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tables/table3.xml" ContentType="application/vnd.openxmlformats-officedocument.spreadsheetml.table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pivotTables/pivotTable1.xml" ContentType="application/vnd.openxmlformats-officedocument.spreadsheetml.pivotTable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5.xml" ContentType="application/vnd.openxmlformats-officedocument.drawing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8C4F1C90-05EB-6A55-5F09-09C24B55AC0B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rincipal\Documents\Despacho Contable Rivas\documentos cesar\LIBROS DE IVA DESPACHO 2023\HECTOR FERNANDO\2023\"/>
    </mc:Choice>
  </mc:AlternateContent>
  <xr:revisionPtr revIDLastSave="0" documentId="13_ncr:1_{2E134CE0-1A92-4874-AE0B-38630A38FE75}" xr6:coauthVersionLast="47" xr6:coauthVersionMax="47" xr10:uidLastSave="{00000000-0000-0000-0000-000000000000}"/>
  <bookViews>
    <workbookView xWindow="-120" yWindow="-120" windowWidth="29040" windowHeight="15990" xr2:uid="{00000000-000D-0000-FFFF-FFFF00000000}"/>
  </bookViews>
  <sheets>
    <sheet name="Compras" sheetId="6" r:id="rId1"/>
    <sheet name="PROINSCRITO" sheetId="28" state="hidden" r:id="rId2"/>
    <sheet name="Libro de Compras" sheetId="7" r:id="rId3"/>
    <sheet name="Contribuyente" sheetId="5" r:id="rId4"/>
    <sheet name="Libro de Contribuyente" sheetId="8" r:id="rId5"/>
    <sheet name="CLIENTE" sheetId="23" state="hidden" r:id="rId6"/>
    <sheet name="Hoja2" sheetId="33" state="hidden" r:id="rId7"/>
    <sheet name="Consumidor" sheetId="9" r:id="rId8"/>
    <sheet name="Libro de Consumidor" sheetId="10" r:id="rId9"/>
    <sheet name="menor a 200" sheetId="26" state="hidden" r:id="rId10"/>
    <sheet name="mayor a 200" sheetId="27" state="hidden" r:id="rId11"/>
    <sheet name="TABLA CONSUMIDOR" sheetId="25" state="hidden" r:id="rId12"/>
    <sheet name="CLIENTE MENOR A 200" sheetId="24" state="hidden" r:id="rId13"/>
    <sheet name="RETENCIONES" sheetId="21" r:id="rId14"/>
    <sheet name="LIBRO DE RETENCIONES" sheetId="13" r:id="rId15"/>
    <sheet name="RETENCIONES CONTA" sheetId="30" state="hidden" r:id="rId16"/>
    <sheet name="base de clientes" sheetId="3" r:id="rId17"/>
    <sheet name="RETENCIONES 10%" sheetId="31" state="hidden" r:id="rId18"/>
    <sheet name="CALCULOS" sheetId="29" r:id="rId19"/>
  </sheets>
  <externalReferences>
    <externalReference r:id="rId20"/>
    <externalReference r:id="rId21"/>
  </externalReferences>
  <definedNames>
    <definedName name="_xlnm._FilterDatabase" localSheetId="5" hidden="1">CLIENTE!$A$1:$W$5026</definedName>
    <definedName name="_xlnm._FilterDatabase" localSheetId="12" hidden="1">'CLIENTE MENOR A 200'!$A$1:$Z$651</definedName>
    <definedName name="_xlnm._FilterDatabase" localSheetId="0" hidden="1">Compras!$D$3:$D$22</definedName>
    <definedName name="_xlnm._FilterDatabase" localSheetId="6" hidden="1">Hoja2!$A$1:$B$4256</definedName>
    <definedName name="_xlnm._FilterDatabase" localSheetId="14" hidden="1">'LIBRO DE RETENCIONES'!$A$1:$J$2</definedName>
    <definedName name="_xlnm._FilterDatabase" localSheetId="10" hidden="1">'mayor a 200'!$A$1:$K$89</definedName>
    <definedName name="_xlnm._FilterDatabase" localSheetId="9" hidden="1">'menor a 200'!$A$1:$F$1</definedName>
    <definedName name="_xlnm._FilterDatabase" localSheetId="1" hidden="1">PROINSCRITO!$A$1:$AC$669</definedName>
    <definedName name="_xlnm._FilterDatabase" localSheetId="15" hidden="1">'RETENCIONES CONTA'!$A$1:$P$4</definedName>
    <definedName name="_xlnm.Print_Area" localSheetId="3">Contribuyente!$A$1:$E$23</definedName>
  </definedNames>
  <calcPr calcId="181029"/>
  <pivotCaches>
    <pivotCache cacheId="1" r:id="rId22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T3" i="8" l="1"/>
  <c r="T4" i="8"/>
  <c r="T5" i="8" l="1"/>
  <c r="T6" i="8" l="1"/>
  <c r="T7" i="8" l="1"/>
  <c r="T8" i="8"/>
  <c r="T9" i="8"/>
  <c r="D9" i="6"/>
  <c r="T10" i="8"/>
  <c r="T11" i="8" l="1"/>
  <c r="T12" i="8"/>
  <c r="T13" i="8"/>
  <c r="T14" i="8"/>
  <c r="T15" i="8"/>
  <c r="D11" i="5" l="1"/>
  <c r="D15" i="5"/>
  <c r="O3" i="28" l="1"/>
  <c r="O4" i="28"/>
  <c r="O5" i="28"/>
  <c r="O6" i="28"/>
  <c r="O7" i="28"/>
  <c r="O8" i="28"/>
  <c r="O9" i="28"/>
  <c r="O10" i="28"/>
  <c r="O11" i="28"/>
  <c r="O12" i="28"/>
  <c r="O13" i="28"/>
  <c r="O14" i="28"/>
  <c r="O15" i="28"/>
  <c r="O16" i="28"/>
  <c r="O17" i="28"/>
  <c r="O18" i="28"/>
  <c r="O19" i="28"/>
  <c r="O20" i="28"/>
  <c r="O21" i="28"/>
  <c r="O22" i="28"/>
  <c r="O23" i="28"/>
  <c r="O24" i="28"/>
  <c r="O25" i="28"/>
  <c r="O26" i="28"/>
  <c r="O27" i="28"/>
  <c r="O28" i="28"/>
  <c r="O29" i="28"/>
  <c r="O30" i="28"/>
  <c r="O31" i="28"/>
  <c r="O32" i="28"/>
  <c r="O33" i="28"/>
  <c r="O34" i="28"/>
  <c r="O35" i="28"/>
  <c r="O36" i="28"/>
  <c r="O37" i="28"/>
  <c r="O38" i="28"/>
  <c r="O39" i="28"/>
  <c r="O40" i="28"/>
  <c r="O41" i="28"/>
  <c r="O42" i="28"/>
  <c r="O43" i="28"/>
  <c r="O44" i="28"/>
  <c r="O45" i="28"/>
  <c r="O46" i="28"/>
  <c r="O47" i="28"/>
  <c r="O48" i="28"/>
  <c r="O49" i="28"/>
  <c r="O50" i="28"/>
  <c r="O51" i="28"/>
  <c r="O52" i="28"/>
  <c r="O53" i="28"/>
  <c r="O54" i="28"/>
  <c r="O55" i="28"/>
  <c r="O56" i="28"/>
  <c r="O57" i="28"/>
  <c r="O58" i="28"/>
  <c r="O59" i="28"/>
  <c r="O60" i="28"/>
  <c r="O61" i="28"/>
  <c r="O62" i="28"/>
  <c r="O63" i="28"/>
  <c r="O64" i="28"/>
  <c r="O65" i="28"/>
  <c r="O66" i="28"/>
  <c r="O67" i="28"/>
  <c r="O68" i="28"/>
  <c r="O69" i="28"/>
  <c r="O70" i="28"/>
  <c r="O71" i="28"/>
  <c r="O72" i="28"/>
  <c r="O73" i="28"/>
  <c r="O74" i="28"/>
  <c r="O75" i="28"/>
  <c r="O76" i="28"/>
  <c r="O77" i="28"/>
  <c r="O78" i="28"/>
  <c r="O79" i="28"/>
  <c r="O80" i="28"/>
  <c r="O81" i="28"/>
  <c r="O82" i="28"/>
  <c r="O83" i="28"/>
  <c r="O84" i="28"/>
  <c r="O85" i="28"/>
  <c r="O86" i="28"/>
  <c r="O87" i="28"/>
  <c r="O88" i="28"/>
  <c r="O89" i="28"/>
  <c r="O90" i="28"/>
  <c r="O91" i="28"/>
  <c r="O92" i="28"/>
  <c r="O93" i="28"/>
  <c r="O94" i="28"/>
  <c r="O95" i="28"/>
  <c r="O96" i="28"/>
  <c r="O97" i="28"/>
  <c r="O98" i="28"/>
  <c r="O99" i="28"/>
  <c r="O100" i="28"/>
  <c r="O101" i="28"/>
  <c r="O102" i="28"/>
  <c r="O103" i="28"/>
  <c r="O104" i="28"/>
  <c r="O105" i="28"/>
  <c r="O106" i="28"/>
  <c r="O107" i="28"/>
  <c r="O108" i="28"/>
  <c r="O109" i="28"/>
  <c r="O110" i="28"/>
  <c r="O111" i="28"/>
  <c r="O112" i="28"/>
  <c r="O113" i="28"/>
  <c r="O114" i="28"/>
  <c r="O115" i="28"/>
  <c r="O116" i="28"/>
  <c r="O117" i="28"/>
  <c r="O118" i="28"/>
  <c r="O119" i="28"/>
  <c r="O120" i="28"/>
  <c r="O121" i="28"/>
  <c r="O122" i="28"/>
  <c r="O123" i="28"/>
  <c r="O124" i="28"/>
  <c r="O125" i="28"/>
  <c r="O126" i="28"/>
  <c r="O127" i="28"/>
  <c r="O128" i="28"/>
  <c r="O129" i="28"/>
  <c r="O130" i="28"/>
  <c r="O131" i="28"/>
  <c r="O132" i="28"/>
  <c r="O133" i="28"/>
  <c r="O134" i="28"/>
  <c r="O135" i="28"/>
  <c r="O136" i="28"/>
  <c r="O137" i="28"/>
  <c r="O138" i="28"/>
  <c r="O139" i="28"/>
  <c r="O140" i="28"/>
  <c r="O141" i="28"/>
  <c r="O142" i="28"/>
  <c r="O143" i="28"/>
  <c r="O144" i="28"/>
  <c r="O145" i="28"/>
  <c r="O146" i="28"/>
  <c r="O147" i="28"/>
  <c r="O148" i="28"/>
  <c r="O149" i="28"/>
  <c r="O150" i="28"/>
  <c r="O151" i="28"/>
  <c r="O152" i="28"/>
  <c r="O153" i="28"/>
  <c r="O154" i="28"/>
  <c r="O155" i="28"/>
  <c r="O156" i="28"/>
  <c r="O157" i="28"/>
  <c r="O158" i="28"/>
  <c r="O159" i="28"/>
  <c r="O160" i="28"/>
  <c r="O161" i="28"/>
  <c r="O162" i="28"/>
  <c r="O163" i="28"/>
  <c r="O164" i="28"/>
  <c r="O165" i="28"/>
  <c r="O166" i="28"/>
  <c r="O167" i="28"/>
  <c r="O168" i="28"/>
  <c r="O169" i="28"/>
  <c r="O170" i="28"/>
  <c r="O171" i="28"/>
  <c r="O172" i="28"/>
  <c r="O173" i="28"/>
  <c r="O174" i="28"/>
  <c r="O175" i="28"/>
  <c r="O176" i="28"/>
  <c r="O177" i="28"/>
  <c r="O178" i="28"/>
  <c r="O179" i="28"/>
  <c r="O180" i="28"/>
  <c r="O181" i="28"/>
  <c r="O182" i="28"/>
  <c r="O183" i="28"/>
  <c r="O184" i="28"/>
  <c r="O185" i="28"/>
  <c r="O186" i="28"/>
  <c r="O187" i="28"/>
  <c r="O188" i="28"/>
  <c r="O189" i="28"/>
  <c r="O190" i="28"/>
  <c r="O191" i="28"/>
  <c r="O192" i="28"/>
  <c r="O193" i="28"/>
  <c r="O194" i="28"/>
  <c r="O195" i="28"/>
  <c r="O196" i="28"/>
  <c r="O197" i="28"/>
  <c r="O198" i="28"/>
  <c r="O199" i="28"/>
  <c r="O200" i="28"/>
  <c r="O201" i="28"/>
  <c r="O202" i="28"/>
  <c r="O203" i="28"/>
  <c r="O204" i="28"/>
  <c r="O205" i="28"/>
  <c r="O206" i="28"/>
  <c r="O207" i="28"/>
  <c r="O208" i="28"/>
  <c r="O209" i="28"/>
  <c r="O210" i="28"/>
  <c r="O211" i="28"/>
  <c r="O212" i="28"/>
  <c r="O213" i="28"/>
  <c r="O214" i="28"/>
  <c r="O215" i="28"/>
  <c r="O216" i="28"/>
  <c r="O217" i="28"/>
  <c r="O218" i="28"/>
  <c r="O219" i="28"/>
  <c r="O220" i="28"/>
  <c r="O221" i="28"/>
  <c r="O222" i="28"/>
  <c r="O223" i="28"/>
  <c r="O224" i="28"/>
  <c r="O225" i="28"/>
  <c r="O226" i="28"/>
  <c r="O227" i="28"/>
  <c r="O228" i="28"/>
  <c r="O229" i="28"/>
  <c r="O230" i="28"/>
  <c r="O231" i="28"/>
  <c r="O232" i="28"/>
  <c r="O233" i="28"/>
  <c r="O234" i="28"/>
  <c r="O235" i="28"/>
  <c r="O236" i="28"/>
  <c r="O237" i="28"/>
  <c r="O238" i="28"/>
  <c r="O239" i="28"/>
  <c r="O240" i="28"/>
  <c r="O241" i="28"/>
  <c r="O242" i="28"/>
  <c r="O243" i="28"/>
  <c r="O244" i="28"/>
  <c r="O245" i="28"/>
  <c r="O246" i="28"/>
  <c r="O247" i="28"/>
  <c r="O248" i="28"/>
  <c r="O249" i="28"/>
  <c r="O250" i="28"/>
  <c r="O251" i="28"/>
  <c r="O252" i="28"/>
  <c r="O253" i="28"/>
  <c r="O254" i="28"/>
  <c r="O255" i="28"/>
  <c r="O256" i="28"/>
  <c r="O257" i="28"/>
  <c r="O258" i="28"/>
  <c r="O259" i="28"/>
  <c r="O260" i="28"/>
  <c r="O261" i="28"/>
  <c r="O262" i="28"/>
  <c r="O263" i="28"/>
  <c r="O264" i="28"/>
  <c r="O265" i="28"/>
  <c r="O266" i="28"/>
  <c r="O267" i="28"/>
  <c r="O268" i="28"/>
  <c r="O269" i="28"/>
  <c r="O270" i="28"/>
  <c r="O271" i="28"/>
  <c r="O272" i="28"/>
  <c r="O273" i="28"/>
  <c r="O274" i="28"/>
  <c r="O275" i="28"/>
  <c r="O276" i="28"/>
  <c r="O277" i="28"/>
  <c r="O278" i="28"/>
  <c r="O279" i="28"/>
  <c r="O280" i="28"/>
  <c r="O281" i="28"/>
  <c r="O282" i="28"/>
  <c r="O283" i="28"/>
  <c r="O284" i="28"/>
  <c r="O285" i="28"/>
  <c r="O286" i="28"/>
  <c r="O287" i="28"/>
  <c r="O288" i="28"/>
  <c r="O289" i="28"/>
  <c r="O290" i="28"/>
  <c r="O291" i="28"/>
  <c r="O292" i="28"/>
  <c r="O293" i="28"/>
  <c r="O294" i="28"/>
  <c r="O295" i="28"/>
  <c r="O296" i="28"/>
  <c r="O297" i="28"/>
  <c r="O298" i="28"/>
  <c r="O299" i="28"/>
  <c r="O300" i="28"/>
  <c r="O301" i="28"/>
  <c r="O302" i="28"/>
  <c r="O303" i="28"/>
  <c r="O304" i="28"/>
  <c r="O305" i="28"/>
  <c r="O306" i="28"/>
  <c r="O307" i="28"/>
  <c r="O308" i="28"/>
  <c r="O309" i="28"/>
  <c r="O310" i="28"/>
  <c r="O311" i="28"/>
  <c r="O312" i="28"/>
  <c r="O313" i="28"/>
  <c r="O314" i="28"/>
  <c r="O315" i="28"/>
  <c r="O316" i="28"/>
  <c r="O317" i="28"/>
  <c r="O318" i="28"/>
  <c r="O319" i="28"/>
  <c r="O320" i="28"/>
  <c r="O321" i="28"/>
  <c r="O322" i="28"/>
  <c r="O323" i="28"/>
  <c r="O324" i="28"/>
  <c r="O325" i="28"/>
  <c r="O326" i="28"/>
  <c r="O327" i="28"/>
  <c r="O328" i="28"/>
  <c r="O329" i="28"/>
  <c r="O330" i="28"/>
  <c r="O331" i="28"/>
  <c r="O332" i="28"/>
  <c r="O333" i="28"/>
  <c r="O334" i="28"/>
  <c r="O335" i="28"/>
  <c r="O336" i="28"/>
  <c r="O337" i="28"/>
  <c r="O338" i="28"/>
  <c r="O339" i="28"/>
  <c r="O340" i="28"/>
  <c r="O341" i="28"/>
  <c r="O342" i="28"/>
  <c r="O343" i="28"/>
  <c r="O344" i="28"/>
  <c r="O345" i="28"/>
  <c r="O346" i="28"/>
  <c r="O347" i="28"/>
  <c r="O348" i="28"/>
  <c r="O349" i="28"/>
  <c r="O350" i="28"/>
  <c r="O351" i="28"/>
  <c r="O352" i="28"/>
  <c r="O353" i="28"/>
  <c r="O354" i="28"/>
  <c r="O355" i="28"/>
  <c r="O356" i="28"/>
  <c r="O357" i="28"/>
  <c r="O358" i="28"/>
  <c r="O359" i="28"/>
  <c r="O360" i="28"/>
  <c r="O361" i="28"/>
  <c r="O362" i="28"/>
  <c r="O363" i="28"/>
  <c r="O364" i="28"/>
  <c r="O365" i="28"/>
  <c r="O366" i="28"/>
  <c r="O367" i="28"/>
  <c r="O368" i="28"/>
  <c r="O369" i="28"/>
  <c r="O370" i="28"/>
  <c r="O371" i="28"/>
  <c r="O372" i="28"/>
  <c r="O373" i="28"/>
  <c r="O374" i="28"/>
  <c r="O375" i="28"/>
  <c r="O376" i="28"/>
  <c r="O377" i="28"/>
  <c r="O378" i="28"/>
  <c r="O379" i="28"/>
  <c r="O380" i="28"/>
  <c r="O381" i="28"/>
  <c r="O382" i="28"/>
  <c r="O383" i="28"/>
  <c r="O384" i="28"/>
  <c r="O385" i="28"/>
  <c r="O386" i="28"/>
  <c r="O387" i="28"/>
  <c r="O388" i="28"/>
  <c r="O389" i="28"/>
  <c r="O390" i="28"/>
  <c r="O391" i="28"/>
  <c r="O392" i="28"/>
  <c r="O393" i="28"/>
  <c r="O394" i="28"/>
  <c r="O395" i="28"/>
  <c r="O396" i="28"/>
  <c r="O397" i="28"/>
  <c r="O398" i="28"/>
  <c r="O399" i="28"/>
  <c r="O400" i="28"/>
  <c r="O401" i="28"/>
  <c r="O402" i="28"/>
  <c r="O403" i="28"/>
  <c r="O404" i="28"/>
  <c r="O405" i="28"/>
  <c r="O406" i="28"/>
  <c r="O407" i="28"/>
  <c r="O408" i="28"/>
  <c r="O409" i="28"/>
  <c r="O410" i="28"/>
  <c r="O411" i="28"/>
  <c r="O412" i="28"/>
  <c r="O413" i="28"/>
  <c r="O414" i="28"/>
  <c r="O415" i="28"/>
  <c r="O416" i="28"/>
  <c r="O417" i="28"/>
  <c r="O418" i="28"/>
  <c r="O419" i="28"/>
  <c r="O420" i="28"/>
  <c r="O421" i="28"/>
  <c r="O422" i="28"/>
  <c r="O423" i="28"/>
  <c r="O424" i="28"/>
  <c r="O425" i="28"/>
  <c r="O426" i="28"/>
  <c r="O427" i="28"/>
  <c r="O428" i="28"/>
  <c r="O429" i="28"/>
  <c r="O430" i="28"/>
  <c r="O431" i="28"/>
  <c r="O432" i="28"/>
  <c r="O433" i="28"/>
  <c r="O434" i="28"/>
  <c r="O435" i="28"/>
  <c r="O436" i="28"/>
  <c r="O437" i="28"/>
  <c r="O438" i="28"/>
  <c r="O439" i="28"/>
  <c r="O440" i="28"/>
  <c r="O441" i="28"/>
  <c r="O442" i="28"/>
  <c r="O443" i="28"/>
  <c r="O444" i="28"/>
  <c r="O445" i="28"/>
  <c r="O446" i="28"/>
  <c r="O447" i="28"/>
  <c r="O448" i="28"/>
  <c r="O449" i="28"/>
  <c r="O450" i="28"/>
  <c r="O451" i="28"/>
  <c r="O452" i="28"/>
  <c r="O453" i="28"/>
  <c r="O454" i="28"/>
  <c r="O455" i="28"/>
  <c r="O456" i="28"/>
  <c r="O457" i="28"/>
  <c r="O458" i="28"/>
  <c r="O459" i="28"/>
  <c r="O460" i="28"/>
  <c r="O461" i="28"/>
  <c r="O462" i="28"/>
  <c r="O463" i="28"/>
  <c r="O464" i="28"/>
  <c r="O465" i="28"/>
  <c r="O466" i="28"/>
  <c r="O467" i="28"/>
  <c r="O468" i="28"/>
  <c r="O469" i="28"/>
  <c r="O470" i="28"/>
  <c r="O471" i="28"/>
  <c r="O472" i="28"/>
  <c r="O473" i="28"/>
  <c r="O474" i="28"/>
  <c r="O475" i="28"/>
  <c r="O476" i="28"/>
  <c r="O477" i="28"/>
  <c r="O478" i="28"/>
  <c r="O479" i="28"/>
  <c r="O480" i="28"/>
  <c r="O481" i="28"/>
  <c r="O482" i="28"/>
  <c r="O483" i="28"/>
  <c r="O484" i="28"/>
  <c r="O485" i="28"/>
  <c r="O486" i="28"/>
  <c r="O487" i="28"/>
  <c r="O488" i="28"/>
  <c r="O489" i="28"/>
  <c r="O490" i="28"/>
  <c r="O491" i="28"/>
  <c r="O492" i="28"/>
  <c r="O493" i="28"/>
  <c r="O494" i="28"/>
  <c r="O495" i="28"/>
  <c r="O496" i="28"/>
  <c r="O497" i="28"/>
  <c r="O498" i="28"/>
  <c r="O499" i="28"/>
  <c r="O500" i="28"/>
  <c r="O501" i="28"/>
  <c r="O502" i="28"/>
  <c r="O503" i="28"/>
  <c r="O504" i="28"/>
  <c r="O505" i="28"/>
  <c r="O506" i="28"/>
  <c r="O507" i="28"/>
  <c r="O508" i="28"/>
  <c r="O509" i="28"/>
  <c r="O510" i="28"/>
  <c r="O511" i="28"/>
  <c r="O512" i="28"/>
  <c r="O513" i="28"/>
  <c r="O514" i="28"/>
  <c r="O515" i="28"/>
  <c r="O516" i="28"/>
  <c r="O517" i="28"/>
  <c r="O518" i="28"/>
  <c r="O519" i="28"/>
  <c r="O520" i="28"/>
  <c r="O521" i="28"/>
  <c r="O522" i="28"/>
  <c r="O523" i="28"/>
  <c r="O524" i="28"/>
  <c r="O525" i="28"/>
  <c r="O526" i="28"/>
  <c r="O527" i="28"/>
  <c r="O528" i="28"/>
  <c r="O529" i="28"/>
  <c r="O530" i="28"/>
  <c r="O531" i="28"/>
  <c r="O532" i="28"/>
  <c r="O533" i="28"/>
  <c r="O534" i="28"/>
  <c r="O535" i="28"/>
  <c r="O536" i="28"/>
  <c r="O537" i="28"/>
  <c r="O538" i="28"/>
  <c r="O539" i="28"/>
  <c r="O540" i="28"/>
  <c r="O541" i="28"/>
  <c r="O542" i="28"/>
  <c r="O543" i="28"/>
  <c r="O544" i="28"/>
  <c r="O545" i="28"/>
  <c r="O546" i="28"/>
  <c r="O547" i="28"/>
  <c r="O548" i="28"/>
  <c r="O549" i="28"/>
  <c r="O550" i="28"/>
  <c r="O551" i="28"/>
  <c r="O552" i="28"/>
  <c r="O553" i="28"/>
  <c r="O554" i="28"/>
  <c r="O555" i="28"/>
  <c r="O556" i="28"/>
  <c r="O557" i="28"/>
  <c r="O558" i="28"/>
  <c r="O559" i="28"/>
  <c r="O560" i="28"/>
  <c r="O561" i="28"/>
  <c r="O562" i="28"/>
  <c r="O563" i="28"/>
  <c r="O564" i="28"/>
  <c r="O565" i="28"/>
  <c r="O566" i="28"/>
  <c r="O567" i="28"/>
  <c r="O568" i="28"/>
  <c r="O569" i="28"/>
  <c r="O570" i="28"/>
  <c r="O571" i="28"/>
  <c r="O572" i="28"/>
  <c r="O573" i="28"/>
  <c r="O574" i="28"/>
  <c r="O575" i="28"/>
  <c r="O576" i="28"/>
  <c r="O577" i="28"/>
  <c r="O578" i="28"/>
  <c r="O579" i="28"/>
  <c r="O580" i="28"/>
  <c r="O581" i="28"/>
  <c r="O582" i="28"/>
  <c r="O583" i="28"/>
  <c r="O584" i="28"/>
  <c r="O585" i="28"/>
  <c r="O586" i="28"/>
  <c r="O587" i="28"/>
  <c r="O588" i="28"/>
  <c r="O589" i="28"/>
  <c r="O590" i="28"/>
  <c r="O591" i="28"/>
  <c r="O592" i="28"/>
  <c r="O593" i="28"/>
  <c r="O594" i="28"/>
  <c r="O595" i="28"/>
  <c r="O596" i="28"/>
  <c r="O597" i="28"/>
  <c r="O598" i="28"/>
  <c r="O599" i="28"/>
  <c r="O600" i="28"/>
  <c r="O601" i="28"/>
  <c r="O602" i="28"/>
  <c r="O603" i="28"/>
  <c r="O604" i="28"/>
  <c r="O605" i="28"/>
  <c r="O606" i="28"/>
  <c r="O607" i="28"/>
  <c r="O608" i="28"/>
  <c r="O609" i="28"/>
  <c r="O610" i="28"/>
  <c r="O611" i="28"/>
  <c r="O612" i="28"/>
  <c r="O613" i="28"/>
  <c r="O614" i="28"/>
  <c r="O615" i="28"/>
  <c r="O616" i="28"/>
  <c r="O617" i="28"/>
  <c r="O618" i="28"/>
  <c r="O619" i="28"/>
  <c r="O620" i="28"/>
  <c r="O621" i="28"/>
  <c r="O622" i="28"/>
  <c r="O623" i="28"/>
  <c r="O624" i="28"/>
  <c r="O625" i="28"/>
  <c r="O626" i="28"/>
  <c r="O627" i="28"/>
  <c r="O628" i="28"/>
  <c r="O629" i="28"/>
  <c r="O630" i="28"/>
  <c r="O631" i="28"/>
  <c r="O632" i="28"/>
  <c r="O633" i="28"/>
  <c r="O634" i="28"/>
  <c r="O635" i="28"/>
  <c r="O636" i="28"/>
  <c r="O637" i="28"/>
  <c r="O638" i="28"/>
  <c r="O639" i="28"/>
  <c r="O640" i="28"/>
  <c r="O641" i="28"/>
  <c r="O642" i="28"/>
  <c r="O643" i="28"/>
  <c r="O644" i="28"/>
  <c r="O645" i="28"/>
  <c r="O646" i="28"/>
  <c r="O647" i="28"/>
  <c r="O648" i="28"/>
  <c r="O649" i="28"/>
  <c r="O650" i="28"/>
  <c r="O651" i="28"/>
  <c r="O652" i="28"/>
  <c r="O653" i="28"/>
  <c r="O654" i="28"/>
  <c r="O655" i="28"/>
  <c r="O656" i="28"/>
  <c r="O657" i="28"/>
  <c r="O658" i="28"/>
  <c r="O659" i="28"/>
  <c r="O660" i="28"/>
  <c r="O661" i="28"/>
  <c r="O662" i="28"/>
  <c r="O663" i="28"/>
  <c r="O664" i="28"/>
  <c r="O665" i="28"/>
  <c r="O666" i="28"/>
  <c r="O667" i="28"/>
  <c r="O668" i="28"/>
  <c r="O669" i="28"/>
  <c r="O2" i="28"/>
  <c r="B542" i="28"/>
  <c r="B543" i="28"/>
  <c r="B544" i="28"/>
  <c r="B545" i="28"/>
  <c r="B546" i="28"/>
  <c r="B547" i="28"/>
  <c r="B548" i="28"/>
  <c r="B549" i="28"/>
  <c r="B550" i="28"/>
  <c r="B551" i="28"/>
  <c r="B552" i="28"/>
  <c r="B553" i="28"/>
  <c r="B554" i="28"/>
  <c r="B555" i="28"/>
  <c r="B556" i="28"/>
  <c r="B557" i="28"/>
  <c r="B558" i="28"/>
  <c r="B559" i="28"/>
  <c r="B560" i="28"/>
  <c r="B561" i="28"/>
  <c r="B562" i="28"/>
  <c r="B563" i="28"/>
  <c r="B564" i="28"/>
  <c r="B565" i="28"/>
  <c r="B566" i="28"/>
  <c r="B567" i="28"/>
  <c r="B568" i="28"/>
  <c r="B569" i="28"/>
  <c r="B570" i="28"/>
  <c r="B571" i="28"/>
  <c r="B572" i="28"/>
  <c r="B573" i="28"/>
  <c r="B574" i="28"/>
  <c r="B575" i="28"/>
  <c r="B576" i="28"/>
  <c r="B577" i="28"/>
  <c r="B578" i="28"/>
  <c r="B579" i="28"/>
  <c r="B580" i="28"/>
  <c r="B581" i="28"/>
  <c r="B582" i="28"/>
  <c r="B583" i="28"/>
  <c r="B584" i="28"/>
  <c r="B585" i="28"/>
  <c r="B586" i="28"/>
  <c r="B587" i="28"/>
  <c r="B588" i="28"/>
  <c r="B589" i="28"/>
  <c r="B590" i="28"/>
  <c r="B591" i="28"/>
  <c r="B592" i="28"/>
  <c r="B593" i="28"/>
  <c r="B594" i="28"/>
  <c r="B595" i="28"/>
  <c r="B596" i="28"/>
  <c r="B597" i="28"/>
  <c r="B598" i="28"/>
  <c r="B599" i="28"/>
  <c r="B600" i="28"/>
  <c r="B601" i="28"/>
  <c r="B602" i="28"/>
  <c r="B603" i="28"/>
  <c r="B604" i="28"/>
  <c r="B605" i="28"/>
  <c r="B606" i="28"/>
  <c r="B607" i="28"/>
  <c r="B608" i="28"/>
  <c r="B609" i="28"/>
  <c r="B610" i="28"/>
  <c r="B611" i="28"/>
  <c r="B612" i="28"/>
  <c r="B613" i="28"/>
  <c r="B614" i="28"/>
  <c r="B615" i="28"/>
  <c r="B616" i="28"/>
  <c r="B617" i="28"/>
  <c r="B618" i="28"/>
  <c r="B619" i="28"/>
  <c r="B620" i="28"/>
  <c r="B621" i="28"/>
  <c r="B622" i="28"/>
  <c r="B623" i="28"/>
  <c r="B624" i="28"/>
  <c r="B625" i="28"/>
  <c r="B626" i="28"/>
  <c r="B627" i="28"/>
  <c r="B628" i="28"/>
  <c r="B629" i="28"/>
  <c r="B630" i="28"/>
  <c r="B631" i="28"/>
  <c r="B632" i="28"/>
  <c r="B633" i="28"/>
  <c r="B634" i="28"/>
  <c r="B635" i="28"/>
  <c r="B636" i="28"/>
  <c r="B637" i="28"/>
  <c r="B638" i="28"/>
  <c r="B639" i="28"/>
  <c r="B640" i="28"/>
  <c r="B641" i="28"/>
  <c r="B642" i="28"/>
  <c r="B643" i="28"/>
  <c r="B644" i="28"/>
  <c r="B645" i="28"/>
  <c r="B646" i="28"/>
  <c r="B647" i="28"/>
  <c r="B648" i="28"/>
  <c r="B649" i="28"/>
  <c r="B650" i="28"/>
  <c r="B651" i="28"/>
  <c r="B652" i="28"/>
  <c r="B653" i="28"/>
  <c r="B654" i="28"/>
  <c r="B655" i="28"/>
  <c r="B656" i="28"/>
  <c r="B657" i="28"/>
  <c r="B658" i="28"/>
  <c r="B659" i="28"/>
  <c r="B660" i="28"/>
  <c r="B661" i="28"/>
  <c r="B662" i="28"/>
  <c r="B663" i="28"/>
  <c r="B664" i="28"/>
  <c r="B665" i="28"/>
  <c r="B666" i="28"/>
  <c r="B667" i="28"/>
  <c r="B668" i="28"/>
  <c r="B669" i="28"/>
  <c r="B541" i="28"/>
  <c r="B465" i="28"/>
  <c r="B466" i="28"/>
  <c r="B467" i="28"/>
  <c r="B468" i="28"/>
  <c r="B469" i="28"/>
  <c r="B470" i="28"/>
  <c r="B471" i="28"/>
  <c r="B472" i="28"/>
  <c r="B473" i="28"/>
  <c r="B474" i="28"/>
  <c r="B475" i="28"/>
  <c r="B476" i="28"/>
  <c r="B477" i="28"/>
  <c r="B478" i="28"/>
  <c r="B479" i="28"/>
  <c r="B480" i="28"/>
  <c r="B481" i="28"/>
  <c r="B482" i="28"/>
  <c r="B483" i="28"/>
  <c r="B484" i="28"/>
  <c r="B485" i="28"/>
  <c r="B486" i="28"/>
  <c r="B487" i="28"/>
  <c r="B488" i="28"/>
  <c r="B489" i="28"/>
  <c r="B490" i="28"/>
  <c r="B491" i="28"/>
  <c r="B492" i="28"/>
  <c r="B493" i="28"/>
  <c r="B494" i="28"/>
  <c r="B495" i="28"/>
  <c r="B496" i="28"/>
  <c r="B497" i="28"/>
  <c r="B498" i="28"/>
  <c r="B499" i="28"/>
  <c r="B500" i="28"/>
  <c r="B501" i="28"/>
  <c r="B502" i="28"/>
  <c r="B503" i="28"/>
  <c r="B504" i="28"/>
  <c r="B505" i="28"/>
  <c r="B506" i="28"/>
  <c r="B507" i="28"/>
  <c r="B508" i="28"/>
  <c r="B509" i="28"/>
  <c r="B510" i="28"/>
  <c r="B511" i="28"/>
  <c r="B512" i="28"/>
  <c r="B513" i="28"/>
  <c r="B514" i="28"/>
  <c r="B515" i="28"/>
  <c r="B516" i="28"/>
  <c r="B517" i="28"/>
  <c r="B518" i="28"/>
  <c r="B519" i="28"/>
  <c r="B520" i="28"/>
  <c r="B521" i="28"/>
  <c r="B522" i="28"/>
  <c r="B523" i="28"/>
  <c r="B524" i="28"/>
  <c r="B525" i="28"/>
  <c r="B526" i="28"/>
  <c r="B527" i="28"/>
  <c r="B528" i="28"/>
  <c r="B529" i="28"/>
  <c r="B530" i="28"/>
  <c r="B531" i="28"/>
  <c r="B532" i="28"/>
  <c r="B533" i="28"/>
  <c r="B534" i="28"/>
  <c r="B535" i="28"/>
  <c r="B536" i="28"/>
  <c r="B537" i="28"/>
  <c r="B538" i="28"/>
  <c r="B539" i="28"/>
  <c r="B540" i="28"/>
  <c r="B464" i="28"/>
  <c r="B343" i="28"/>
  <c r="B344" i="28"/>
  <c r="B345" i="28"/>
  <c r="B346" i="28"/>
  <c r="B347" i="28"/>
  <c r="B348" i="28"/>
  <c r="B349" i="28"/>
  <c r="B350" i="28"/>
  <c r="B351" i="28"/>
  <c r="B352" i="28"/>
  <c r="B353" i="28"/>
  <c r="B354" i="28"/>
  <c r="B355" i="28"/>
  <c r="B356" i="28"/>
  <c r="B357" i="28"/>
  <c r="B358" i="28"/>
  <c r="B359" i="28"/>
  <c r="B360" i="28"/>
  <c r="B361" i="28"/>
  <c r="B362" i="28"/>
  <c r="B363" i="28"/>
  <c r="B364" i="28"/>
  <c r="B365" i="28"/>
  <c r="B366" i="28"/>
  <c r="B367" i="28"/>
  <c r="B368" i="28"/>
  <c r="B369" i="28"/>
  <c r="B370" i="28"/>
  <c r="B371" i="28"/>
  <c r="B372" i="28"/>
  <c r="B373" i="28"/>
  <c r="B374" i="28"/>
  <c r="B375" i="28"/>
  <c r="B376" i="28"/>
  <c r="B377" i="28"/>
  <c r="B378" i="28"/>
  <c r="B379" i="28"/>
  <c r="B380" i="28"/>
  <c r="B381" i="28"/>
  <c r="B382" i="28"/>
  <c r="B383" i="28"/>
  <c r="B384" i="28"/>
  <c r="B385" i="28"/>
  <c r="B386" i="28"/>
  <c r="B387" i="28"/>
  <c r="B388" i="28"/>
  <c r="B389" i="28"/>
  <c r="B390" i="28"/>
  <c r="B391" i="28"/>
  <c r="B392" i="28"/>
  <c r="B393" i="28"/>
  <c r="B394" i="28"/>
  <c r="B395" i="28"/>
  <c r="B396" i="28"/>
  <c r="B397" i="28"/>
  <c r="B398" i="28"/>
  <c r="B399" i="28"/>
  <c r="B400" i="28"/>
  <c r="B401" i="28"/>
  <c r="B402" i="28"/>
  <c r="B403" i="28"/>
  <c r="B404" i="28"/>
  <c r="B405" i="28"/>
  <c r="B406" i="28"/>
  <c r="B407" i="28"/>
  <c r="B408" i="28"/>
  <c r="B409" i="28"/>
  <c r="B410" i="28"/>
  <c r="B411" i="28"/>
  <c r="B412" i="28"/>
  <c r="B413" i="28"/>
  <c r="B414" i="28"/>
  <c r="B415" i="28"/>
  <c r="B416" i="28"/>
  <c r="B417" i="28"/>
  <c r="B418" i="28"/>
  <c r="B419" i="28"/>
  <c r="B420" i="28"/>
  <c r="B421" i="28"/>
  <c r="B422" i="28"/>
  <c r="B423" i="28"/>
  <c r="B424" i="28"/>
  <c r="B425" i="28"/>
  <c r="B426" i="28"/>
  <c r="B427" i="28"/>
  <c r="B428" i="28"/>
  <c r="B429" i="28"/>
  <c r="B430" i="28"/>
  <c r="B431" i="28"/>
  <c r="B432" i="28"/>
  <c r="B433" i="28"/>
  <c r="B434" i="28"/>
  <c r="B435" i="28"/>
  <c r="B436" i="28"/>
  <c r="B437" i="28"/>
  <c r="B438" i="28"/>
  <c r="B439" i="28"/>
  <c r="B440" i="28"/>
  <c r="B441" i="28"/>
  <c r="B442" i="28"/>
  <c r="B443" i="28"/>
  <c r="B444" i="28"/>
  <c r="B445" i="28"/>
  <c r="B446" i="28"/>
  <c r="B447" i="28"/>
  <c r="B448" i="28"/>
  <c r="B449" i="28"/>
  <c r="B450" i="28"/>
  <c r="B451" i="28"/>
  <c r="B452" i="28"/>
  <c r="B453" i="28"/>
  <c r="B454" i="28"/>
  <c r="B455" i="28"/>
  <c r="B456" i="28"/>
  <c r="B457" i="28"/>
  <c r="B458" i="28"/>
  <c r="B459" i="28"/>
  <c r="B460" i="28"/>
  <c r="B461" i="28"/>
  <c r="B462" i="28"/>
  <c r="B463" i="28"/>
  <c r="B342" i="28"/>
  <c r="B227" i="28"/>
  <c r="B228" i="28"/>
  <c r="B229" i="28"/>
  <c r="B230" i="28"/>
  <c r="B231" i="28"/>
  <c r="B232" i="28"/>
  <c r="B233" i="28"/>
  <c r="B234" i="28"/>
  <c r="B235" i="28"/>
  <c r="B236" i="28"/>
  <c r="B237" i="28"/>
  <c r="B238" i="28"/>
  <c r="B239" i="28"/>
  <c r="B240" i="28"/>
  <c r="B241" i="28"/>
  <c r="B242" i="28"/>
  <c r="B243" i="28"/>
  <c r="B244" i="28"/>
  <c r="B245" i="28"/>
  <c r="B246" i="28"/>
  <c r="B247" i="28"/>
  <c r="B248" i="28"/>
  <c r="B249" i="28"/>
  <c r="B250" i="28"/>
  <c r="B251" i="28"/>
  <c r="B252" i="28"/>
  <c r="B253" i="28"/>
  <c r="B254" i="28"/>
  <c r="B255" i="28"/>
  <c r="B256" i="28"/>
  <c r="B257" i="28"/>
  <c r="B258" i="28"/>
  <c r="B259" i="28"/>
  <c r="B260" i="28"/>
  <c r="B261" i="28"/>
  <c r="B262" i="28"/>
  <c r="B263" i="28"/>
  <c r="B264" i="28"/>
  <c r="B265" i="28"/>
  <c r="B266" i="28"/>
  <c r="B267" i="28"/>
  <c r="B268" i="28"/>
  <c r="B269" i="28"/>
  <c r="B270" i="28"/>
  <c r="B271" i="28"/>
  <c r="B272" i="28"/>
  <c r="B273" i="28"/>
  <c r="B274" i="28"/>
  <c r="B275" i="28"/>
  <c r="B276" i="28"/>
  <c r="B277" i="28"/>
  <c r="B278" i="28"/>
  <c r="B279" i="28"/>
  <c r="B280" i="28"/>
  <c r="B281" i="28"/>
  <c r="B282" i="28"/>
  <c r="B283" i="28"/>
  <c r="B284" i="28"/>
  <c r="B285" i="28"/>
  <c r="B286" i="28"/>
  <c r="B287" i="28"/>
  <c r="B288" i="28"/>
  <c r="B289" i="28"/>
  <c r="B290" i="28"/>
  <c r="B291" i="28"/>
  <c r="B292" i="28"/>
  <c r="B293" i="28"/>
  <c r="B294" i="28"/>
  <c r="B295" i="28"/>
  <c r="B296" i="28"/>
  <c r="B297" i="28"/>
  <c r="B298" i="28"/>
  <c r="B299" i="28"/>
  <c r="B300" i="28"/>
  <c r="B301" i="28"/>
  <c r="B302" i="28"/>
  <c r="B303" i="28"/>
  <c r="B304" i="28"/>
  <c r="B305" i="28"/>
  <c r="B306" i="28"/>
  <c r="B307" i="28"/>
  <c r="B308" i="28"/>
  <c r="B309" i="28"/>
  <c r="B310" i="28"/>
  <c r="B311" i="28"/>
  <c r="B312" i="28"/>
  <c r="B313" i="28"/>
  <c r="B314" i="28"/>
  <c r="B315" i="28"/>
  <c r="B316" i="28"/>
  <c r="B317" i="28"/>
  <c r="B318" i="28"/>
  <c r="B319" i="28"/>
  <c r="B320" i="28"/>
  <c r="B321" i="28"/>
  <c r="B322" i="28"/>
  <c r="B323" i="28"/>
  <c r="B324" i="28"/>
  <c r="B325" i="28"/>
  <c r="B326" i="28"/>
  <c r="B327" i="28"/>
  <c r="B328" i="28"/>
  <c r="B329" i="28"/>
  <c r="B330" i="28"/>
  <c r="B331" i="28"/>
  <c r="B332" i="28"/>
  <c r="B333" i="28"/>
  <c r="B334" i="28"/>
  <c r="B335" i="28"/>
  <c r="B336" i="28"/>
  <c r="B337" i="28"/>
  <c r="B338" i="28"/>
  <c r="B339" i="28"/>
  <c r="B340" i="28"/>
  <c r="B341" i="28"/>
  <c r="B226" i="28"/>
  <c r="B109" i="28"/>
  <c r="B110" i="28"/>
  <c r="B111" i="28"/>
  <c r="B112" i="28"/>
  <c r="B113" i="28"/>
  <c r="B114" i="28"/>
  <c r="B115" i="28"/>
  <c r="B116" i="28"/>
  <c r="B117" i="28"/>
  <c r="B118" i="28"/>
  <c r="B119" i="28"/>
  <c r="B120" i="28"/>
  <c r="B121" i="28"/>
  <c r="B122" i="28"/>
  <c r="B123" i="28"/>
  <c r="B124" i="28"/>
  <c r="B125" i="28"/>
  <c r="B126" i="28"/>
  <c r="B127" i="28"/>
  <c r="B128" i="28"/>
  <c r="B129" i="28"/>
  <c r="B130" i="28"/>
  <c r="B131" i="28"/>
  <c r="B132" i="28"/>
  <c r="B133" i="28"/>
  <c r="B134" i="28"/>
  <c r="B135" i="28"/>
  <c r="B136" i="28"/>
  <c r="B137" i="28"/>
  <c r="B138" i="28"/>
  <c r="B139" i="28"/>
  <c r="B140" i="28"/>
  <c r="B141" i="28"/>
  <c r="B142" i="28"/>
  <c r="B143" i="28"/>
  <c r="B144" i="28"/>
  <c r="B145" i="28"/>
  <c r="B146" i="28"/>
  <c r="B147" i="28"/>
  <c r="B148" i="28"/>
  <c r="B149" i="28"/>
  <c r="B150" i="28"/>
  <c r="B151" i="28"/>
  <c r="B152" i="28"/>
  <c r="B153" i="28"/>
  <c r="B154" i="28"/>
  <c r="B155" i="28"/>
  <c r="B156" i="28"/>
  <c r="B157" i="28"/>
  <c r="B158" i="28"/>
  <c r="B159" i="28"/>
  <c r="B160" i="28"/>
  <c r="B161" i="28"/>
  <c r="B162" i="28"/>
  <c r="B163" i="28"/>
  <c r="B164" i="28"/>
  <c r="B165" i="28"/>
  <c r="B166" i="28"/>
  <c r="B167" i="28"/>
  <c r="B168" i="28"/>
  <c r="B169" i="28"/>
  <c r="B170" i="28"/>
  <c r="B171" i="28"/>
  <c r="B172" i="28"/>
  <c r="B173" i="28"/>
  <c r="B174" i="28"/>
  <c r="B175" i="28"/>
  <c r="B176" i="28"/>
  <c r="B177" i="28"/>
  <c r="B178" i="28"/>
  <c r="B179" i="28"/>
  <c r="B180" i="28"/>
  <c r="B181" i="28"/>
  <c r="B182" i="28"/>
  <c r="B183" i="28"/>
  <c r="B184" i="28"/>
  <c r="B185" i="28"/>
  <c r="B186" i="28"/>
  <c r="B187" i="28"/>
  <c r="B188" i="28"/>
  <c r="B189" i="28"/>
  <c r="B190" i="28"/>
  <c r="B191" i="28"/>
  <c r="B192" i="28"/>
  <c r="B193" i="28"/>
  <c r="B194" i="28"/>
  <c r="B195" i="28"/>
  <c r="B196" i="28"/>
  <c r="B197" i="28"/>
  <c r="B198" i="28"/>
  <c r="B199" i="28"/>
  <c r="B200" i="28"/>
  <c r="B201" i="28"/>
  <c r="B202" i="28"/>
  <c r="B203" i="28"/>
  <c r="B204" i="28"/>
  <c r="B205" i="28"/>
  <c r="B206" i="28"/>
  <c r="B207" i="28"/>
  <c r="B208" i="28"/>
  <c r="B209" i="28"/>
  <c r="B210" i="28"/>
  <c r="B211" i="28"/>
  <c r="B212" i="28"/>
  <c r="B213" i="28"/>
  <c r="B214" i="28"/>
  <c r="B215" i="28"/>
  <c r="B216" i="28"/>
  <c r="B217" i="28"/>
  <c r="B218" i="28"/>
  <c r="B219" i="28"/>
  <c r="B220" i="28"/>
  <c r="B221" i="28"/>
  <c r="B222" i="28"/>
  <c r="B223" i="28"/>
  <c r="B224" i="28"/>
  <c r="B225" i="28"/>
  <c r="B108" i="28"/>
  <c r="B3" i="28"/>
  <c r="B4" i="28"/>
  <c r="B5" i="28"/>
  <c r="B6" i="28"/>
  <c r="B7" i="28"/>
  <c r="B8" i="28"/>
  <c r="B9" i="28"/>
  <c r="B10" i="28"/>
  <c r="B11" i="28"/>
  <c r="B12" i="28"/>
  <c r="B13" i="28"/>
  <c r="B14" i="28"/>
  <c r="B15" i="28"/>
  <c r="B16" i="28"/>
  <c r="B17" i="28"/>
  <c r="B18" i="28"/>
  <c r="B19" i="28"/>
  <c r="B20" i="28"/>
  <c r="B21" i="28"/>
  <c r="B22" i="28"/>
  <c r="B23" i="28"/>
  <c r="B24" i="28"/>
  <c r="B25" i="28"/>
  <c r="B26" i="28"/>
  <c r="B27" i="28"/>
  <c r="B28" i="28"/>
  <c r="B29" i="28"/>
  <c r="B30" i="28"/>
  <c r="B31" i="28"/>
  <c r="B32" i="28"/>
  <c r="B33" i="28"/>
  <c r="B34" i="28"/>
  <c r="B35" i="28"/>
  <c r="B36" i="28"/>
  <c r="B37" i="28"/>
  <c r="B38" i="28"/>
  <c r="B39" i="28"/>
  <c r="B40" i="28"/>
  <c r="B41" i="28"/>
  <c r="B42" i="28"/>
  <c r="B43" i="28"/>
  <c r="B44" i="28"/>
  <c r="B45" i="28"/>
  <c r="B46" i="28"/>
  <c r="B47" i="28"/>
  <c r="B48" i="28"/>
  <c r="B49" i="28"/>
  <c r="B50" i="28"/>
  <c r="B51" i="28"/>
  <c r="B52" i="28"/>
  <c r="B53" i="28"/>
  <c r="B54" i="28"/>
  <c r="B55" i="28"/>
  <c r="B56" i="28"/>
  <c r="B57" i="28"/>
  <c r="B58" i="28"/>
  <c r="B59" i="28"/>
  <c r="B60" i="28"/>
  <c r="B61" i="28"/>
  <c r="B62" i="28"/>
  <c r="B63" i="28"/>
  <c r="B64" i="28"/>
  <c r="B65" i="28"/>
  <c r="B66" i="28"/>
  <c r="B67" i="28"/>
  <c r="B68" i="28"/>
  <c r="B69" i="28"/>
  <c r="B70" i="28"/>
  <c r="B71" i="28"/>
  <c r="B72" i="28"/>
  <c r="B73" i="28"/>
  <c r="B74" i="28"/>
  <c r="B75" i="28"/>
  <c r="B76" i="28"/>
  <c r="B77" i="28"/>
  <c r="B78" i="28"/>
  <c r="B79" i="28"/>
  <c r="B80" i="28"/>
  <c r="B81" i="28"/>
  <c r="B82" i="28"/>
  <c r="B83" i="28"/>
  <c r="B84" i="28"/>
  <c r="B85" i="28"/>
  <c r="B86" i="28"/>
  <c r="B87" i="28"/>
  <c r="B88" i="28"/>
  <c r="B89" i="28"/>
  <c r="B90" i="28"/>
  <c r="B91" i="28"/>
  <c r="B92" i="28"/>
  <c r="B93" i="28"/>
  <c r="B94" i="28"/>
  <c r="B95" i="28"/>
  <c r="B96" i="28"/>
  <c r="B97" i="28"/>
  <c r="B98" i="28"/>
  <c r="B99" i="28"/>
  <c r="B100" i="28"/>
  <c r="B101" i="28"/>
  <c r="B102" i="28"/>
  <c r="B103" i="28"/>
  <c r="B104" i="28"/>
  <c r="B105" i="28"/>
  <c r="B106" i="28"/>
  <c r="B107" i="28"/>
  <c r="B2" i="28"/>
  <c r="U3" i="24" l="1"/>
  <c r="U2" i="24"/>
  <c r="V2" i="24" s="1"/>
  <c r="X2" i="24" s="1"/>
  <c r="C3" i="24"/>
  <c r="C2" i="24"/>
  <c r="B3" i="23"/>
  <c r="B2" i="23"/>
  <c r="Z2" i="24" l="1"/>
  <c r="V3" i="24"/>
  <c r="X3" i="24" s="1"/>
  <c r="Z3" i="24"/>
  <c r="E13" i="29" l="1"/>
  <c r="E14" i="29"/>
  <c r="G2" i="30" l="1"/>
  <c r="F2" i="30" s="1"/>
  <c r="I2" i="30"/>
  <c r="H2" i="30" s="1"/>
  <c r="G3" i="30"/>
  <c r="F3" i="30" s="1"/>
  <c r="I3" i="30"/>
  <c r="H3" i="30" s="1"/>
  <c r="I10" i="31" l="1"/>
  <c r="E15" i="29" s="1"/>
  <c r="J10" i="31"/>
  <c r="K10" i="31"/>
  <c r="L10" i="31"/>
  <c r="M10" i="31"/>
  <c r="N10" i="31"/>
  <c r="O10" i="31"/>
  <c r="P10" i="31"/>
  <c r="H10" i="31"/>
  <c r="S10" i="31"/>
  <c r="I3" i="13" l="1"/>
  <c r="D17" i="6"/>
  <c r="E5" i="29" l="1"/>
  <c r="E9" i="29"/>
  <c r="E6" i="29" l="1"/>
  <c r="P5" i="30"/>
  <c r="N5" i="30"/>
  <c r="M5" i="30"/>
  <c r="L5" i="30"/>
  <c r="K5" i="30"/>
  <c r="E12" i="29"/>
  <c r="E10" i="29"/>
  <c r="E8" i="29"/>
  <c r="E4" i="29"/>
  <c r="F11" i="29" l="1"/>
  <c r="F7" i="29"/>
  <c r="I4" i="29" l="1"/>
  <c r="J4" i="29" s="1"/>
  <c r="I5" i="29"/>
  <c r="J5" i="29" s="1"/>
  <c r="E3" i="13"/>
  <c r="J6" i="29" l="1"/>
  <c r="I6" i="29"/>
  <c r="F3" i="13" l="1"/>
  <c r="T83" i="7" l="1"/>
  <c r="C492" i="28" l="1"/>
  <c r="C493" i="28"/>
  <c r="C494" i="28"/>
  <c r="C495" i="28"/>
  <c r="C496" i="28"/>
  <c r="C497" i="28"/>
  <c r="C498" i="28"/>
  <c r="C499" i="28"/>
  <c r="C500" i="28"/>
  <c r="C501" i="28"/>
  <c r="C502" i="28"/>
  <c r="C503" i="28"/>
  <c r="C504" i="28"/>
  <c r="C505" i="28"/>
  <c r="C506" i="28"/>
  <c r="C507" i="28"/>
  <c r="C508" i="28"/>
  <c r="C509" i="28"/>
  <c r="C510" i="28"/>
  <c r="C511" i="28"/>
  <c r="C512" i="28"/>
  <c r="C513" i="28"/>
  <c r="C514" i="28"/>
  <c r="C515" i="28"/>
  <c r="C516" i="28"/>
  <c r="C517" i="28"/>
  <c r="C518" i="28"/>
  <c r="C519" i="28"/>
  <c r="C520" i="28"/>
  <c r="C521" i="28"/>
  <c r="C522" i="28"/>
  <c r="C523" i="28"/>
  <c r="C524" i="28"/>
  <c r="C525" i="28"/>
  <c r="C526" i="28"/>
  <c r="C527" i="28"/>
  <c r="C528" i="28"/>
  <c r="C529" i="28"/>
  <c r="C530" i="28"/>
  <c r="C531" i="28"/>
  <c r="C532" i="28"/>
  <c r="C533" i="28"/>
  <c r="C534" i="28"/>
  <c r="C535" i="28"/>
  <c r="C536" i="28"/>
  <c r="C537" i="28"/>
  <c r="C538" i="28"/>
  <c r="C539" i="28"/>
  <c r="C540" i="28"/>
  <c r="C541" i="28"/>
  <c r="C542" i="28"/>
  <c r="C543" i="28"/>
  <c r="C544" i="28"/>
  <c r="C545" i="28"/>
  <c r="C546" i="28"/>
  <c r="C547" i="28"/>
  <c r="C548" i="28"/>
  <c r="C549" i="28"/>
  <c r="C550" i="28"/>
  <c r="C551" i="28"/>
  <c r="C552" i="28"/>
  <c r="C553" i="28"/>
  <c r="C554" i="28"/>
  <c r="C555" i="28"/>
  <c r="C556" i="28"/>
  <c r="C557" i="28"/>
  <c r="C558" i="28"/>
  <c r="C559" i="28"/>
  <c r="C560" i="28"/>
  <c r="C561" i="28"/>
  <c r="C562" i="28"/>
  <c r="C563" i="28"/>
  <c r="C564" i="28"/>
  <c r="C565" i="28"/>
  <c r="C566" i="28"/>
  <c r="C567" i="28"/>
  <c r="C568" i="28"/>
  <c r="C569" i="28"/>
  <c r="C570" i="28"/>
  <c r="C571" i="28"/>
  <c r="C572" i="28"/>
  <c r="C573" i="28"/>
  <c r="C574" i="28"/>
  <c r="C575" i="28"/>
  <c r="C576" i="28"/>
  <c r="C577" i="28"/>
  <c r="C578" i="28"/>
  <c r="C579" i="28"/>
  <c r="C580" i="28"/>
  <c r="C581" i="28"/>
  <c r="C582" i="28"/>
  <c r="C583" i="28"/>
  <c r="C584" i="28"/>
  <c r="C585" i="28"/>
  <c r="C586" i="28"/>
  <c r="C587" i="28"/>
  <c r="C588" i="28"/>
  <c r="C589" i="28"/>
  <c r="C590" i="28"/>
  <c r="C591" i="28"/>
  <c r="C592" i="28"/>
  <c r="C593" i="28"/>
  <c r="C594" i="28"/>
  <c r="C595" i="28"/>
  <c r="C596" i="28"/>
  <c r="C597" i="28"/>
  <c r="C598" i="28"/>
  <c r="C599" i="28"/>
  <c r="C600" i="28"/>
  <c r="C601" i="28"/>
  <c r="C602" i="28"/>
  <c r="C603" i="28"/>
  <c r="C604" i="28"/>
  <c r="C605" i="28"/>
  <c r="C606" i="28"/>
  <c r="C607" i="28"/>
  <c r="C608" i="28"/>
  <c r="C609" i="28"/>
  <c r="C610" i="28"/>
  <c r="C611" i="28"/>
  <c r="C612" i="28"/>
  <c r="C613" i="28"/>
  <c r="C614" i="28"/>
  <c r="C615" i="28"/>
  <c r="C616" i="28"/>
  <c r="C617" i="28"/>
  <c r="C618" i="28"/>
  <c r="C619" i="28"/>
  <c r="C620" i="28"/>
  <c r="C621" i="28"/>
  <c r="C622" i="28"/>
  <c r="C623" i="28"/>
  <c r="C624" i="28"/>
  <c r="C625" i="28"/>
  <c r="C626" i="28"/>
  <c r="C627" i="28"/>
  <c r="C628" i="28"/>
  <c r="C629" i="28"/>
  <c r="C630" i="28"/>
  <c r="C631" i="28"/>
  <c r="C632" i="28"/>
  <c r="C633" i="28"/>
  <c r="C634" i="28"/>
  <c r="C635" i="28"/>
  <c r="C636" i="28"/>
  <c r="C637" i="28"/>
  <c r="C638" i="28"/>
  <c r="C639" i="28"/>
  <c r="C640" i="28"/>
  <c r="C641" i="28"/>
  <c r="C642" i="28"/>
  <c r="C643" i="28"/>
  <c r="C644" i="28"/>
  <c r="C645" i="28"/>
  <c r="C646" i="28"/>
  <c r="C647" i="28"/>
  <c r="C648" i="28"/>
  <c r="C649" i="28"/>
  <c r="C650" i="28"/>
  <c r="C651" i="28"/>
  <c r="C652" i="28"/>
  <c r="C653" i="28"/>
  <c r="C654" i="28"/>
  <c r="C655" i="28"/>
  <c r="C656" i="28"/>
  <c r="C657" i="28"/>
  <c r="C658" i="28"/>
  <c r="C659" i="28"/>
  <c r="C660" i="28"/>
  <c r="C661" i="28"/>
  <c r="C662" i="28"/>
  <c r="C663" i="28"/>
  <c r="C664" i="28"/>
  <c r="C665" i="28"/>
  <c r="C666" i="28"/>
  <c r="C667" i="28"/>
  <c r="C668" i="28"/>
  <c r="C669" i="28"/>
  <c r="C2" i="28"/>
  <c r="C374" i="28"/>
  <c r="C375" i="28"/>
  <c r="C376" i="28"/>
  <c r="C377" i="28"/>
  <c r="C378" i="28"/>
  <c r="C379" i="28"/>
  <c r="C380" i="28"/>
  <c r="C381" i="28"/>
  <c r="C382" i="28"/>
  <c r="C383" i="28"/>
  <c r="C384" i="28"/>
  <c r="C385" i="28"/>
  <c r="C386" i="28"/>
  <c r="C387" i="28"/>
  <c r="C388" i="28"/>
  <c r="C389" i="28"/>
  <c r="C390" i="28"/>
  <c r="C391" i="28"/>
  <c r="C392" i="28"/>
  <c r="C393" i="28"/>
  <c r="C394" i="28"/>
  <c r="C395" i="28"/>
  <c r="C396" i="28"/>
  <c r="C397" i="28"/>
  <c r="C398" i="28"/>
  <c r="C399" i="28"/>
  <c r="C400" i="28"/>
  <c r="C401" i="28"/>
  <c r="C402" i="28"/>
  <c r="C403" i="28"/>
  <c r="C404" i="28"/>
  <c r="C405" i="28"/>
  <c r="C406" i="28"/>
  <c r="C407" i="28"/>
  <c r="C408" i="28"/>
  <c r="C409" i="28"/>
  <c r="C410" i="28"/>
  <c r="C411" i="28"/>
  <c r="C412" i="28"/>
  <c r="C413" i="28"/>
  <c r="C414" i="28"/>
  <c r="C415" i="28"/>
  <c r="C416" i="28"/>
  <c r="C417" i="28"/>
  <c r="C418" i="28"/>
  <c r="C419" i="28"/>
  <c r="C420" i="28"/>
  <c r="C421" i="28"/>
  <c r="C422" i="28"/>
  <c r="C423" i="28"/>
  <c r="C424" i="28"/>
  <c r="C425" i="28"/>
  <c r="C426" i="28"/>
  <c r="C427" i="28"/>
  <c r="C428" i="28"/>
  <c r="C429" i="28"/>
  <c r="C430" i="28"/>
  <c r="C431" i="28"/>
  <c r="C432" i="28"/>
  <c r="C433" i="28"/>
  <c r="C434" i="28"/>
  <c r="C435" i="28"/>
  <c r="C436" i="28"/>
  <c r="C437" i="28"/>
  <c r="C438" i="28"/>
  <c r="C439" i="28"/>
  <c r="C440" i="28"/>
  <c r="C441" i="28"/>
  <c r="C442" i="28"/>
  <c r="C443" i="28"/>
  <c r="C444" i="28"/>
  <c r="C445" i="28"/>
  <c r="C446" i="28"/>
  <c r="C447" i="28"/>
  <c r="C448" i="28"/>
  <c r="C449" i="28"/>
  <c r="C450" i="28"/>
  <c r="C451" i="28"/>
  <c r="C452" i="28"/>
  <c r="C453" i="28"/>
  <c r="C454" i="28"/>
  <c r="C455" i="28"/>
  <c r="C456" i="28"/>
  <c r="C457" i="28"/>
  <c r="C458" i="28"/>
  <c r="C459" i="28"/>
  <c r="C460" i="28"/>
  <c r="C461" i="28"/>
  <c r="C462" i="28"/>
  <c r="C463" i="28"/>
  <c r="C464" i="28"/>
  <c r="C465" i="28"/>
  <c r="C466" i="28"/>
  <c r="C467" i="28"/>
  <c r="C468" i="28"/>
  <c r="C469" i="28"/>
  <c r="C470" i="28"/>
  <c r="C471" i="28"/>
  <c r="C472" i="28"/>
  <c r="C473" i="28"/>
  <c r="C474" i="28"/>
  <c r="C475" i="28"/>
  <c r="C476" i="28"/>
  <c r="C477" i="28"/>
  <c r="C478" i="28"/>
  <c r="C479" i="28"/>
  <c r="C480" i="28"/>
  <c r="C481" i="28"/>
  <c r="C482" i="28"/>
  <c r="C483" i="28"/>
  <c r="C484" i="28"/>
  <c r="C485" i="28"/>
  <c r="C486" i="28"/>
  <c r="C487" i="28"/>
  <c r="C488" i="28"/>
  <c r="C489" i="28"/>
  <c r="C490" i="28"/>
  <c r="C491" i="28"/>
  <c r="C373" i="28"/>
  <c r="C274" i="28"/>
  <c r="C275" i="28"/>
  <c r="C276" i="28"/>
  <c r="C277" i="28"/>
  <c r="C278" i="28"/>
  <c r="C279" i="28"/>
  <c r="C280" i="28"/>
  <c r="C281" i="28"/>
  <c r="C282" i="28"/>
  <c r="C283" i="28"/>
  <c r="C284" i="28"/>
  <c r="C285" i="28"/>
  <c r="C286" i="28"/>
  <c r="C287" i="28"/>
  <c r="C288" i="28"/>
  <c r="C289" i="28"/>
  <c r="C290" i="28"/>
  <c r="C291" i="28"/>
  <c r="C292" i="28"/>
  <c r="C293" i="28"/>
  <c r="C294" i="28"/>
  <c r="C295" i="28"/>
  <c r="C296" i="28"/>
  <c r="C297" i="28"/>
  <c r="C298" i="28"/>
  <c r="C299" i="28"/>
  <c r="C300" i="28"/>
  <c r="C301" i="28"/>
  <c r="C302" i="28"/>
  <c r="C303" i="28"/>
  <c r="C304" i="28"/>
  <c r="C305" i="28"/>
  <c r="C306" i="28"/>
  <c r="C307" i="28"/>
  <c r="C308" i="28"/>
  <c r="C309" i="28"/>
  <c r="C310" i="28"/>
  <c r="C311" i="28"/>
  <c r="C312" i="28"/>
  <c r="C313" i="28"/>
  <c r="C314" i="28"/>
  <c r="C315" i="28"/>
  <c r="C316" i="28"/>
  <c r="C317" i="28"/>
  <c r="C318" i="28"/>
  <c r="C319" i="28"/>
  <c r="C320" i="28"/>
  <c r="C321" i="28"/>
  <c r="C322" i="28"/>
  <c r="C323" i="28"/>
  <c r="C324" i="28"/>
  <c r="C325" i="28"/>
  <c r="C326" i="28"/>
  <c r="C327" i="28"/>
  <c r="C328" i="28"/>
  <c r="C329" i="28"/>
  <c r="C330" i="28"/>
  <c r="C331" i="28"/>
  <c r="C332" i="28"/>
  <c r="C333" i="28"/>
  <c r="C334" i="28"/>
  <c r="C335" i="28"/>
  <c r="C336" i="28"/>
  <c r="C337" i="28"/>
  <c r="C338" i="28"/>
  <c r="C339" i="28"/>
  <c r="C340" i="28"/>
  <c r="C341" i="28"/>
  <c r="C342" i="28"/>
  <c r="C343" i="28"/>
  <c r="C344" i="28"/>
  <c r="C345" i="28"/>
  <c r="C346" i="28"/>
  <c r="C347" i="28"/>
  <c r="C348" i="28"/>
  <c r="C349" i="28"/>
  <c r="C350" i="28"/>
  <c r="C351" i="28"/>
  <c r="C352" i="28"/>
  <c r="C353" i="28"/>
  <c r="C354" i="28"/>
  <c r="C355" i="28"/>
  <c r="C356" i="28"/>
  <c r="C357" i="28"/>
  <c r="C358" i="28"/>
  <c r="C359" i="28"/>
  <c r="C360" i="28"/>
  <c r="C361" i="28"/>
  <c r="C362" i="28"/>
  <c r="C363" i="28"/>
  <c r="C364" i="28"/>
  <c r="C365" i="28"/>
  <c r="C366" i="28"/>
  <c r="C367" i="28"/>
  <c r="C368" i="28"/>
  <c r="C369" i="28"/>
  <c r="C370" i="28"/>
  <c r="C371" i="28"/>
  <c r="C372" i="28"/>
  <c r="C273" i="28"/>
  <c r="C3" i="28"/>
  <c r="C4" i="28"/>
  <c r="C5" i="28"/>
  <c r="C6" i="28"/>
  <c r="C7" i="28"/>
  <c r="C8" i="28"/>
  <c r="C9" i="28"/>
  <c r="C10" i="28"/>
  <c r="C11" i="28"/>
  <c r="C12" i="28"/>
  <c r="C13" i="28"/>
  <c r="C14" i="28"/>
  <c r="C15" i="28"/>
  <c r="C16" i="28"/>
  <c r="C17" i="28"/>
  <c r="C18" i="28"/>
  <c r="C19" i="28"/>
  <c r="C20" i="28"/>
  <c r="C21" i="28"/>
  <c r="C22" i="28"/>
  <c r="C23" i="28"/>
  <c r="C24" i="28"/>
  <c r="C25" i="28"/>
  <c r="C26" i="28"/>
  <c r="C27" i="28"/>
  <c r="C28" i="28"/>
  <c r="C29" i="28"/>
  <c r="C30" i="28"/>
  <c r="C31" i="28"/>
  <c r="C32" i="28"/>
  <c r="C33" i="28"/>
  <c r="C34" i="28"/>
  <c r="C35" i="28"/>
  <c r="C36" i="28"/>
  <c r="C37" i="28"/>
  <c r="C38" i="28"/>
  <c r="C39" i="28"/>
  <c r="C40" i="28"/>
  <c r="C41" i="28"/>
  <c r="C42" i="28"/>
  <c r="C43" i="28"/>
  <c r="C44" i="28"/>
  <c r="C45" i="28"/>
  <c r="C46" i="28"/>
  <c r="C47" i="28"/>
  <c r="C48" i="28"/>
  <c r="C49" i="28"/>
  <c r="C50" i="28"/>
  <c r="C51" i="28"/>
  <c r="C52" i="28"/>
  <c r="C53" i="28"/>
  <c r="C54" i="28"/>
  <c r="C55" i="28"/>
  <c r="C56" i="28"/>
  <c r="C57" i="28"/>
  <c r="C58" i="28"/>
  <c r="C59" i="28"/>
  <c r="C60" i="28"/>
  <c r="C61" i="28"/>
  <c r="C62" i="28"/>
  <c r="C63" i="28"/>
  <c r="C64" i="28"/>
  <c r="C65" i="28"/>
  <c r="C66" i="28"/>
  <c r="C67" i="28"/>
  <c r="C68" i="28"/>
  <c r="C69" i="28"/>
  <c r="C70" i="28"/>
  <c r="C71" i="28"/>
  <c r="C72" i="28"/>
  <c r="C73" i="28"/>
  <c r="C74" i="28"/>
  <c r="C75" i="28"/>
  <c r="C76" i="28"/>
  <c r="C77" i="28"/>
  <c r="C78" i="28"/>
  <c r="C79" i="28"/>
  <c r="C80" i="28"/>
  <c r="C81" i="28"/>
  <c r="C82" i="28"/>
  <c r="C83" i="28"/>
  <c r="C84" i="28"/>
  <c r="C85" i="28"/>
  <c r="C86" i="28"/>
  <c r="C87" i="28"/>
  <c r="C88" i="28"/>
  <c r="C89" i="28"/>
  <c r="C90" i="28"/>
  <c r="C91" i="28"/>
  <c r="C92" i="28"/>
  <c r="C93" i="28"/>
  <c r="C94" i="28"/>
  <c r="C95" i="28"/>
  <c r="C96" i="28"/>
  <c r="C97" i="28"/>
  <c r="C98" i="28"/>
  <c r="C99" i="28"/>
  <c r="C100" i="28"/>
  <c r="C101" i="28"/>
  <c r="C102" i="28"/>
  <c r="C103" i="28"/>
  <c r="C104" i="28"/>
  <c r="C105" i="28"/>
  <c r="C106" i="28"/>
  <c r="C107" i="28"/>
  <c r="C108" i="28"/>
  <c r="C109" i="28"/>
  <c r="C110" i="28"/>
  <c r="C111" i="28"/>
  <c r="C112" i="28"/>
  <c r="C113" i="28"/>
  <c r="C114" i="28"/>
  <c r="C115" i="28"/>
  <c r="C116" i="28"/>
  <c r="C117" i="28"/>
  <c r="C118" i="28"/>
  <c r="C119" i="28"/>
  <c r="C120" i="28"/>
  <c r="C121" i="28"/>
  <c r="C122" i="28"/>
  <c r="C123" i="28"/>
  <c r="C124" i="28"/>
  <c r="C125" i="28"/>
  <c r="C126" i="28"/>
  <c r="C127" i="28"/>
  <c r="C128" i="28"/>
  <c r="C129" i="28"/>
  <c r="C130" i="28"/>
  <c r="C131" i="28"/>
  <c r="C132" i="28"/>
  <c r="C133" i="28"/>
  <c r="C134" i="28"/>
  <c r="C135" i="28"/>
  <c r="C136" i="28"/>
  <c r="C137" i="28"/>
  <c r="C138" i="28"/>
  <c r="C139" i="28"/>
  <c r="C140" i="28"/>
  <c r="C141" i="28"/>
  <c r="C142" i="28"/>
  <c r="C143" i="28"/>
  <c r="C144" i="28"/>
  <c r="C145" i="28"/>
  <c r="C146" i="28"/>
  <c r="C147" i="28"/>
  <c r="C148" i="28"/>
  <c r="C149" i="28"/>
  <c r="C150" i="28"/>
  <c r="C151" i="28"/>
  <c r="C152" i="28"/>
  <c r="C153" i="28"/>
  <c r="C154" i="28"/>
  <c r="C155" i="28"/>
  <c r="C156" i="28"/>
  <c r="C157" i="28"/>
  <c r="C158" i="28"/>
  <c r="C159" i="28"/>
  <c r="C160" i="28"/>
  <c r="C161" i="28"/>
  <c r="C162" i="28"/>
  <c r="C163" i="28"/>
  <c r="C164" i="28"/>
  <c r="C165" i="28"/>
  <c r="C166" i="28"/>
  <c r="C167" i="28"/>
  <c r="C168" i="28"/>
  <c r="C169" i="28"/>
  <c r="C170" i="28"/>
  <c r="C171" i="28"/>
  <c r="C172" i="28"/>
  <c r="C173" i="28"/>
  <c r="C174" i="28"/>
  <c r="C175" i="28"/>
  <c r="C176" i="28"/>
  <c r="C177" i="28"/>
  <c r="C178" i="28"/>
  <c r="C179" i="28"/>
  <c r="C180" i="28"/>
  <c r="C181" i="28"/>
  <c r="C182" i="28"/>
  <c r="C183" i="28"/>
  <c r="C184" i="28"/>
  <c r="C185" i="28"/>
  <c r="C186" i="28"/>
  <c r="C187" i="28"/>
  <c r="C188" i="28"/>
  <c r="C189" i="28"/>
  <c r="C190" i="28"/>
  <c r="C191" i="28"/>
  <c r="C192" i="28"/>
  <c r="C193" i="28"/>
  <c r="C194" i="28"/>
  <c r="C195" i="28"/>
  <c r="C196" i="28"/>
  <c r="C197" i="28"/>
  <c r="C198" i="28"/>
  <c r="C199" i="28"/>
  <c r="C200" i="28"/>
  <c r="C201" i="28"/>
  <c r="C202" i="28"/>
  <c r="C203" i="28"/>
  <c r="C204" i="28"/>
  <c r="C205" i="28"/>
  <c r="C206" i="28"/>
  <c r="C207" i="28"/>
  <c r="C208" i="28"/>
  <c r="C209" i="28"/>
  <c r="C210" i="28"/>
  <c r="C211" i="28"/>
  <c r="C212" i="28"/>
  <c r="C213" i="28"/>
  <c r="C214" i="28"/>
  <c r="C215" i="28"/>
  <c r="C216" i="28"/>
  <c r="C217" i="28"/>
  <c r="C218" i="28"/>
  <c r="C219" i="28"/>
  <c r="C220" i="28"/>
  <c r="C221" i="28"/>
  <c r="C222" i="28"/>
  <c r="C223" i="28"/>
  <c r="C224" i="28"/>
  <c r="C225" i="28"/>
  <c r="C226" i="28"/>
  <c r="C227" i="28"/>
  <c r="C228" i="28"/>
  <c r="C229" i="28"/>
  <c r="C230" i="28"/>
  <c r="C231" i="28"/>
  <c r="C232" i="28"/>
  <c r="C233" i="28"/>
  <c r="C234" i="28"/>
  <c r="C235" i="28"/>
  <c r="C236" i="28"/>
  <c r="C237" i="28"/>
  <c r="C238" i="28"/>
  <c r="C239" i="28"/>
  <c r="C240" i="28"/>
  <c r="C241" i="28"/>
  <c r="C242" i="28"/>
  <c r="C243" i="28"/>
  <c r="C244" i="28"/>
  <c r="C245" i="28"/>
  <c r="C246" i="28"/>
  <c r="C247" i="28"/>
  <c r="C248" i="28"/>
  <c r="C249" i="28"/>
  <c r="C250" i="28"/>
  <c r="C251" i="28"/>
  <c r="C252" i="28"/>
  <c r="C253" i="28"/>
  <c r="C254" i="28"/>
  <c r="C255" i="28"/>
  <c r="C256" i="28"/>
  <c r="C257" i="28"/>
  <c r="C258" i="28"/>
  <c r="C259" i="28"/>
  <c r="C260" i="28"/>
  <c r="C261" i="28"/>
  <c r="C262" i="28"/>
  <c r="C263" i="28"/>
  <c r="C264" i="28"/>
  <c r="C265" i="28"/>
  <c r="C266" i="28"/>
  <c r="C267" i="28"/>
  <c r="C268" i="28"/>
  <c r="C269" i="28"/>
  <c r="C270" i="28"/>
  <c r="C271" i="28"/>
  <c r="C272" i="28"/>
  <c r="I3" i="28"/>
  <c r="J3" i="28" s="1"/>
  <c r="I4" i="28"/>
  <c r="J4" i="28" s="1"/>
  <c r="I5" i="28"/>
  <c r="J5" i="28" s="1"/>
  <c r="I6" i="28"/>
  <c r="J6" i="28" s="1"/>
  <c r="I7" i="28"/>
  <c r="J7" i="28" s="1"/>
  <c r="I8" i="28"/>
  <c r="J8" i="28" s="1"/>
  <c r="I9" i="28"/>
  <c r="J9" i="28" s="1"/>
  <c r="I10" i="28"/>
  <c r="J10" i="28" s="1"/>
  <c r="I11" i="28"/>
  <c r="J11" i="28" s="1"/>
  <c r="I12" i="28"/>
  <c r="J12" i="28" s="1"/>
  <c r="I13" i="28"/>
  <c r="J13" i="28" s="1"/>
  <c r="I14" i="28"/>
  <c r="J14" i="28" s="1"/>
  <c r="I15" i="28"/>
  <c r="J15" i="28" s="1"/>
  <c r="I16" i="28"/>
  <c r="J16" i="28" s="1"/>
  <c r="I17" i="28"/>
  <c r="J17" i="28" s="1"/>
  <c r="I18" i="28"/>
  <c r="J18" i="28" s="1"/>
  <c r="I19" i="28"/>
  <c r="J19" i="28" s="1"/>
  <c r="I20" i="28"/>
  <c r="J20" i="28" s="1"/>
  <c r="I21" i="28"/>
  <c r="J21" i="28" s="1"/>
  <c r="I22" i="28"/>
  <c r="J22" i="28" s="1"/>
  <c r="I23" i="28"/>
  <c r="J23" i="28" s="1"/>
  <c r="I24" i="28"/>
  <c r="J24" i="28" s="1"/>
  <c r="I25" i="28"/>
  <c r="J25" i="28" s="1"/>
  <c r="I26" i="28"/>
  <c r="J26" i="28" s="1"/>
  <c r="I27" i="28"/>
  <c r="J27" i="28" s="1"/>
  <c r="I28" i="28"/>
  <c r="J28" i="28" s="1"/>
  <c r="I29" i="28"/>
  <c r="J29" i="28" s="1"/>
  <c r="I30" i="28"/>
  <c r="J30" i="28" s="1"/>
  <c r="I31" i="28"/>
  <c r="J31" i="28" s="1"/>
  <c r="I32" i="28"/>
  <c r="J32" i="28" s="1"/>
  <c r="I33" i="28"/>
  <c r="J33" i="28" s="1"/>
  <c r="I34" i="28"/>
  <c r="J34" i="28" s="1"/>
  <c r="I35" i="28"/>
  <c r="J35" i="28" s="1"/>
  <c r="I36" i="28"/>
  <c r="J36" i="28" s="1"/>
  <c r="I37" i="28"/>
  <c r="J37" i="28" s="1"/>
  <c r="I38" i="28"/>
  <c r="J38" i="28" s="1"/>
  <c r="I39" i="28"/>
  <c r="J39" i="28" s="1"/>
  <c r="I40" i="28"/>
  <c r="J40" i="28" s="1"/>
  <c r="I41" i="28"/>
  <c r="J41" i="28" s="1"/>
  <c r="I42" i="28"/>
  <c r="J42" i="28" s="1"/>
  <c r="I43" i="28"/>
  <c r="J43" i="28" s="1"/>
  <c r="I44" i="28"/>
  <c r="J44" i="28" s="1"/>
  <c r="I45" i="28"/>
  <c r="J45" i="28" s="1"/>
  <c r="I46" i="28"/>
  <c r="J46" i="28" s="1"/>
  <c r="I47" i="28"/>
  <c r="J47" i="28" s="1"/>
  <c r="I48" i="28"/>
  <c r="J48" i="28" s="1"/>
  <c r="I49" i="28"/>
  <c r="J49" i="28" s="1"/>
  <c r="I50" i="28"/>
  <c r="J50" i="28" s="1"/>
  <c r="I51" i="28"/>
  <c r="J51" i="28" s="1"/>
  <c r="I52" i="28"/>
  <c r="J52" i="28" s="1"/>
  <c r="I53" i="28"/>
  <c r="J53" i="28" s="1"/>
  <c r="I54" i="28"/>
  <c r="J54" i="28" s="1"/>
  <c r="I55" i="28"/>
  <c r="J55" i="28" s="1"/>
  <c r="I56" i="28"/>
  <c r="J56" i="28" s="1"/>
  <c r="I57" i="28"/>
  <c r="J57" i="28" s="1"/>
  <c r="I58" i="28"/>
  <c r="J58" i="28" s="1"/>
  <c r="I59" i="28"/>
  <c r="J59" i="28" s="1"/>
  <c r="I60" i="28"/>
  <c r="J60" i="28" s="1"/>
  <c r="I61" i="28"/>
  <c r="J61" i="28" s="1"/>
  <c r="I62" i="28"/>
  <c r="J62" i="28" s="1"/>
  <c r="I63" i="28"/>
  <c r="J63" i="28" s="1"/>
  <c r="I64" i="28"/>
  <c r="J64" i="28" s="1"/>
  <c r="I65" i="28"/>
  <c r="J65" i="28" s="1"/>
  <c r="I66" i="28"/>
  <c r="J66" i="28" s="1"/>
  <c r="I67" i="28"/>
  <c r="J67" i="28" s="1"/>
  <c r="I68" i="28"/>
  <c r="J68" i="28" s="1"/>
  <c r="I69" i="28"/>
  <c r="J69" i="28" s="1"/>
  <c r="I70" i="28"/>
  <c r="J70" i="28" s="1"/>
  <c r="I71" i="28"/>
  <c r="J71" i="28" s="1"/>
  <c r="I72" i="28"/>
  <c r="J72" i="28" s="1"/>
  <c r="I73" i="28"/>
  <c r="J73" i="28" s="1"/>
  <c r="I74" i="28"/>
  <c r="J74" i="28" s="1"/>
  <c r="I75" i="28"/>
  <c r="J75" i="28" s="1"/>
  <c r="I76" i="28"/>
  <c r="J76" i="28" s="1"/>
  <c r="I77" i="28"/>
  <c r="J77" i="28" s="1"/>
  <c r="I78" i="28"/>
  <c r="J78" i="28" s="1"/>
  <c r="I79" i="28"/>
  <c r="J79" i="28" s="1"/>
  <c r="I80" i="28"/>
  <c r="J80" i="28" s="1"/>
  <c r="I81" i="28"/>
  <c r="J81" i="28" s="1"/>
  <c r="I82" i="28"/>
  <c r="J82" i="28" s="1"/>
  <c r="I83" i="28"/>
  <c r="J83" i="28" s="1"/>
  <c r="I84" i="28"/>
  <c r="J84" i="28" s="1"/>
  <c r="I85" i="28"/>
  <c r="J85" i="28" s="1"/>
  <c r="I86" i="28"/>
  <c r="J86" i="28" s="1"/>
  <c r="I87" i="28"/>
  <c r="J87" i="28" s="1"/>
  <c r="I88" i="28"/>
  <c r="J88" i="28" s="1"/>
  <c r="I89" i="28"/>
  <c r="J89" i="28" s="1"/>
  <c r="I90" i="28"/>
  <c r="J90" i="28" s="1"/>
  <c r="I91" i="28"/>
  <c r="J91" i="28" s="1"/>
  <c r="I92" i="28"/>
  <c r="J92" i="28" s="1"/>
  <c r="I93" i="28"/>
  <c r="J93" i="28" s="1"/>
  <c r="I94" i="28"/>
  <c r="J94" i="28" s="1"/>
  <c r="I95" i="28"/>
  <c r="J95" i="28" s="1"/>
  <c r="I96" i="28"/>
  <c r="J96" i="28" s="1"/>
  <c r="I97" i="28"/>
  <c r="J97" i="28" s="1"/>
  <c r="I98" i="28"/>
  <c r="J98" i="28" s="1"/>
  <c r="I99" i="28"/>
  <c r="J99" i="28" s="1"/>
  <c r="I100" i="28"/>
  <c r="J100" i="28" s="1"/>
  <c r="I101" i="28"/>
  <c r="J101" i="28" s="1"/>
  <c r="I102" i="28"/>
  <c r="J102" i="28" s="1"/>
  <c r="I103" i="28"/>
  <c r="J103" i="28" s="1"/>
  <c r="I104" i="28"/>
  <c r="J104" i="28" s="1"/>
  <c r="I105" i="28"/>
  <c r="J105" i="28" s="1"/>
  <c r="I106" i="28"/>
  <c r="J106" i="28" s="1"/>
  <c r="I107" i="28"/>
  <c r="J107" i="28" s="1"/>
  <c r="I108" i="28"/>
  <c r="J108" i="28" s="1"/>
  <c r="I109" i="28"/>
  <c r="J109" i="28" s="1"/>
  <c r="I110" i="28"/>
  <c r="J110" i="28" s="1"/>
  <c r="I111" i="28"/>
  <c r="J111" i="28" s="1"/>
  <c r="I112" i="28"/>
  <c r="J112" i="28" s="1"/>
  <c r="I113" i="28"/>
  <c r="J113" i="28" s="1"/>
  <c r="I114" i="28"/>
  <c r="J114" i="28" s="1"/>
  <c r="I115" i="28"/>
  <c r="J115" i="28" s="1"/>
  <c r="I116" i="28"/>
  <c r="J116" i="28" s="1"/>
  <c r="I117" i="28"/>
  <c r="J117" i="28" s="1"/>
  <c r="I118" i="28"/>
  <c r="J118" i="28" s="1"/>
  <c r="I119" i="28"/>
  <c r="J119" i="28" s="1"/>
  <c r="I120" i="28"/>
  <c r="J120" i="28" s="1"/>
  <c r="I121" i="28"/>
  <c r="J121" i="28" s="1"/>
  <c r="I122" i="28"/>
  <c r="J122" i="28" s="1"/>
  <c r="I123" i="28"/>
  <c r="J123" i="28" s="1"/>
  <c r="I124" i="28"/>
  <c r="J124" i="28" s="1"/>
  <c r="I125" i="28"/>
  <c r="J125" i="28" s="1"/>
  <c r="I126" i="28"/>
  <c r="J126" i="28" s="1"/>
  <c r="I127" i="28"/>
  <c r="J127" i="28" s="1"/>
  <c r="I128" i="28"/>
  <c r="J128" i="28" s="1"/>
  <c r="I129" i="28"/>
  <c r="J129" i="28" s="1"/>
  <c r="I130" i="28"/>
  <c r="J130" i="28" s="1"/>
  <c r="I131" i="28"/>
  <c r="J131" i="28" s="1"/>
  <c r="I132" i="28"/>
  <c r="J132" i="28" s="1"/>
  <c r="I133" i="28"/>
  <c r="J133" i="28" s="1"/>
  <c r="I134" i="28"/>
  <c r="J134" i="28" s="1"/>
  <c r="I135" i="28"/>
  <c r="J135" i="28" s="1"/>
  <c r="I136" i="28"/>
  <c r="J136" i="28" s="1"/>
  <c r="I137" i="28"/>
  <c r="J137" i="28" s="1"/>
  <c r="I138" i="28"/>
  <c r="J138" i="28" s="1"/>
  <c r="I139" i="28"/>
  <c r="J139" i="28" s="1"/>
  <c r="I140" i="28"/>
  <c r="J140" i="28" s="1"/>
  <c r="I141" i="28"/>
  <c r="J141" i="28" s="1"/>
  <c r="I142" i="28"/>
  <c r="J142" i="28" s="1"/>
  <c r="I143" i="28"/>
  <c r="J143" i="28" s="1"/>
  <c r="I144" i="28"/>
  <c r="J144" i="28" s="1"/>
  <c r="I145" i="28"/>
  <c r="J145" i="28" s="1"/>
  <c r="I146" i="28"/>
  <c r="J146" i="28" s="1"/>
  <c r="I147" i="28"/>
  <c r="J147" i="28" s="1"/>
  <c r="I148" i="28"/>
  <c r="J148" i="28" s="1"/>
  <c r="I149" i="28"/>
  <c r="J149" i="28" s="1"/>
  <c r="I150" i="28"/>
  <c r="J150" i="28" s="1"/>
  <c r="I151" i="28"/>
  <c r="J151" i="28" s="1"/>
  <c r="I152" i="28"/>
  <c r="J152" i="28" s="1"/>
  <c r="I153" i="28"/>
  <c r="J153" i="28" s="1"/>
  <c r="I154" i="28"/>
  <c r="J154" i="28" s="1"/>
  <c r="I155" i="28"/>
  <c r="J155" i="28" s="1"/>
  <c r="I156" i="28"/>
  <c r="J156" i="28" s="1"/>
  <c r="I157" i="28"/>
  <c r="J157" i="28" s="1"/>
  <c r="I158" i="28"/>
  <c r="J158" i="28" s="1"/>
  <c r="I159" i="28"/>
  <c r="J159" i="28" s="1"/>
  <c r="I160" i="28"/>
  <c r="J160" i="28" s="1"/>
  <c r="I161" i="28"/>
  <c r="J161" i="28" s="1"/>
  <c r="I162" i="28"/>
  <c r="J162" i="28" s="1"/>
  <c r="I163" i="28"/>
  <c r="J163" i="28" s="1"/>
  <c r="I164" i="28"/>
  <c r="J164" i="28" s="1"/>
  <c r="I165" i="28"/>
  <c r="J165" i="28" s="1"/>
  <c r="I166" i="28"/>
  <c r="J166" i="28" s="1"/>
  <c r="I167" i="28"/>
  <c r="J167" i="28" s="1"/>
  <c r="I168" i="28"/>
  <c r="J168" i="28" s="1"/>
  <c r="I169" i="28"/>
  <c r="J169" i="28" s="1"/>
  <c r="I170" i="28"/>
  <c r="J170" i="28" s="1"/>
  <c r="I171" i="28"/>
  <c r="J171" i="28" s="1"/>
  <c r="I172" i="28"/>
  <c r="J172" i="28" s="1"/>
  <c r="I173" i="28"/>
  <c r="J173" i="28" s="1"/>
  <c r="I174" i="28"/>
  <c r="J174" i="28" s="1"/>
  <c r="I175" i="28"/>
  <c r="J175" i="28" s="1"/>
  <c r="I176" i="28"/>
  <c r="J176" i="28" s="1"/>
  <c r="I177" i="28"/>
  <c r="J177" i="28" s="1"/>
  <c r="I178" i="28"/>
  <c r="J178" i="28" s="1"/>
  <c r="I179" i="28"/>
  <c r="J179" i="28" s="1"/>
  <c r="I180" i="28"/>
  <c r="J180" i="28" s="1"/>
  <c r="I181" i="28"/>
  <c r="J181" i="28" s="1"/>
  <c r="I182" i="28"/>
  <c r="J182" i="28" s="1"/>
  <c r="I183" i="28"/>
  <c r="J183" i="28" s="1"/>
  <c r="I184" i="28"/>
  <c r="J184" i="28" s="1"/>
  <c r="I185" i="28"/>
  <c r="J185" i="28" s="1"/>
  <c r="I186" i="28"/>
  <c r="J186" i="28" s="1"/>
  <c r="I187" i="28"/>
  <c r="J187" i="28" s="1"/>
  <c r="I188" i="28"/>
  <c r="J188" i="28" s="1"/>
  <c r="I189" i="28"/>
  <c r="J189" i="28" s="1"/>
  <c r="I190" i="28"/>
  <c r="J190" i="28" s="1"/>
  <c r="I191" i="28"/>
  <c r="J191" i="28" s="1"/>
  <c r="I192" i="28"/>
  <c r="J192" i="28" s="1"/>
  <c r="I193" i="28"/>
  <c r="J193" i="28" s="1"/>
  <c r="I194" i="28"/>
  <c r="J194" i="28" s="1"/>
  <c r="I195" i="28"/>
  <c r="J195" i="28" s="1"/>
  <c r="I196" i="28"/>
  <c r="J196" i="28" s="1"/>
  <c r="I197" i="28"/>
  <c r="J197" i="28" s="1"/>
  <c r="I198" i="28"/>
  <c r="J198" i="28" s="1"/>
  <c r="I199" i="28"/>
  <c r="J199" i="28" s="1"/>
  <c r="I200" i="28"/>
  <c r="J200" i="28" s="1"/>
  <c r="I201" i="28"/>
  <c r="J201" i="28" s="1"/>
  <c r="I202" i="28"/>
  <c r="J202" i="28" s="1"/>
  <c r="I203" i="28"/>
  <c r="J203" i="28" s="1"/>
  <c r="I204" i="28"/>
  <c r="J204" i="28" s="1"/>
  <c r="I205" i="28"/>
  <c r="J205" i="28" s="1"/>
  <c r="I206" i="28"/>
  <c r="J206" i="28" s="1"/>
  <c r="I207" i="28"/>
  <c r="J207" i="28" s="1"/>
  <c r="I208" i="28"/>
  <c r="J208" i="28" s="1"/>
  <c r="I209" i="28"/>
  <c r="J209" i="28" s="1"/>
  <c r="I210" i="28"/>
  <c r="J210" i="28" s="1"/>
  <c r="I211" i="28"/>
  <c r="J211" i="28" s="1"/>
  <c r="I212" i="28"/>
  <c r="J212" i="28" s="1"/>
  <c r="I213" i="28"/>
  <c r="J213" i="28" s="1"/>
  <c r="I214" i="28"/>
  <c r="J214" i="28" s="1"/>
  <c r="I215" i="28"/>
  <c r="J215" i="28" s="1"/>
  <c r="I216" i="28"/>
  <c r="J216" i="28" s="1"/>
  <c r="I217" i="28"/>
  <c r="J217" i="28" s="1"/>
  <c r="I218" i="28"/>
  <c r="J218" i="28" s="1"/>
  <c r="I219" i="28"/>
  <c r="J219" i="28" s="1"/>
  <c r="I220" i="28"/>
  <c r="J220" i="28" s="1"/>
  <c r="I221" i="28"/>
  <c r="J221" i="28" s="1"/>
  <c r="I222" i="28"/>
  <c r="J222" i="28" s="1"/>
  <c r="I223" i="28"/>
  <c r="J223" i="28" s="1"/>
  <c r="I224" i="28"/>
  <c r="J224" i="28" s="1"/>
  <c r="I225" i="28"/>
  <c r="J225" i="28" s="1"/>
  <c r="I226" i="28"/>
  <c r="J226" i="28" s="1"/>
  <c r="I227" i="28"/>
  <c r="J227" i="28" s="1"/>
  <c r="I228" i="28"/>
  <c r="J228" i="28" s="1"/>
  <c r="I229" i="28"/>
  <c r="J229" i="28" s="1"/>
  <c r="I230" i="28"/>
  <c r="J230" i="28" s="1"/>
  <c r="I231" i="28"/>
  <c r="J231" i="28" s="1"/>
  <c r="I232" i="28"/>
  <c r="J232" i="28" s="1"/>
  <c r="I233" i="28"/>
  <c r="J233" i="28" s="1"/>
  <c r="I234" i="28"/>
  <c r="J234" i="28" s="1"/>
  <c r="I235" i="28"/>
  <c r="J235" i="28" s="1"/>
  <c r="I236" i="28"/>
  <c r="J236" i="28" s="1"/>
  <c r="I237" i="28"/>
  <c r="J237" i="28" s="1"/>
  <c r="I238" i="28"/>
  <c r="J238" i="28" s="1"/>
  <c r="I239" i="28"/>
  <c r="J239" i="28" s="1"/>
  <c r="I240" i="28"/>
  <c r="J240" i="28" s="1"/>
  <c r="I241" i="28"/>
  <c r="J241" i="28" s="1"/>
  <c r="I242" i="28"/>
  <c r="J242" i="28" s="1"/>
  <c r="I243" i="28"/>
  <c r="J243" i="28" s="1"/>
  <c r="I244" i="28"/>
  <c r="J244" i="28" s="1"/>
  <c r="I245" i="28"/>
  <c r="J245" i="28" s="1"/>
  <c r="I246" i="28"/>
  <c r="J246" i="28" s="1"/>
  <c r="I247" i="28"/>
  <c r="J247" i="28" s="1"/>
  <c r="I248" i="28"/>
  <c r="J248" i="28" s="1"/>
  <c r="I249" i="28"/>
  <c r="J249" i="28" s="1"/>
  <c r="I250" i="28"/>
  <c r="J250" i="28" s="1"/>
  <c r="I251" i="28"/>
  <c r="J251" i="28" s="1"/>
  <c r="I252" i="28"/>
  <c r="J252" i="28" s="1"/>
  <c r="I253" i="28"/>
  <c r="J253" i="28" s="1"/>
  <c r="I254" i="28"/>
  <c r="J254" i="28" s="1"/>
  <c r="I255" i="28"/>
  <c r="J255" i="28" s="1"/>
  <c r="I256" i="28"/>
  <c r="J256" i="28" s="1"/>
  <c r="I257" i="28"/>
  <c r="J257" i="28" s="1"/>
  <c r="I258" i="28"/>
  <c r="J258" i="28" s="1"/>
  <c r="I259" i="28"/>
  <c r="J259" i="28" s="1"/>
  <c r="I260" i="28"/>
  <c r="J260" i="28" s="1"/>
  <c r="I261" i="28"/>
  <c r="J261" i="28" s="1"/>
  <c r="I262" i="28"/>
  <c r="J262" i="28" s="1"/>
  <c r="I263" i="28"/>
  <c r="J263" i="28" s="1"/>
  <c r="I264" i="28"/>
  <c r="J264" i="28" s="1"/>
  <c r="I265" i="28"/>
  <c r="J265" i="28" s="1"/>
  <c r="I266" i="28"/>
  <c r="J266" i="28" s="1"/>
  <c r="I267" i="28"/>
  <c r="J267" i="28" s="1"/>
  <c r="I268" i="28"/>
  <c r="J268" i="28" s="1"/>
  <c r="I269" i="28"/>
  <c r="J269" i="28" s="1"/>
  <c r="I270" i="28"/>
  <c r="J270" i="28" s="1"/>
  <c r="I271" i="28"/>
  <c r="J271" i="28" s="1"/>
  <c r="I272" i="28"/>
  <c r="J272" i="28" s="1"/>
  <c r="I273" i="28"/>
  <c r="J273" i="28" s="1"/>
  <c r="I274" i="28"/>
  <c r="J274" i="28" s="1"/>
  <c r="I275" i="28"/>
  <c r="J275" i="28" s="1"/>
  <c r="I276" i="28"/>
  <c r="J276" i="28" s="1"/>
  <c r="I277" i="28"/>
  <c r="J277" i="28" s="1"/>
  <c r="I278" i="28"/>
  <c r="J278" i="28" s="1"/>
  <c r="I279" i="28"/>
  <c r="J279" i="28" s="1"/>
  <c r="I280" i="28"/>
  <c r="J280" i="28" s="1"/>
  <c r="I281" i="28"/>
  <c r="J281" i="28" s="1"/>
  <c r="I282" i="28"/>
  <c r="J282" i="28" s="1"/>
  <c r="I283" i="28"/>
  <c r="J283" i="28" s="1"/>
  <c r="I284" i="28"/>
  <c r="J284" i="28" s="1"/>
  <c r="I285" i="28"/>
  <c r="J285" i="28" s="1"/>
  <c r="I286" i="28"/>
  <c r="J286" i="28" s="1"/>
  <c r="I287" i="28"/>
  <c r="J287" i="28" s="1"/>
  <c r="I288" i="28"/>
  <c r="J288" i="28" s="1"/>
  <c r="I289" i="28"/>
  <c r="J289" i="28" s="1"/>
  <c r="I290" i="28"/>
  <c r="J290" i="28" s="1"/>
  <c r="I291" i="28"/>
  <c r="J291" i="28" s="1"/>
  <c r="I292" i="28"/>
  <c r="J292" i="28" s="1"/>
  <c r="I293" i="28"/>
  <c r="J293" i="28" s="1"/>
  <c r="I294" i="28"/>
  <c r="J294" i="28" s="1"/>
  <c r="I295" i="28"/>
  <c r="J295" i="28" s="1"/>
  <c r="I296" i="28"/>
  <c r="J296" i="28" s="1"/>
  <c r="I297" i="28"/>
  <c r="J297" i="28" s="1"/>
  <c r="I298" i="28"/>
  <c r="J298" i="28" s="1"/>
  <c r="I299" i="28"/>
  <c r="J299" i="28" s="1"/>
  <c r="I300" i="28"/>
  <c r="J300" i="28" s="1"/>
  <c r="I301" i="28"/>
  <c r="J301" i="28" s="1"/>
  <c r="I302" i="28"/>
  <c r="J302" i="28" s="1"/>
  <c r="I303" i="28"/>
  <c r="J303" i="28" s="1"/>
  <c r="I304" i="28"/>
  <c r="J304" i="28" s="1"/>
  <c r="I305" i="28"/>
  <c r="J305" i="28" s="1"/>
  <c r="I306" i="28"/>
  <c r="J306" i="28" s="1"/>
  <c r="I307" i="28"/>
  <c r="J307" i="28" s="1"/>
  <c r="I308" i="28"/>
  <c r="J308" i="28" s="1"/>
  <c r="I309" i="28"/>
  <c r="J309" i="28" s="1"/>
  <c r="I310" i="28"/>
  <c r="J310" i="28" s="1"/>
  <c r="I311" i="28"/>
  <c r="J311" i="28" s="1"/>
  <c r="I312" i="28"/>
  <c r="J312" i="28" s="1"/>
  <c r="I313" i="28"/>
  <c r="J313" i="28" s="1"/>
  <c r="I314" i="28"/>
  <c r="J314" i="28" s="1"/>
  <c r="I315" i="28"/>
  <c r="J315" i="28" s="1"/>
  <c r="I316" i="28"/>
  <c r="J316" i="28" s="1"/>
  <c r="I317" i="28"/>
  <c r="J317" i="28" s="1"/>
  <c r="I318" i="28"/>
  <c r="J318" i="28" s="1"/>
  <c r="I319" i="28"/>
  <c r="J319" i="28" s="1"/>
  <c r="I320" i="28"/>
  <c r="J320" i="28" s="1"/>
  <c r="I321" i="28"/>
  <c r="J321" i="28" s="1"/>
  <c r="I322" i="28"/>
  <c r="J322" i="28" s="1"/>
  <c r="I323" i="28"/>
  <c r="J323" i="28" s="1"/>
  <c r="I324" i="28"/>
  <c r="J324" i="28" s="1"/>
  <c r="I325" i="28"/>
  <c r="J325" i="28" s="1"/>
  <c r="I326" i="28"/>
  <c r="J326" i="28" s="1"/>
  <c r="I327" i="28"/>
  <c r="J327" i="28" s="1"/>
  <c r="I328" i="28"/>
  <c r="J328" i="28" s="1"/>
  <c r="I329" i="28"/>
  <c r="J329" i="28" s="1"/>
  <c r="I330" i="28"/>
  <c r="J330" i="28" s="1"/>
  <c r="I331" i="28"/>
  <c r="J331" i="28" s="1"/>
  <c r="I332" i="28"/>
  <c r="J332" i="28" s="1"/>
  <c r="I333" i="28"/>
  <c r="J333" i="28" s="1"/>
  <c r="I334" i="28"/>
  <c r="J334" i="28" s="1"/>
  <c r="I335" i="28"/>
  <c r="J335" i="28" s="1"/>
  <c r="I336" i="28"/>
  <c r="J336" i="28" s="1"/>
  <c r="I337" i="28"/>
  <c r="J337" i="28" s="1"/>
  <c r="I338" i="28"/>
  <c r="J338" i="28" s="1"/>
  <c r="I339" i="28"/>
  <c r="J339" i="28" s="1"/>
  <c r="I340" i="28"/>
  <c r="J340" i="28" s="1"/>
  <c r="I341" i="28"/>
  <c r="J341" i="28" s="1"/>
  <c r="I342" i="28"/>
  <c r="J342" i="28" s="1"/>
  <c r="I343" i="28"/>
  <c r="J343" i="28" s="1"/>
  <c r="I344" i="28"/>
  <c r="J344" i="28" s="1"/>
  <c r="I345" i="28"/>
  <c r="J345" i="28" s="1"/>
  <c r="I346" i="28"/>
  <c r="J346" i="28" s="1"/>
  <c r="I347" i="28"/>
  <c r="J347" i="28" s="1"/>
  <c r="I348" i="28"/>
  <c r="J348" i="28" s="1"/>
  <c r="I349" i="28"/>
  <c r="J349" i="28" s="1"/>
  <c r="I350" i="28"/>
  <c r="J350" i="28" s="1"/>
  <c r="I351" i="28"/>
  <c r="J351" i="28" s="1"/>
  <c r="I352" i="28"/>
  <c r="J352" i="28" s="1"/>
  <c r="I353" i="28"/>
  <c r="J353" i="28" s="1"/>
  <c r="I354" i="28"/>
  <c r="J354" i="28" s="1"/>
  <c r="I355" i="28"/>
  <c r="J355" i="28" s="1"/>
  <c r="I356" i="28"/>
  <c r="J356" i="28" s="1"/>
  <c r="I357" i="28"/>
  <c r="J357" i="28" s="1"/>
  <c r="I358" i="28"/>
  <c r="J358" i="28" s="1"/>
  <c r="I359" i="28"/>
  <c r="J359" i="28" s="1"/>
  <c r="I360" i="28"/>
  <c r="J360" i="28" s="1"/>
  <c r="I361" i="28"/>
  <c r="J361" i="28" s="1"/>
  <c r="I362" i="28"/>
  <c r="J362" i="28" s="1"/>
  <c r="I363" i="28"/>
  <c r="J363" i="28" s="1"/>
  <c r="I364" i="28"/>
  <c r="J364" i="28" s="1"/>
  <c r="I365" i="28"/>
  <c r="J365" i="28" s="1"/>
  <c r="I366" i="28"/>
  <c r="J366" i="28" s="1"/>
  <c r="I367" i="28"/>
  <c r="J367" i="28" s="1"/>
  <c r="I368" i="28"/>
  <c r="J368" i="28" s="1"/>
  <c r="I369" i="28"/>
  <c r="J369" i="28" s="1"/>
  <c r="I370" i="28"/>
  <c r="J370" i="28" s="1"/>
  <c r="I371" i="28"/>
  <c r="J371" i="28" s="1"/>
  <c r="I372" i="28"/>
  <c r="J372" i="28" s="1"/>
  <c r="I373" i="28"/>
  <c r="J373" i="28" s="1"/>
  <c r="I374" i="28"/>
  <c r="J374" i="28" s="1"/>
  <c r="I375" i="28"/>
  <c r="J375" i="28" s="1"/>
  <c r="I376" i="28"/>
  <c r="J376" i="28" s="1"/>
  <c r="I377" i="28"/>
  <c r="J377" i="28" s="1"/>
  <c r="I378" i="28"/>
  <c r="J378" i="28" s="1"/>
  <c r="I379" i="28"/>
  <c r="J379" i="28" s="1"/>
  <c r="I380" i="28"/>
  <c r="J380" i="28" s="1"/>
  <c r="I381" i="28"/>
  <c r="J381" i="28" s="1"/>
  <c r="I382" i="28"/>
  <c r="J382" i="28" s="1"/>
  <c r="I383" i="28"/>
  <c r="J383" i="28" s="1"/>
  <c r="I384" i="28"/>
  <c r="J384" i="28" s="1"/>
  <c r="I385" i="28"/>
  <c r="J385" i="28" s="1"/>
  <c r="I386" i="28"/>
  <c r="J386" i="28" s="1"/>
  <c r="I387" i="28"/>
  <c r="J387" i="28" s="1"/>
  <c r="I388" i="28"/>
  <c r="J388" i="28" s="1"/>
  <c r="I389" i="28"/>
  <c r="J389" i="28" s="1"/>
  <c r="I390" i="28"/>
  <c r="J390" i="28" s="1"/>
  <c r="I391" i="28"/>
  <c r="J391" i="28" s="1"/>
  <c r="I392" i="28"/>
  <c r="J392" i="28" s="1"/>
  <c r="I393" i="28"/>
  <c r="J393" i="28" s="1"/>
  <c r="I394" i="28"/>
  <c r="J394" i="28" s="1"/>
  <c r="I395" i="28"/>
  <c r="J395" i="28" s="1"/>
  <c r="I396" i="28"/>
  <c r="J396" i="28" s="1"/>
  <c r="I397" i="28"/>
  <c r="J397" i="28" s="1"/>
  <c r="I398" i="28"/>
  <c r="J398" i="28" s="1"/>
  <c r="I399" i="28"/>
  <c r="J399" i="28" s="1"/>
  <c r="I400" i="28"/>
  <c r="J400" i="28" s="1"/>
  <c r="I401" i="28"/>
  <c r="J401" i="28" s="1"/>
  <c r="I402" i="28"/>
  <c r="J402" i="28" s="1"/>
  <c r="I403" i="28"/>
  <c r="J403" i="28" s="1"/>
  <c r="I404" i="28"/>
  <c r="J404" i="28" s="1"/>
  <c r="I405" i="28"/>
  <c r="J405" i="28" s="1"/>
  <c r="I406" i="28"/>
  <c r="J406" i="28" s="1"/>
  <c r="I407" i="28"/>
  <c r="J407" i="28" s="1"/>
  <c r="I408" i="28"/>
  <c r="J408" i="28" s="1"/>
  <c r="I409" i="28"/>
  <c r="J409" i="28" s="1"/>
  <c r="I410" i="28"/>
  <c r="J410" i="28" s="1"/>
  <c r="I411" i="28"/>
  <c r="J411" i="28" s="1"/>
  <c r="I412" i="28"/>
  <c r="J412" i="28" s="1"/>
  <c r="I413" i="28"/>
  <c r="J413" i="28" s="1"/>
  <c r="I414" i="28"/>
  <c r="J414" i="28" s="1"/>
  <c r="I415" i="28"/>
  <c r="J415" i="28" s="1"/>
  <c r="I416" i="28"/>
  <c r="J416" i="28" s="1"/>
  <c r="I417" i="28"/>
  <c r="J417" i="28" s="1"/>
  <c r="I418" i="28"/>
  <c r="J418" i="28" s="1"/>
  <c r="I419" i="28"/>
  <c r="J419" i="28" s="1"/>
  <c r="I420" i="28"/>
  <c r="J420" i="28" s="1"/>
  <c r="I421" i="28"/>
  <c r="J421" i="28" s="1"/>
  <c r="I422" i="28"/>
  <c r="J422" i="28" s="1"/>
  <c r="I423" i="28"/>
  <c r="J423" i="28" s="1"/>
  <c r="I424" i="28"/>
  <c r="J424" i="28" s="1"/>
  <c r="I425" i="28"/>
  <c r="J425" i="28" s="1"/>
  <c r="I426" i="28"/>
  <c r="J426" i="28" s="1"/>
  <c r="I427" i="28"/>
  <c r="J427" i="28" s="1"/>
  <c r="I428" i="28"/>
  <c r="J428" i="28" s="1"/>
  <c r="I429" i="28"/>
  <c r="J429" i="28" s="1"/>
  <c r="I430" i="28"/>
  <c r="J430" i="28" s="1"/>
  <c r="I431" i="28"/>
  <c r="J431" i="28" s="1"/>
  <c r="I432" i="28"/>
  <c r="J432" i="28" s="1"/>
  <c r="I433" i="28"/>
  <c r="J433" i="28" s="1"/>
  <c r="I434" i="28"/>
  <c r="J434" i="28" s="1"/>
  <c r="I435" i="28"/>
  <c r="J435" i="28" s="1"/>
  <c r="I436" i="28"/>
  <c r="J436" i="28" s="1"/>
  <c r="I437" i="28"/>
  <c r="J437" i="28" s="1"/>
  <c r="I438" i="28"/>
  <c r="J438" i="28" s="1"/>
  <c r="I439" i="28"/>
  <c r="J439" i="28" s="1"/>
  <c r="I440" i="28"/>
  <c r="J440" i="28" s="1"/>
  <c r="I441" i="28"/>
  <c r="J441" i="28" s="1"/>
  <c r="I442" i="28"/>
  <c r="J442" i="28" s="1"/>
  <c r="I443" i="28"/>
  <c r="J443" i="28" s="1"/>
  <c r="I444" i="28"/>
  <c r="J444" i="28" s="1"/>
  <c r="I445" i="28"/>
  <c r="J445" i="28" s="1"/>
  <c r="I446" i="28"/>
  <c r="J446" i="28" s="1"/>
  <c r="I447" i="28"/>
  <c r="J447" i="28" s="1"/>
  <c r="I448" i="28"/>
  <c r="J448" i="28" s="1"/>
  <c r="I449" i="28"/>
  <c r="J449" i="28" s="1"/>
  <c r="I450" i="28"/>
  <c r="J450" i="28" s="1"/>
  <c r="I451" i="28"/>
  <c r="J451" i="28" s="1"/>
  <c r="I452" i="28"/>
  <c r="J452" i="28" s="1"/>
  <c r="I453" i="28"/>
  <c r="J453" i="28" s="1"/>
  <c r="I454" i="28"/>
  <c r="J454" i="28" s="1"/>
  <c r="I455" i="28"/>
  <c r="J455" i="28" s="1"/>
  <c r="I456" i="28"/>
  <c r="J456" i="28" s="1"/>
  <c r="I457" i="28"/>
  <c r="J457" i="28" s="1"/>
  <c r="I458" i="28"/>
  <c r="J458" i="28" s="1"/>
  <c r="I459" i="28"/>
  <c r="J459" i="28" s="1"/>
  <c r="I460" i="28"/>
  <c r="J460" i="28" s="1"/>
  <c r="I461" i="28"/>
  <c r="J461" i="28" s="1"/>
  <c r="I462" i="28"/>
  <c r="J462" i="28" s="1"/>
  <c r="I463" i="28"/>
  <c r="J463" i="28" s="1"/>
  <c r="I464" i="28"/>
  <c r="J464" i="28" s="1"/>
  <c r="I465" i="28"/>
  <c r="J465" i="28" s="1"/>
  <c r="I466" i="28"/>
  <c r="J466" i="28" s="1"/>
  <c r="I467" i="28"/>
  <c r="J467" i="28" s="1"/>
  <c r="I468" i="28"/>
  <c r="J468" i="28" s="1"/>
  <c r="I469" i="28"/>
  <c r="J469" i="28" s="1"/>
  <c r="I470" i="28"/>
  <c r="J470" i="28" s="1"/>
  <c r="I471" i="28"/>
  <c r="J471" i="28" s="1"/>
  <c r="I472" i="28"/>
  <c r="J472" i="28" s="1"/>
  <c r="I473" i="28"/>
  <c r="J473" i="28" s="1"/>
  <c r="I474" i="28"/>
  <c r="J474" i="28" s="1"/>
  <c r="I475" i="28"/>
  <c r="J475" i="28" s="1"/>
  <c r="I476" i="28"/>
  <c r="J476" i="28" s="1"/>
  <c r="I477" i="28"/>
  <c r="J477" i="28" s="1"/>
  <c r="I478" i="28"/>
  <c r="J478" i="28" s="1"/>
  <c r="I479" i="28"/>
  <c r="J479" i="28" s="1"/>
  <c r="I480" i="28"/>
  <c r="J480" i="28" s="1"/>
  <c r="I481" i="28"/>
  <c r="J481" i="28" s="1"/>
  <c r="I482" i="28"/>
  <c r="J482" i="28" s="1"/>
  <c r="I483" i="28"/>
  <c r="J483" i="28" s="1"/>
  <c r="I484" i="28"/>
  <c r="J484" i="28" s="1"/>
  <c r="I485" i="28"/>
  <c r="J485" i="28" s="1"/>
  <c r="I486" i="28"/>
  <c r="J486" i="28" s="1"/>
  <c r="I487" i="28"/>
  <c r="J487" i="28" s="1"/>
  <c r="I488" i="28"/>
  <c r="J488" i="28" s="1"/>
  <c r="I489" i="28"/>
  <c r="J489" i="28" s="1"/>
  <c r="I490" i="28"/>
  <c r="J490" i="28" s="1"/>
  <c r="I491" i="28"/>
  <c r="J491" i="28" s="1"/>
  <c r="I492" i="28"/>
  <c r="J492" i="28" s="1"/>
  <c r="I493" i="28"/>
  <c r="J493" i="28" s="1"/>
  <c r="I494" i="28"/>
  <c r="J494" i="28" s="1"/>
  <c r="I495" i="28"/>
  <c r="J495" i="28" s="1"/>
  <c r="I496" i="28"/>
  <c r="J496" i="28" s="1"/>
  <c r="I497" i="28"/>
  <c r="J497" i="28" s="1"/>
  <c r="I498" i="28"/>
  <c r="J498" i="28" s="1"/>
  <c r="I499" i="28"/>
  <c r="J499" i="28" s="1"/>
  <c r="I500" i="28"/>
  <c r="J500" i="28" s="1"/>
  <c r="I501" i="28"/>
  <c r="J501" i="28" s="1"/>
  <c r="I502" i="28"/>
  <c r="J502" i="28" s="1"/>
  <c r="I503" i="28"/>
  <c r="J503" i="28" s="1"/>
  <c r="I504" i="28"/>
  <c r="J504" i="28" s="1"/>
  <c r="I505" i="28"/>
  <c r="J505" i="28" s="1"/>
  <c r="I506" i="28"/>
  <c r="J506" i="28" s="1"/>
  <c r="I507" i="28"/>
  <c r="J507" i="28" s="1"/>
  <c r="I508" i="28"/>
  <c r="J508" i="28" s="1"/>
  <c r="I509" i="28"/>
  <c r="J509" i="28" s="1"/>
  <c r="I510" i="28"/>
  <c r="J510" i="28" s="1"/>
  <c r="I511" i="28"/>
  <c r="J511" i="28" s="1"/>
  <c r="I512" i="28"/>
  <c r="J512" i="28" s="1"/>
  <c r="I513" i="28"/>
  <c r="J513" i="28" s="1"/>
  <c r="I514" i="28"/>
  <c r="J514" i="28" s="1"/>
  <c r="I515" i="28"/>
  <c r="J515" i="28" s="1"/>
  <c r="I516" i="28"/>
  <c r="J516" i="28" s="1"/>
  <c r="I517" i="28"/>
  <c r="J517" i="28" s="1"/>
  <c r="I518" i="28"/>
  <c r="J518" i="28" s="1"/>
  <c r="I519" i="28"/>
  <c r="J519" i="28" s="1"/>
  <c r="I520" i="28"/>
  <c r="J520" i="28" s="1"/>
  <c r="I521" i="28"/>
  <c r="J521" i="28" s="1"/>
  <c r="I522" i="28"/>
  <c r="J522" i="28" s="1"/>
  <c r="I523" i="28"/>
  <c r="J523" i="28" s="1"/>
  <c r="I524" i="28"/>
  <c r="J524" i="28" s="1"/>
  <c r="I525" i="28"/>
  <c r="J525" i="28" s="1"/>
  <c r="I526" i="28"/>
  <c r="J526" i="28" s="1"/>
  <c r="I527" i="28"/>
  <c r="J527" i="28" s="1"/>
  <c r="I528" i="28"/>
  <c r="J528" i="28" s="1"/>
  <c r="I529" i="28"/>
  <c r="J529" i="28" s="1"/>
  <c r="I530" i="28"/>
  <c r="J530" i="28" s="1"/>
  <c r="I531" i="28"/>
  <c r="J531" i="28" s="1"/>
  <c r="I532" i="28"/>
  <c r="J532" i="28" s="1"/>
  <c r="I533" i="28"/>
  <c r="J533" i="28" s="1"/>
  <c r="I534" i="28"/>
  <c r="J534" i="28" s="1"/>
  <c r="I535" i="28"/>
  <c r="J535" i="28" s="1"/>
  <c r="I536" i="28"/>
  <c r="J536" i="28" s="1"/>
  <c r="I537" i="28"/>
  <c r="J537" i="28" s="1"/>
  <c r="I538" i="28"/>
  <c r="J538" i="28" s="1"/>
  <c r="I539" i="28"/>
  <c r="J539" i="28" s="1"/>
  <c r="I540" i="28"/>
  <c r="J540" i="28" s="1"/>
  <c r="I541" i="28"/>
  <c r="J541" i="28" s="1"/>
  <c r="I542" i="28"/>
  <c r="J542" i="28" s="1"/>
  <c r="I543" i="28"/>
  <c r="J543" i="28" s="1"/>
  <c r="I544" i="28"/>
  <c r="J544" i="28" s="1"/>
  <c r="I545" i="28"/>
  <c r="J545" i="28" s="1"/>
  <c r="I546" i="28"/>
  <c r="J546" i="28" s="1"/>
  <c r="I547" i="28"/>
  <c r="J547" i="28" s="1"/>
  <c r="I548" i="28"/>
  <c r="J548" i="28" s="1"/>
  <c r="I549" i="28"/>
  <c r="J549" i="28" s="1"/>
  <c r="I550" i="28"/>
  <c r="J550" i="28" s="1"/>
  <c r="I551" i="28"/>
  <c r="J551" i="28" s="1"/>
  <c r="I552" i="28"/>
  <c r="J552" i="28" s="1"/>
  <c r="I553" i="28"/>
  <c r="J553" i="28" s="1"/>
  <c r="I554" i="28"/>
  <c r="J554" i="28" s="1"/>
  <c r="I555" i="28"/>
  <c r="J555" i="28" s="1"/>
  <c r="I556" i="28"/>
  <c r="J556" i="28" s="1"/>
  <c r="I557" i="28"/>
  <c r="J557" i="28" s="1"/>
  <c r="I558" i="28"/>
  <c r="J558" i="28" s="1"/>
  <c r="I559" i="28"/>
  <c r="J559" i="28" s="1"/>
  <c r="I560" i="28"/>
  <c r="J560" i="28" s="1"/>
  <c r="I561" i="28"/>
  <c r="J561" i="28" s="1"/>
  <c r="I562" i="28"/>
  <c r="J562" i="28" s="1"/>
  <c r="I563" i="28"/>
  <c r="J563" i="28" s="1"/>
  <c r="I564" i="28"/>
  <c r="J564" i="28" s="1"/>
  <c r="I565" i="28"/>
  <c r="J565" i="28" s="1"/>
  <c r="I566" i="28"/>
  <c r="J566" i="28" s="1"/>
  <c r="I567" i="28"/>
  <c r="J567" i="28" s="1"/>
  <c r="I568" i="28"/>
  <c r="J568" i="28" s="1"/>
  <c r="I569" i="28"/>
  <c r="J569" i="28" s="1"/>
  <c r="I570" i="28"/>
  <c r="J570" i="28" s="1"/>
  <c r="I571" i="28"/>
  <c r="J571" i="28" s="1"/>
  <c r="I572" i="28"/>
  <c r="J572" i="28" s="1"/>
  <c r="I573" i="28"/>
  <c r="J573" i="28" s="1"/>
  <c r="I574" i="28"/>
  <c r="J574" i="28" s="1"/>
  <c r="I575" i="28"/>
  <c r="J575" i="28" s="1"/>
  <c r="I576" i="28"/>
  <c r="J576" i="28" s="1"/>
  <c r="I577" i="28"/>
  <c r="J577" i="28" s="1"/>
  <c r="I578" i="28"/>
  <c r="J578" i="28" s="1"/>
  <c r="I579" i="28"/>
  <c r="J579" i="28" s="1"/>
  <c r="I580" i="28"/>
  <c r="J580" i="28" s="1"/>
  <c r="I581" i="28"/>
  <c r="J581" i="28" s="1"/>
  <c r="I582" i="28"/>
  <c r="J582" i="28" s="1"/>
  <c r="I583" i="28"/>
  <c r="J583" i="28" s="1"/>
  <c r="I584" i="28"/>
  <c r="J584" i="28" s="1"/>
  <c r="I585" i="28"/>
  <c r="J585" i="28" s="1"/>
  <c r="I586" i="28"/>
  <c r="J586" i="28" s="1"/>
  <c r="I587" i="28"/>
  <c r="J587" i="28" s="1"/>
  <c r="I588" i="28"/>
  <c r="J588" i="28" s="1"/>
  <c r="I589" i="28"/>
  <c r="J589" i="28" s="1"/>
  <c r="I590" i="28"/>
  <c r="J590" i="28" s="1"/>
  <c r="I591" i="28"/>
  <c r="J591" i="28" s="1"/>
  <c r="I592" i="28"/>
  <c r="J592" i="28" s="1"/>
  <c r="I593" i="28"/>
  <c r="J593" i="28" s="1"/>
  <c r="I594" i="28"/>
  <c r="J594" i="28" s="1"/>
  <c r="I595" i="28"/>
  <c r="J595" i="28" s="1"/>
  <c r="I596" i="28"/>
  <c r="J596" i="28" s="1"/>
  <c r="I597" i="28"/>
  <c r="J597" i="28" s="1"/>
  <c r="I598" i="28"/>
  <c r="J598" i="28" s="1"/>
  <c r="I599" i="28"/>
  <c r="J599" i="28" s="1"/>
  <c r="I600" i="28"/>
  <c r="J600" i="28" s="1"/>
  <c r="I601" i="28"/>
  <c r="J601" i="28" s="1"/>
  <c r="I602" i="28"/>
  <c r="J602" i="28" s="1"/>
  <c r="I603" i="28"/>
  <c r="J603" i="28" s="1"/>
  <c r="I604" i="28"/>
  <c r="J604" i="28" s="1"/>
  <c r="I605" i="28"/>
  <c r="J605" i="28" s="1"/>
  <c r="I606" i="28"/>
  <c r="J606" i="28" s="1"/>
  <c r="I607" i="28"/>
  <c r="J607" i="28" s="1"/>
  <c r="I608" i="28"/>
  <c r="J608" i="28" s="1"/>
  <c r="I609" i="28"/>
  <c r="J609" i="28" s="1"/>
  <c r="I610" i="28"/>
  <c r="J610" i="28" s="1"/>
  <c r="I611" i="28"/>
  <c r="J611" i="28" s="1"/>
  <c r="I612" i="28"/>
  <c r="J612" i="28" s="1"/>
  <c r="I613" i="28"/>
  <c r="J613" i="28" s="1"/>
  <c r="I614" i="28"/>
  <c r="J614" i="28" s="1"/>
  <c r="I615" i="28"/>
  <c r="J615" i="28" s="1"/>
  <c r="I616" i="28"/>
  <c r="J616" i="28" s="1"/>
  <c r="I617" i="28"/>
  <c r="J617" i="28" s="1"/>
  <c r="I618" i="28"/>
  <c r="J618" i="28" s="1"/>
  <c r="I619" i="28"/>
  <c r="J619" i="28" s="1"/>
  <c r="I620" i="28"/>
  <c r="J620" i="28" s="1"/>
  <c r="I621" i="28"/>
  <c r="J621" i="28" s="1"/>
  <c r="I622" i="28"/>
  <c r="J622" i="28" s="1"/>
  <c r="I623" i="28"/>
  <c r="J623" i="28" s="1"/>
  <c r="I624" i="28"/>
  <c r="J624" i="28" s="1"/>
  <c r="I625" i="28"/>
  <c r="J625" i="28" s="1"/>
  <c r="I626" i="28"/>
  <c r="J626" i="28" s="1"/>
  <c r="I627" i="28"/>
  <c r="J627" i="28" s="1"/>
  <c r="I628" i="28"/>
  <c r="J628" i="28" s="1"/>
  <c r="I629" i="28"/>
  <c r="J629" i="28" s="1"/>
  <c r="I630" i="28"/>
  <c r="J630" i="28" s="1"/>
  <c r="I631" i="28"/>
  <c r="J631" i="28" s="1"/>
  <c r="I632" i="28"/>
  <c r="J632" i="28" s="1"/>
  <c r="I633" i="28"/>
  <c r="J633" i="28" s="1"/>
  <c r="I634" i="28"/>
  <c r="J634" i="28" s="1"/>
  <c r="I635" i="28"/>
  <c r="J635" i="28" s="1"/>
  <c r="I636" i="28"/>
  <c r="J636" i="28" s="1"/>
  <c r="I637" i="28"/>
  <c r="J637" i="28" s="1"/>
  <c r="I638" i="28"/>
  <c r="J638" i="28" s="1"/>
  <c r="I639" i="28"/>
  <c r="J639" i="28" s="1"/>
  <c r="I640" i="28"/>
  <c r="J640" i="28" s="1"/>
  <c r="I641" i="28"/>
  <c r="J641" i="28" s="1"/>
  <c r="I642" i="28"/>
  <c r="J642" i="28" s="1"/>
  <c r="I643" i="28"/>
  <c r="J643" i="28" s="1"/>
  <c r="I644" i="28"/>
  <c r="J644" i="28" s="1"/>
  <c r="I645" i="28"/>
  <c r="J645" i="28" s="1"/>
  <c r="I646" i="28"/>
  <c r="J646" i="28" s="1"/>
  <c r="I647" i="28"/>
  <c r="J647" i="28" s="1"/>
  <c r="I648" i="28"/>
  <c r="J648" i="28" s="1"/>
  <c r="I649" i="28"/>
  <c r="J649" i="28" s="1"/>
  <c r="I650" i="28"/>
  <c r="J650" i="28" s="1"/>
  <c r="I651" i="28"/>
  <c r="J651" i="28" s="1"/>
  <c r="I652" i="28"/>
  <c r="J652" i="28" s="1"/>
  <c r="I653" i="28"/>
  <c r="J653" i="28" s="1"/>
  <c r="I654" i="28"/>
  <c r="J654" i="28" s="1"/>
  <c r="I655" i="28"/>
  <c r="J655" i="28" s="1"/>
  <c r="I656" i="28"/>
  <c r="J656" i="28" s="1"/>
  <c r="I657" i="28"/>
  <c r="J657" i="28" s="1"/>
  <c r="I658" i="28"/>
  <c r="J658" i="28" s="1"/>
  <c r="I659" i="28"/>
  <c r="J659" i="28" s="1"/>
  <c r="I660" i="28"/>
  <c r="J660" i="28" s="1"/>
  <c r="I661" i="28"/>
  <c r="J661" i="28" s="1"/>
  <c r="I662" i="28"/>
  <c r="J662" i="28" s="1"/>
  <c r="I663" i="28"/>
  <c r="J663" i="28" s="1"/>
  <c r="I664" i="28"/>
  <c r="J664" i="28" s="1"/>
  <c r="I665" i="28"/>
  <c r="J665" i="28" s="1"/>
  <c r="I666" i="28"/>
  <c r="J666" i="28" s="1"/>
  <c r="I667" i="28"/>
  <c r="J667" i="28" s="1"/>
  <c r="I668" i="28"/>
  <c r="J668" i="28" s="1"/>
  <c r="I669" i="28"/>
  <c r="J669" i="28" s="1"/>
  <c r="I2" i="28"/>
  <c r="J2" i="28" s="1"/>
  <c r="D2" i="24" l="1"/>
  <c r="D3" i="24"/>
  <c r="L3" i="23"/>
  <c r="L2" i="23"/>
  <c r="F3" i="23"/>
  <c r="F2" i="23"/>
  <c r="E4981" i="3" l="1"/>
  <c r="C4979" i="3"/>
  <c r="D9" i="5" l="1"/>
  <c r="D11" i="21" l="1"/>
  <c r="R83" i="7" l="1"/>
  <c r="J3" i="13" l="1"/>
  <c r="H3" i="13"/>
  <c r="M5" i="10" l="1"/>
  <c r="N5" i="10"/>
  <c r="O5" i="10"/>
  <c r="O6" i="10" s="1"/>
  <c r="O7" i="10" s="1"/>
  <c r="P5" i="10"/>
  <c r="Q5" i="10"/>
  <c r="R5" i="10"/>
  <c r="S5" i="10"/>
  <c r="T5" i="10"/>
  <c r="U5" i="10"/>
  <c r="L5" i="10"/>
  <c r="D9" i="9"/>
  <c r="D10" i="9" s="1"/>
  <c r="D11" i="9" s="1"/>
  <c r="D22" i="9" l="1"/>
  <c r="D18" i="5" l="1"/>
  <c r="L17" i="8"/>
  <c r="M17" i="8"/>
  <c r="N17" i="8"/>
  <c r="O17" i="8"/>
  <c r="P17" i="8"/>
  <c r="Q17" i="8"/>
  <c r="K17" i="8"/>
  <c r="J83" i="7" l="1"/>
  <c r="K83" i="7"/>
  <c r="L83" i="7"/>
  <c r="M83" i="7"/>
  <c r="N83" i="7"/>
  <c r="O83" i="7"/>
  <c r="P83" i="7"/>
  <c r="I83" i="7"/>
  <c r="H83" i="7"/>
  <c r="D18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despacho rivas</author>
  </authors>
  <commentList>
    <comment ref="B5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CLASE DE DOC:</t>
        </r>
        <r>
          <rPr>
            <sz val="9"/>
            <color indexed="81"/>
            <rFont val="Tahoma"/>
            <family val="2"/>
          </rPr>
          <t xml:space="preserve">
1 IMPRESO POR IMPRENTA
2 FORMLARIO UNICO
3 OTROS</t>
        </r>
      </text>
    </comment>
    <comment ref="B6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TIPO DE DOC:</t>
        </r>
        <r>
          <rPr>
            <sz val="9"/>
            <color indexed="81"/>
            <rFont val="Tahoma"/>
            <family val="2"/>
          </rPr>
          <t xml:space="preserve">
03 CCF
05 NC
06 ND
12 DECLA DE MERCANCIA
13 MANDA DE INGRESO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despacho rivas</author>
  </authors>
  <commentList>
    <comment ref="B4" authorId="0" shapeId="0" xr:uid="{00000000-0006-0000-0300-000001000000}">
      <text>
        <r>
          <rPr>
            <b/>
            <sz val="9"/>
            <color indexed="81"/>
            <rFont val="Tahoma"/>
            <family val="2"/>
          </rPr>
          <t>CLASE DE DOC:</t>
        </r>
        <r>
          <rPr>
            <sz val="9"/>
            <color indexed="81"/>
            <rFont val="Tahoma"/>
            <family val="2"/>
          </rPr>
          <t xml:space="preserve">
1 IMPRESO POR IMPRENTA
2 FORMLARIO UNICO
3 OTROS</t>
        </r>
      </text>
    </comment>
    <comment ref="B5" authorId="0" shapeId="0" xr:uid="{00000000-0006-0000-0300-000002000000}">
      <text>
        <r>
          <rPr>
            <b/>
            <sz val="9"/>
            <color indexed="81"/>
            <rFont val="Tahoma"/>
            <family val="2"/>
          </rPr>
          <t>TIPO DE DOC:</t>
        </r>
        <r>
          <rPr>
            <sz val="9"/>
            <color indexed="81"/>
            <rFont val="Tahoma"/>
            <family val="2"/>
          </rPr>
          <t xml:space="preserve">
03 CCF
05 NC
06 ND
12 DECLA DE MERCANCIA
13 MANDA DE INGRESO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despacho rivas</author>
  </authors>
  <commentList>
    <comment ref="B5" authorId="0" shapeId="0" xr:uid="{00000000-0006-0000-0700-000001000000}">
      <text>
        <r>
          <rPr>
            <b/>
            <sz val="9"/>
            <color indexed="81"/>
            <rFont val="Tahoma"/>
            <family val="2"/>
          </rPr>
          <t>TIPO DE DOC:</t>
        </r>
        <r>
          <rPr>
            <sz val="9"/>
            <color indexed="81"/>
            <rFont val="Tahoma"/>
            <family val="2"/>
          </rPr>
          <t xml:space="preserve">
01 FACTURA
02 FACTURA SIMPLIFICADA
10 TIQUETE
11 FAC EXPORTACION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yec</author>
  </authors>
  <commentList>
    <comment ref="A1" authorId="0" shapeId="0" xr:uid="{00000000-0006-0000-0900-000001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en el formato 
dd/mm/aaaa</t>
        </r>
      </text>
    </comment>
    <comment ref="B1" authorId="0" shapeId="0" xr:uid="{00000000-0006-0000-0900-000002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" authorId="0" shapeId="0" xr:uid="{00000000-0006-0000-0900-000003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REGISTROS: ingrese  la  cantidad  de  Registros  o  Ventas  realizadas  alos  Clientes  en  la  misma fecha.</t>
        </r>
      </text>
    </comment>
    <comment ref="D1" authorId="0" shapeId="0" xr:uid="{00000000-0006-0000-0900-000004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MONTO DE OPERACIÓN: Debe colocar el monto total de la(s) operación(es) realizada(s) en la fecha detallada,  incluirpunto decimal, máximo dos decimales.</t>
        </r>
      </text>
    </comment>
    <comment ref="E1" authorId="0" shapeId="0" xr:uid="{00000000-0006-0000-0900-000005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IVA  DE  OPERACIÓN:  ingrese  el  monto  total del  IVA,   incluirpunto  decimal,  máximo  dos decimales.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yec</author>
  </authors>
  <commentList>
    <comment ref="A1" authorId="0" shapeId="0" xr:uid="{00000000-0006-0000-0A00-000001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DOCUMENTO DE IDENTIFICACIÓN: En la columna  deberá colocar el número que corresponde al tipo de documento de identificación, de acuerdo a la siguiente codificación:
1.NIT
3.DUI
4.Pasaporte
5.Carnet de residente
6.Otros</t>
        </r>
      </text>
    </comment>
    <comment ref="B1" authorId="0" shapeId="0" xr:uid="{00000000-0006-0000-0A00-000002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Número de documento de identidad según el seleccionado en la columna DOC ID
</t>
        </r>
      </text>
    </comment>
    <comment ref="D1" authorId="0" shapeId="0" xr:uid="{00000000-0006-0000-0A00-000003000000}">
      <text>
        <r>
          <rPr>
            <b/>
            <sz val="9"/>
            <color indexed="81"/>
            <rFont val="Tahoma"/>
            <family val="2"/>
          </rPr>
          <t>yec:
Valores posibles:</t>
        </r>
        <r>
          <rPr>
            <sz val="9"/>
            <color indexed="81"/>
            <rFont val="Tahoma"/>
            <family val="2"/>
          </rPr>
          <t xml:space="preserve">
1.Factura
2.Factura de Exportación
3.CCF
5.Nota de crédito
6.Nota de debito
7.Comprobante de retención
9.Documento contable de liquidación 
10.Tiquete de Máquina Registradora
12.FYDUCA</t>
        </r>
      </text>
    </comment>
    <comment ref="E1" authorId="0" shapeId="0" xr:uid="{00000000-0006-0000-0A00-000004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No de Factura CCF etc.</t>
        </r>
      </text>
    </comment>
    <comment ref="F1" authorId="0" shapeId="0" xr:uid="{00000000-0006-0000-0A00-000005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ponerlo sin plecas en el formato:
ddmmaaaa
Ejemplo una fecha de 01/01/2020 se debería escribir 01012020</t>
        </r>
      </text>
    </comment>
    <comment ref="I1" authorId="0" shapeId="0" xr:uid="{00000000-0006-0000-0A00-000006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IVA  DE  OPERACIÓN:  ingrese  el  monto  total del  IVA,   incluir punto  decimal,  máximo  dos decimales.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Consulta - Tabla8" description="Conexión a la consulta 'Tabla8' en el libro." type="5" refreshedVersion="7" background="1" saveData="1">
    <dbPr connection="Provider=Microsoft.Mashup.OleDb.1;Data Source=$Workbook$;Location=Tabla8;Extended Properties=&quot;&quot;" command="SELECT * FROM [Tabla8]"/>
  </connection>
</connections>
</file>

<file path=xl/sharedStrings.xml><?xml version="1.0" encoding="utf-8"?>
<sst xmlns="http://schemas.openxmlformats.org/spreadsheetml/2006/main" count="28136" uniqueCount="9476">
  <si>
    <t>03</t>
  </si>
  <si>
    <t>1</t>
  </si>
  <si>
    <t>FECHA</t>
  </si>
  <si>
    <t>CLASE DE DOC</t>
  </si>
  <si>
    <t>TIPO DE DOC</t>
  </si>
  <si>
    <t>CORRELATIVO</t>
  </si>
  <si>
    <t>NIT PROV</t>
  </si>
  <si>
    <t>C. EXENTAS</t>
  </si>
  <si>
    <t>I. EXENTAS</t>
  </si>
  <si>
    <t>IMPOR EX</t>
  </si>
  <si>
    <t>C. GRAVADA</t>
  </si>
  <si>
    <t>INTER GRAVA</t>
  </si>
  <si>
    <t>IMPOR SERV</t>
  </si>
  <si>
    <t>IMPOR BIENES</t>
  </si>
  <si>
    <t>IVA</t>
  </si>
  <si>
    <t>TOTAL C.</t>
  </si>
  <si>
    <t>ANEXO 3</t>
  </si>
  <si>
    <t>MES</t>
  </si>
  <si>
    <t>ANEXO</t>
  </si>
  <si>
    <t>TOTAL VENTA</t>
  </si>
  <si>
    <t>D. FISCAL A 3</t>
  </si>
  <si>
    <t>V CTA DE 3</t>
  </si>
  <si>
    <t>D.FISCAL</t>
  </si>
  <si>
    <t>V. GRAVADA</t>
  </si>
  <si>
    <t>NIT DE CLIENTE</t>
  </si>
  <si>
    <t>CONTROL</t>
  </si>
  <si>
    <t>N° DOC</t>
  </si>
  <si>
    <t xml:space="preserve">SERIE </t>
  </si>
  <si>
    <t>N° DE RESOLUCION</t>
  </si>
  <si>
    <t>06141506941061</t>
  </si>
  <si>
    <t>06140907680011</t>
  </si>
  <si>
    <t>06141810901033</t>
  </si>
  <si>
    <t>06140702921021</t>
  </si>
  <si>
    <t>05150706911014</t>
  </si>
  <si>
    <t>06142607780022</t>
  </si>
  <si>
    <t>06143101750030</t>
  </si>
  <si>
    <t>06141210001020</t>
  </si>
  <si>
    <t>06142706881019</t>
  </si>
  <si>
    <t>06141703710012</t>
  </si>
  <si>
    <t>06141909001034</t>
  </si>
  <si>
    <t>06140702971037</t>
  </si>
  <si>
    <t>ANULADO</t>
  </si>
  <si>
    <t>06142307860012</t>
  </si>
  <si>
    <t>02103009931016</t>
  </si>
  <si>
    <t>06142610790018</t>
  </si>
  <si>
    <t>06142910640026</t>
  </si>
  <si>
    <t>06142506941050</t>
  </si>
  <si>
    <t>06142704091010</t>
  </si>
  <si>
    <t>06141910840030</t>
  </si>
  <si>
    <t>06140101680020</t>
  </si>
  <si>
    <t>BLANCA LUZ BELLOSO DE GARCIA</t>
  </si>
  <si>
    <t>03062709630017</t>
  </si>
  <si>
    <t>02101901101017</t>
  </si>
  <si>
    <t>PROVEEDOR</t>
  </si>
  <si>
    <t>NIT</t>
  </si>
  <si>
    <t>2</t>
  </si>
  <si>
    <t>V CTA A 3ERO</t>
  </si>
  <si>
    <t>V ZONA FRAN</t>
  </si>
  <si>
    <t>EX SERVICE</t>
  </si>
  <si>
    <t>EX OUT CA</t>
  </si>
  <si>
    <t>EX IN CA</t>
  </si>
  <si>
    <t>V GRAVADAS</t>
  </si>
  <si>
    <t>V NO SUJETAS</t>
  </si>
  <si>
    <t>VENTAS NO</t>
  </si>
  <si>
    <t>V EXENTA</t>
  </si>
  <si>
    <t>VACIO</t>
  </si>
  <si>
    <t>FINAL</t>
  </si>
  <si>
    <t>CORRELTIVO</t>
  </si>
  <si>
    <t>SERIE</t>
  </si>
  <si>
    <t>RESOLUCION</t>
  </si>
  <si>
    <t>N PROVEEDOR</t>
  </si>
  <si>
    <t>SUBTOTALES</t>
  </si>
  <si>
    <t>NOMBRE DE CLIENTE</t>
  </si>
  <si>
    <t>VENTA NO SUJETA</t>
  </si>
  <si>
    <t>VENTA EXENTA</t>
  </si>
  <si>
    <t>VENTA TOTAL</t>
  </si>
  <si>
    <t>SUBTOTAL</t>
  </si>
  <si>
    <t>CORRELTIVO2</t>
  </si>
  <si>
    <t>FINAL3</t>
  </si>
  <si>
    <t>11231402520010</t>
  </si>
  <si>
    <t>ISABEL SALVADOR PERDOMO</t>
  </si>
  <si>
    <t>11231810111015</t>
  </si>
  <si>
    <t>DISTRIBUIDORA COMERCIAL</t>
  </si>
  <si>
    <t>06142709121066</t>
  </si>
  <si>
    <t>MORALES MORALES, S.A. DE C.V.</t>
  </si>
  <si>
    <t>12170412021019</t>
  </si>
  <si>
    <t>INVERSIONES DE PRODUCTOS</t>
  </si>
  <si>
    <t>12171907161026</t>
  </si>
  <si>
    <t>INVERSIONES ESCOBAR ALBERTO</t>
  </si>
  <si>
    <t>03120408530013</t>
  </si>
  <si>
    <t>MONCY ASTRID PORTILLO</t>
  </si>
  <si>
    <t>08192512851016</t>
  </si>
  <si>
    <t>MIRNA DE JESUS LOVATO</t>
  </si>
  <si>
    <t>02103008951013</t>
  </si>
  <si>
    <t>DAYRO S.A DE C.V.</t>
  </si>
  <si>
    <t>06140909921013</t>
  </si>
  <si>
    <t>FARMAPO S.A DE C.V</t>
  </si>
  <si>
    <t>06142212650014</t>
  </si>
  <si>
    <t>FARMACIAS SAN NICOLAS, S.A.</t>
  </si>
  <si>
    <t>01112204540010</t>
  </si>
  <si>
    <t>LUIS GUSTAVO GARCIA OSORIO</t>
  </si>
  <si>
    <t>04070912821016</t>
  </si>
  <si>
    <t>SUSANA ELIZABETH RECINOS</t>
  </si>
  <si>
    <t>06140612931028</t>
  </si>
  <si>
    <t>SAMAJULER S.A DE C.V.</t>
  </si>
  <si>
    <t>ANA CAROLINA GARAY</t>
  </si>
  <si>
    <t>12041017891013</t>
  </si>
  <si>
    <t>SANTOS AZUCENA LOVO DE REYES</t>
  </si>
  <si>
    <t>06140311031048</t>
  </si>
  <si>
    <t>FUNDACION MISION MEDICA DE EL SALVADOR</t>
  </si>
  <si>
    <t>02020103520010</t>
  </si>
  <si>
    <t>GUADALUPE ORTIZ DE PAZ</t>
  </si>
  <si>
    <t>13041805761013</t>
  </si>
  <si>
    <t>FARMACIA EMMANUEL</t>
  </si>
  <si>
    <t>06141904791029</t>
  </si>
  <si>
    <t>DONALD ALBERTO GOCHES MACAL</t>
  </si>
  <si>
    <t>06142709750018</t>
  </si>
  <si>
    <t>CLINICA CASA DE SALUD, S.A.</t>
  </si>
  <si>
    <t>04071101751014</t>
  </si>
  <si>
    <t>VETERINARIO CANINO REAL</t>
  </si>
  <si>
    <t>06141106071025</t>
  </si>
  <si>
    <t>FARMACIAS EUROPEAS, S.A. DE</t>
  </si>
  <si>
    <t>06142208811224</t>
  </si>
  <si>
    <t>JOSSELINE BEATRIZ MURILLO</t>
  </si>
  <si>
    <t>06130807761016</t>
  </si>
  <si>
    <t>NELSON FRANCISCO MORALES ALFARO</t>
  </si>
  <si>
    <t>06142302191027</t>
  </si>
  <si>
    <t>CENTRO AMBULATORIO DE CIRUGIA</t>
  </si>
  <si>
    <t>12172508931019</t>
  </si>
  <si>
    <t>FARMACIA SAN REY, S.A. DE</t>
  </si>
  <si>
    <t>02102110041017</t>
  </si>
  <si>
    <t>INVERSIONES JABES, S.A. DE</t>
  </si>
  <si>
    <t>06142601121035</t>
  </si>
  <si>
    <t>MEDICAL SUPPLY, S.A. DE C.V.</t>
  </si>
  <si>
    <t>06142705111015</t>
  </si>
  <si>
    <t>GIOVANNI DE LETRAN S.A DE</t>
  </si>
  <si>
    <t>04142512801010</t>
  </si>
  <si>
    <t>YARISBEL RIVERO VILTRES</t>
  </si>
  <si>
    <t>14081506630017</t>
  </si>
  <si>
    <t>MILAGRO DEL ROSARIO SANDOVAL</t>
  </si>
  <si>
    <t>96152808591014</t>
  </si>
  <si>
    <t>PIO AGUSTIN GONZALEZ RIVERA</t>
  </si>
  <si>
    <t>06142110041021</t>
  </si>
  <si>
    <t>EMPREVETER, S.A. DE C.V.</t>
  </si>
  <si>
    <t>05110205141012</t>
  </si>
  <si>
    <t>CIAMEO SA DE CV</t>
  </si>
  <si>
    <t>06140809620081</t>
  </si>
  <si>
    <t>EDUARDO FRANCISCO PEREZ</t>
  </si>
  <si>
    <t>04101501661010</t>
  </si>
  <si>
    <t>EVELYN YANETT CRUZ BELTRANO</t>
  </si>
  <si>
    <t>06140803791110</t>
  </si>
  <si>
    <t>ROLANDO ANTONIO AGUIRRE</t>
  </si>
  <si>
    <t>02103006661050</t>
  </si>
  <si>
    <t>MAURICIO GUERRERO AREAS</t>
  </si>
  <si>
    <t>06140205121038</t>
  </si>
  <si>
    <t>POLICLINICA DE OJOS, S.A. DE</t>
  </si>
  <si>
    <t>UDP POLICLINICA DE</t>
  </si>
  <si>
    <t>06142610051058</t>
  </si>
  <si>
    <t>MEDICAFF SA DE CV</t>
  </si>
  <si>
    <t>06140101160035</t>
  </si>
  <si>
    <t>HMC, S.A. DE C.V.</t>
  </si>
  <si>
    <t>06142409131060</t>
  </si>
  <si>
    <t>ROEDOS S.A DE C.V.</t>
  </si>
  <si>
    <t>01012603681020</t>
  </si>
  <si>
    <t>MARDOQUEO SALAZAR</t>
  </si>
  <si>
    <t>06143009760036</t>
  </si>
  <si>
    <t>CENTRO OTRRINO OFTALMOLOGICO</t>
  </si>
  <si>
    <t>06141303741210</t>
  </si>
  <si>
    <t>SILVIA CRISTINA RODRIGUEZ</t>
  </si>
  <si>
    <t>06142201971056</t>
  </si>
  <si>
    <t>INVERSIONES VETERINARIAS SLV</t>
  </si>
  <si>
    <t>08213005011011</t>
  </si>
  <si>
    <t>BRIZBAR, S.A. DE C.V.</t>
  </si>
  <si>
    <t>FARMACIA JAEL</t>
  </si>
  <si>
    <t>05112204700027</t>
  </si>
  <si>
    <t>SERAFIN WILFREDO SOLIS</t>
  </si>
  <si>
    <t>05111312801048</t>
  </si>
  <si>
    <t>JAMES REESE PARADA LORENZANA</t>
  </si>
  <si>
    <t>06142204831336</t>
  </si>
  <si>
    <t>RAFAEL ERNESTO QUEZADA GALDAMEZ</t>
  </si>
  <si>
    <t>06142509811220</t>
  </si>
  <si>
    <t>KEVIN RIGOBERTO CUELLAR</t>
  </si>
  <si>
    <t>06140810101057</t>
  </si>
  <si>
    <t>VETERINARIA LOS HEROES, S.A.</t>
  </si>
  <si>
    <t>06142009101064</t>
  </si>
  <si>
    <t>MEDICAL ASSOCIATION, S.A. DE</t>
  </si>
  <si>
    <t>06141410921043</t>
  </si>
  <si>
    <t>RUIZ REYES, S.A DE C.V</t>
  </si>
  <si>
    <t>06142808181062</t>
  </si>
  <si>
    <t>DERMAPLASTIK, S.A. DE C.V.</t>
  </si>
  <si>
    <t>06140711111016</t>
  </si>
  <si>
    <t>MULTIMEDICA INTERNACIONAL,</t>
  </si>
  <si>
    <t>06141706800012</t>
  </si>
  <si>
    <t>USAM</t>
  </si>
  <si>
    <t>06141508171042</t>
  </si>
  <si>
    <t>CENTRO DE SALUD ANIMAL</t>
  </si>
  <si>
    <t>05172509881018</t>
  </si>
  <si>
    <t>ADIO ERNESTO CARDOZA PINEDA</t>
  </si>
  <si>
    <t>06142209891060</t>
  </si>
  <si>
    <t>FUNDACION PARA EL DESARROLLO</t>
  </si>
  <si>
    <t>96150909731019</t>
  </si>
  <si>
    <t>LUIS FERNANDO VIDEL GONZALEZ</t>
  </si>
  <si>
    <t>02102510011010</t>
  </si>
  <si>
    <t>FLOGAL, S.A. DE C.V.</t>
  </si>
  <si>
    <t>10061605871027</t>
  </si>
  <si>
    <t>JAQUELIN ELIZABETH LOPEZ DE PORTILLO</t>
  </si>
  <si>
    <t>06141504041012</t>
  </si>
  <si>
    <t>CLIDER S.A DE C.V.</t>
  </si>
  <si>
    <t>06140911921037</t>
  </si>
  <si>
    <t>POLICLINICA VETERINARIA</t>
  </si>
  <si>
    <t>06142208831020</t>
  </si>
  <si>
    <t>HUGO ROBERTO FLORES GARCIA</t>
  </si>
  <si>
    <t>06141612151053</t>
  </si>
  <si>
    <t>HOSPITAL SANTA FE</t>
  </si>
  <si>
    <t>06141907171056</t>
  </si>
  <si>
    <t>CESMI S.A DE C.V.</t>
  </si>
  <si>
    <t>02101602941017</t>
  </si>
  <si>
    <t>ISAC S.A DE C.V.</t>
  </si>
  <si>
    <t>07020506911016</t>
  </si>
  <si>
    <t>FUND HNAS AGUSTINAS DE SAN</t>
  </si>
  <si>
    <t>06143108731084</t>
  </si>
  <si>
    <t>JOSE RUBEN SALINAS</t>
  </si>
  <si>
    <t>06142207550098</t>
  </si>
  <si>
    <t>MARTA ESTELA MARTINEZ</t>
  </si>
  <si>
    <t>12172501711048</t>
  </si>
  <si>
    <t>JENNY AIDA MORENO DE MENDEZ</t>
  </si>
  <si>
    <t>02100603700025</t>
  </si>
  <si>
    <t>CARLOS ALBERTO BENAVIDES</t>
  </si>
  <si>
    <t>05021104731010</t>
  </si>
  <si>
    <t>ETHEL CLARISA RIVAS</t>
  </si>
  <si>
    <t>05011709121014</t>
  </si>
  <si>
    <t>GUEVARA SANCHEZ INVERCIONES, S.A. DE C.V.</t>
  </si>
  <si>
    <t>06142804861247</t>
  </si>
  <si>
    <t>ASTRID DENISSE AGUILAR</t>
  </si>
  <si>
    <t>06141408201017</t>
  </si>
  <si>
    <t>INVERSIONES Y COMERCIO SALVADOREÑO, S.A. DE C.V.</t>
  </si>
  <si>
    <t>06142401181130</t>
  </si>
  <si>
    <t>AE PROYECTOS S.A DE C.V LIFE</t>
  </si>
  <si>
    <t>08191601731036</t>
  </si>
  <si>
    <t>JOSE GALVEZ MOLINA</t>
  </si>
  <si>
    <t>12171207011015</t>
  </si>
  <si>
    <t>INVERSIONES EL AGUILA. S.A DE</t>
  </si>
  <si>
    <t>06021010851016</t>
  </si>
  <si>
    <t>JORGE ALBERTO ALVARADO</t>
  </si>
  <si>
    <t>06141211181065</t>
  </si>
  <si>
    <t>HOSPITAL INTERNACIONAL S.A DE</t>
  </si>
  <si>
    <t>06140602600019</t>
  </si>
  <si>
    <t>CARLOS AGUILAR CHAVARRIA</t>
  </si>
  <si>
    <t>04160303630010</t>
  </si>
  <si>
    <t>PABLO VALLE</t>
  </si>
  <si>
    <t>06071402171010</t>
  </si>
  <si>
    <t>SEV. MEDICOS SAN PEDRO</t>
  </si>
  <si>
    <t>06142002761379</t>
  </si>
  <si>
    <t>DIEGO ROBERTO VIDES CLARA</t>
  </si>
  <si>
    <t>06141504911068</t>
  </si>
  <si>
    <t>PROYECTOS E INVERSIONES,S.A</t>
  </si>
  <si>
    <t>12170106061015</t>
  </si>
  <si>
    <t>ZELAYA JIRON, S.A. DE C.V.</t>
  </si>
  <si>
    <t>06141609750022</t>
  </si>
  <si>
    <t>OFTALMOLOGICA, S.A. DE C.V.</t>
  </si>
  <si>
    <t>12171605140516</t>
  </si>
  <si>
    <t>INVERSIONES SUYA S.A DE C.V</t>
  </si>
  <si>
    <t>06143005081065</t>
  </si>
  <si>
    <t>CORP DE SERVICIOS DE SALUD,</t>
  </si>
  <si>
    <t>06142809101091</t>
  </si>
  <si>
    <t>FLORES ARAUJO, S.A. DE C.V.</t>
  </si>
  <si>
    <t>16141902701154</t>
  </si>
  <si>
    <t>ALCIRA JOHANNA DE MARIA</t>
  </si>
  <si>
    <t>04280803600019</t>
  </si>
  <si>
    <t>FARMACIA APOLO</t>
  </si>
  <si>
    <t>11040609590011</t>
  </si>
  <si>
    <t>MARTA DELIA MARTINEZ DE</t>
  </si>
  <si>
    <t>11230901630015</t>
  </si>
  <si>
    <t>LEONEL EDGARDO MARTINEZ</t>
  </si>
  <si>
    <t>07151004520029</t>
  </si>
  <si>
    <t>JOSE APOLONIO AREVALO</t>
  </si>
  <si>
    <t>02101808710015</t>
  </si>
  <si>
    <t>WILLIAMS EDGARDO RAMOS</t>
  </si>
  <si>
    <t>06141908811067</t>
  </si>
  <si>
    <t>SHEYLA JOSSABETH GAITAN</t>
  </si>
  <si>
    <t>12170212911010</t>
  </si>
  <si>
    <t>SANDRA MARISSA DIAZ MIRANDA</t>
  </si>
  <si>
    <t>12172404971019</t>
  </si>
  <si>
    <t>FARMACIAS ALFA</t>
  </si>
  <si>
    <t>06143010121032</t>
  </si>
  <si>
    <t>SERVIMEDICA, S.A. DE C.V.</t>
  </si>
  <si>
    <t>04072201180264</t>
  </si>
  <si>
    <t>SUPER CERKA S.A DE C.V.</t>
  </si>
  <si>
    <t>04260206761012</t>
  </si>
  <si>
    <t>ALBA ERIKA SIBRIAN DE GUZMAN</t>
  </si>
  <si>
    <t>02101312400085</t>
  </si>
  <si>
    <t>ELDA GUADALUPE MORALES</t>
  </si>
  <si>
    <t>06142901991058</t>
  </si>
  <si>
    <t>FARDEDI, S.A. DE C.V.</t>
  </si>
  <si>
    <t>06140910081088</t>
  </si>
  <si>
    <t>JHERAL FARMA, S.A. DE C.V.</t>
  </si>
  <si>
    <t>06081710650012</t>
  </si>
  <si>
    <t>RAMON CORCIOS DIAZ</t>
  </si>
  <si>
    <t>10120306731010</t>
  </si>
  <si>
    <t>WALTER ISAAC CARCAMO RIVAS</t>
  </si>
  <si>
    <t>06141705620038</t>
  </si>
  <si>
    <t>ASOCIACION DEMOGRAFICA</t>
  </si>
  <si>
    <t>06131009871011</t>
  </si>
  <si>
    <t>YANESSI JASMIN POZO DE GARCIA</t>
  </si>
  <si>
    <t>06142707041014</t>
  </si>
  <si>
    <t>FARMACEUTICVOS EQUIVALENTES,</t>
  </si>
  <si>
    <t>06141301211036</t>
  </si>
  <si>
    <t>DISTRIBUIDORA ALTERNATIVA SALVADOREÑA, S.A. DE C.V.</t>
  </si>
  <si>
    <t>06141303971062</t>
  </si>
  <si>
    <t>CONTRO DE MEDICINA BIOLOGICA</t>
  </si>
  <si>
    <t>05170210550016</t>
  </si>
  <si>
    <t>FRANCISCA DEL CARMEN AQUINO</t>
  </si>
  <si>
    <t>14142802851016</t>
  </si>
  <si>
    <t>GERSON BENJAMIN GUEVARA ROMERO</t>
  </si>
  <si>
    <t>06141603781265</t>
  </si>
  <si>
    <t>GLORIA MARIA AVILES</t>
  </si>
  <si>
    <t>14163101061010</t>
  </si>
  <si>
    <t>SOCIEDAD MEDICA LIMEÑA, S.A.</t>
  </si>
  <si>
    <t>03152008711033</t>
  </si>
  <si>
    <t>BE SPORT</t>
  </si>
  <si>
    <t>06141903570090</t>
  </si>
  <si>
    <t>BERTA JOSEFINA SUCESION MENA</t>
  </si>
  <si>
    <t>JOSE MIGUEL PEÑA PEÑA</t>
  </si>
  <si>
    <t>06142505771037</t>
  </si>
  <si>
    <t>RUDOL ERIKO LAZO CASTANEDA</t>
  </si>
  <si>
    <t>06142809670057</t>
  </si>
  <si>
    <t>JOSE ROBERTO JULE SEGURA</t>
  </si>
  <si>
    <t>06140512181021</t>
  </si>
  <si>
    <t>INVERSIONES Y NEGOCIOS SANTA</t>
  </si>
  <si>
    <t>02101405101015</t>
  </si>
  <si>
    <t>FAPMOLLA, S.A. DE C.V.</t>
  </si>
  <si>
    <t>12172110891025</t>
  </si>
  <si>
    <t>LEIRY VANESSA VASQUEZ LOPEZ</t>
  </si>
  <si>
    <t>06140607941015</t>
  </si>
  <si>
    <t>PROMEFAR, S.A. DE C.V.</t>
  </si>
  <si>
    <t>06060505741018</t>
  </si>
  <si>
    <t>JOSE RICARDO RUANO ROQUE</t>
  </si>
  <si>
    <t>06140702201061</t>
  </si>
  <si>
    <t>COMPAÑIA DISTRIBUIDORA</t>
  </si>
  <si>
    <t>06071703171016</t>
  </si>
  <si>
    <t>SEMEFARMA, S.A. DE C.V.</t>
  </si>
  <si>
    <t>06140306711219</t>
  </si>
  <si>
    <t>NESTOR GODOFREDO AYALA GOMEZ</t>
  </si>
  <si>
    <t>08192306811024</t>
  </si>
  <si>
    <t>RITA JEANNETTE LOPEZ</t>
  </si>
  <si>
    <t>MARIA MAYENCI SALINAS DE</t>
  </si>
  <si>
    <t>06141106041029</t>
  </si>
  <si>
    <t>FRANERN, S.A. DE C.V.</t>
  </si>
  <si>
    <t>06171810610025</t>
  </si>
  <si>
    <t>LUISA ADELA VILLALTA</t>
  </si>
  <si>
    <t>14160704530017</t>
  </si>
  <si>
    <t>ANGELA GLORIA FUENTES DE MATA</t>
  </si>
  <si>
    <t>14151604721012</t>
  </si>
  <si>
    <t>JOSE BENEDICIO VENTURA</t>
  </si>
  <si>
    <t>14081502751053</t>
  </si>
  <si>
    <t>MARIA DE JESUS VASQUEZ DE</t>
  </si>
  <si>
    <t>13042809881018</t>
  </si>
  <si>
    <t>INMER ALEXANDER HERNANDEZ</t>
  </si>
  <si>
    <t>12172302081019</t>
  </si>
  <si>
    <t>LIBRERIA LOS ANGELES</t>
  </si>
  <si>
    <t>13122911771028</t>
  </si>
  <si>
    <t>MARCOS JOSE MARTINEZ MELGAR</t>
  </si>
  <si>
    <t>06142205931016</t>
  </si>
  <si>
    <t>INVERSIONES NABILA</t>
  </si>
  <si>
    <t>05121306771027</t>
  </si>
  <si>
    <t>MARTA ALICIA DURAN DE NOGALES</t>
  </si>
  <si>
    <t>05142111821063</t>
  </si>
  <si>
    <t>FARMACIA NUESTRA SEÑORA DE LA</t>
  </si>
  <si>
    <t>05090609380010</t>
  </si>
  <si>
    <t>ROSA ELIA TORRES DE RIVERA</t>
  </si>
  <si>
    <t>05152903721017</t>
  </si>
  <si>
    <t>FARMACIA EL MILAGRO</t>
  </si>
  <si>
    <t>05122303871053</t>
  </si>
  <si>
    <t>ULISES ADONAY CHAVEZ MENJIVAR</t>
  </si>
  <si>
    <t>05152607831028</t>
  </si>
  <si>
    <t>ANAI ESPERANZA QUIJANO DE</t>
  </si>
  <si>
    <t>12171003240016</t>
  </si>
  <si>
    <t>FARMACIA SANTA CRUZ</t>
  </si>
  <si>
    <t>05220404181015</t>
  </si>
  <si>
    <t>SERVICIOS DE FARMACIAS Y TODO</t>
  </si>
  <si>
    <t>05112305961010</t>
  </si>
  <si>
    <t>CLINICA MEDICO QUIRURGICAS SALVADOREÑAS, S.A. DE C.V.</t>
  </si>
  <si>
    <t>02102001171016</t>
  </si>
  <si>
    <t>GREENMED S.A DE C.V.</t>
  </si>
  <si>
    <t>07012305640010</t>
  </si>
  <si>
    <t>BARTOLOME JACINTO VILLAGRAN</t>
  </si>
  <si>
    <t>13041107821012</t>
  </si>
  <si>
    <t>BASILIO FERNANDEZ BLANCO</t>
  </si>
  <si>
    <t>06141307951066</t>
  </si>
  <si>
    <t>CENTRO OFTALMOLOGICO CANDRAY</t>
  </si>
  <si>
    <t>06140808771088</t>
  </si>
  <si>
    <t>MIRNA MAGATI TRUJILLO</t>
  </si>
  <si>
    <t>06140603001042</t>
  </si>
  <si>
    <t>FARS-PRO, S.A. DE C.V.</t>
  </si>
  <si>
    <t>03151806650017</t>
  </si>
  <si>
    <t>JOSE DOUGLAS PACHECO</t>
  </si>
  <si>
    <t>04070910701021</t>
  </si>
  <si>
    <t>MARIA ESTER GARCIA</t>
  </si>
  <si>
    <t>14122009691015</t>
  </si>
  <si>
    <t>ADRIANA MARISOL BENITEZ</t>
  </si>
  <si>
    <t>06142901620166</t>
  </si>
  <si>
    <t>OTTO IVAN MELENDEZ RIVAS</t>
  </si>
  <si>
    <t>06143004931090</t>
  </si>
  <si>
    <t>FARMACIA SANTA ELENA</t>
  </si>
  <si>
    <t>01081612781038</t>
  </si>
  <si>
    <t>LILIANS ELIZABETH AGUILAR</t>
  </si>
  <si>
    <t>03071501681020</t>
  </si>
  <si>
    <t>MAURICIO ANIBAL GONZALES</t>
  </si>
  <si>
    <t>14122701570014</t>
  </si>
  <si>
    <t>PEDRO ALONSO HERNANDEZ</t>
  </si>
  <si>
    <t>01081707741019</t>
  </si>
  <si>
    <t>CESAR WILLIAM CAZUN</t>
  </si>
  <si>
    <t>06142301201053</t>
  </si>
  <si>
    <t>REPRESENTACIONES ML, S.A. DE</t>
  </si>
  <si>
    <t>02102006550025</t>
  </si>
  <si>
    <t>FARMACIA LA DIVINA</t>
  </si>
  <si>
    <t>05021203781011</t>
  </si>
  <si>
    <t>FARMACIA EL BOSQUE</t>
  </si>
  <si>
    <t>12172904751074</t>
  </si>
  <si>
    <t>MIRIAM IVETTE CRUZ DE JOYA</t>
  </si>
  <si>
    <t>06140507171026</t>
  </si>
  <si>
    <t>CENTRO MEDICO CUSCATLAN</t>
  </si>
  <si>
    <t>11232507791050</t>
  </si>
  <si>
    <t>SANTOS ALEXANDER YANES LOPEZ</t>
  </si>
  <si>
    <t>11080503400019</t>
  </si>
  <si>
    <t>ALICIA GONZALEZ</t>
  </si>
  <si>
    <t>GILBERTO NAPOLEON FLORES</t>
  </si>
  <si>
    <t>03152701651010</t>
  </si>
  <si>
    <t>MAURICIO ENRIQUE DURAN</t>
  </si>
  <si>
    <t>12171202881011</t>
  </si>
  <si>
    <t>NUEVA SAN FRANCISCO, S.A. DE</t>
  </si>
  <si>
    <t>08181906761010</t>
  </si>
  <si>
    <t>EVELYN DEL CARMEN AMAYA</t>
  </si>
  <si>
    <t>06130407761017</t>
  </si>
  <si>
    <t>CARLOS EDERSON ANZORA</t>
  </si>
  <si>
    <t>06141802781118</t>
  </si>
  <si>
    <t>C. UMANZOR</t>
  </si>
  <si>
    <t>06140706460139</t>
  </si>
  <si>
    <t>CARLOS ALBERTO SALMERON</t>
  </si>
  <si>
    <t>06142709121015</t>
  </si>
  <si>
    <t>MORALES LOPEZ, S.A. DE C.V.</t>
  </si>
  <si>
    <t>06142002961017</t>
  </si>
  <si>
    <t>DIALISIS DE EL SALVADOR, S.A.</t>
  </si>
  <si>
    <t>06140612821176</t>
  </si>
  <si>
    <t>KARINA BEATRIZ MARTINEZ DE</t>
  </si>
  <si>
    <t>02022809771041</t>
  </si>
  <si>
    <t>FARMACIA CORAZON</t>
  </si>
  <si>
    <t>12172402711036</t>
  </si>
  <si>
    <t>DAVID OTONIEL SANCHEZ</t>
  </si>
  <si>
    <t>11020808811017</t>
  </si>
  <si>
    <t>XIOMARA ADELAIDA DE ZAMORA</t>
  </si>
  <si>
    <t>06141207201027</t>
  </si>
  <si>
    <t>LA OPTIMA, S.A. DE C.V.</t>
  </si>
  <si>
    <t>06142701171056</t>
  </si>
  <si>
    <t>EIMED S.A DE C.V</t>
  </si>
  <si>
    <t>06142706001019</t>
  </si>
  <si>
    <t>FARMACIAS CAMILA, S.A. DE C.V.</t>
  </si>
  <si>
    <t>06141211870020</t>
  </si>
  <si>
    <t>INFARESPA, S.A. DE C.V.</t>
  </si>
  <si>
    <t>13041708661012</t>
  </si>
  <si>
    <t>JOSE HERNAN ALVARADO PEREZ</t>
  </si>
  <si>
    <t>FARMACIA SUYAPA CIUDAD</t>
  </si>
  <si>
    <t>13161508811031</t>
  </si>
  <si>
    <t>JAIME ARQUIMIDES GARCIA MATA</t>
  </si>
  <si>
    <t>06140512191060</t>
  </si>
  <si>
    <t>ALIVIA S.A DE C.V,</t>
  </si>
  <si>
    <t>06142304131030</t>
  </si>
  <si>
    <t>DESARROLLADORES DEL FUTURO</t>
  </si>
  <si>
    <t>06142010671133</t>
  </si>
  <si>
    <t>JUDITH ARELI CASTANEDA DE FIGUEROA</t>
  </si>
  <si>
    <t>10100311921013</t>
  </si>
  <si>
    <t>MERCEDES YOLANDA LOPEZ SANCHEZ</t>
  </si>
  <si>
    <t>14121612500010</t>
  </si>
  <si>
    <t>MARIA GLADIS PARADA</t>
  </si>
  <si>
    <t>06140910001041</t>
  </si>
  <si>
    <t>INBOFU, S.A. DE C.V.</t>
  </si>
  <si>
    <t>11230605771030</t>
  </si>
  <si>
    <t>JUANA MARLENE GRANADOS</t>
  </si>
  <si>
    <t>REINALDO SORTO RIVERA</t>
  </si>
  <si>
    <t>14072506831010</t>
  </si>
  <si>
    <t>JOSUE ISAI ORELLANA CLAROS</t>
  </si>
  <si>
    <t>12171311701031</t>
  </si>
  <si>
    <t>POLICLINICA MEDICA SAN JOSE</t>
  </si>
  <si>
    <t>06142306191013</t>
  </si>
  <si>
    <t>CORPORACION RIVERZO S.A DE</t>
  </si>
  <si>
    <t>94502202961014</t>
  </si>
  <si>
    <t>NIPRO MEDICAL CORPORATION SUC</t>
  </si>
  <si>
    <t>LUISA VERONICA HERNANDEZ</t>
  </si>
  <si>
    <t>06141081101083</t>
  </si>
  <si>
    <t>VET K, S.A. DE C.V.</t>
  </si>
  <si>
    <t>10041010601017</t>
  </si>
  <si>
    <t>MARIA ANTONIA CAMPOS MOLLINA</t>
  </si>
  <si>
    <t>03163112851027</t>
  </si>
  <si>
    <t>MARCO TULIO GIL</t>
  </si>
  <si>
    <t>06141611741019</t>
  </si>
  <si>
    <t>KATIA MORENA LOPEZ</t>
  </si>
  <si>
    <t>06143105181040</t>
  </si>
  <si>
    <t>MEDICAL RENT, S.A DE C.V.</t>
  </si>
  <si>
    <t>06142311181026</t>
  </si>
  <si>
    <t>BEETHOVEN S.A DE C.V</t>
  </si>
  <si>
    <t>02101003570026</t>
  </si>
  <si>
    <t>FARMACIA FRAY MARTIN</t>
  </si>
  <si>
    <t>06143008831049</t>
  </si>
  <si>
    <t>FARMACIA SAMARITANA</t>
  </si>
  <si>
    <t>09060908931012</t>
  </si>
  <si>
    <t>ISIS MILENA AMAYA SORIANO</t>
  </si>
  <si>
    <t>10101408661020</t>
  </si>
  <si>
    <t>06142703761225</t>
  </si>
  <si>
    <t>MARIO ERNESTO COPPO</t>
  </si>
  <si>
    <t>04012106851010</t>
  </si>
  <si>
    <t>FARMACIA LA SALUD 2</t>
  </si>
  <si>
    <t>06142503981484</t>
  </si>
  <si>
    <t>JULISSA VALERIA MARTINEZ</t>
  </si>
  <si>
    <t>14012206520011</t>
  </si>
  <si>
    <t>PAULINO ESCOBAR VILLATORO</t>
  </si>
  <si>
    <t>14081108151016</t>
  </si>
  <si>
    <t>SORTO BONILLA, S.A. DE C.V.</t>
  </si>
  <si>
    <t>12172701871082</t>
  </si>
  <si>
    <t>SERVICIOS NATURISTAS EL ANGEL</t>
  </si>
  <si>
    <t>14160304711027</t>
  </si>
  <si>
    <t>ILIANA ESTE FUENTES VILLATORO</t>
  </si>
  <si>
    <t>12060212521017</t>
  </si>
  <si>
    <t>JESUS GARCIA ORELLANA</t>
  </si>
  <si>
    <t>12171412051020</t>
  </si>
  <si>
    <t>CVP, S.A. DE C.V.</t>
  </si>
  <si>
    <t>06140705181037</t>
  </si>
  <si>
    <t>SERVICIOS NEFROLOGICOS S.A DE</t>
  </si>
  <si>
    <t>12150312201019</t>
  </si>
  <si>
    <t>COMERCIALIZADORA FARMACEUTICA</t>
  </si>
  <si>
    <t>12172307141010</t>
  </si>
  <si>
    <t>BONILLA GUEVARA, S.A. DE C.V.</t>
  </si>
  <si>
    <t>09033101570010</t>
  </si>
  <si>
    <t>JUAN PRUDENCIO PLATERO</t>
  </si>
  <si>
    <t>07022811731012</t>
  </si>
  <si>
    <t>CARLOS ARCADIO SANCHEZ PEREZ</t>
  </si>
  <si>
    <t>06141111991019</t>
  </si>
  <si>
    <t>BALLY SPORT CENTER, S.A.</t>
  </si>
  <si>
    <t>03051501711025</t>
  </si>
  <si>
    <t>DOLORES ELIZABETH HERNANDEZ</t>
  </si>
  <si>
    <t>07121905650016</t>
  </si>
  <si>
    <t>EDUARDO LOPEZ VENTURA</t>
  </si>
  <si>
    <t>06142310971031</t>
  </si>
  <si>
    <t>FARMACIAS UNO, S.A. DE C.V.</t>
  </si>
  <si>
    <t>ANA ROSIBEL HERNANDEZ</t>
  </si>
  <si>
    <t>06011411901010</t>
  </si>
  <si>
    <t>KOORMAOS, S.A DE C.V.</t>
  </si>
  <si>
    <t>12151111630017</t>
  </si>
  <si>
    <t>WILLIAM DE JESUS GONZALES</t>
  </si>
  <si>
    <t>12170907891036</t>
  </si>
  <si>
    <t>PABLO EFRAIN MERLOS</t>
  </si>
  <si>
    <t>06140501630080</t>
  </si>
  <si>
    <t>TITO ANTONIO HUEZO JIMENEZ</t>
  </si>
  <si>
    <t>06141301121053</t>
  </si>
  <si>
    <t>GRG, S.A. DE C.V.</t>
  </si>
  <si>
    <t>06082509801017</t>
  </si>
  <si>
    <t>JAIME MENDEZ MADRID</t>
  </si>
  <si>
    <t>06120110821031</t>
  </si>
  <si>
    <t>VESI ELIZABETH DUBON CALLES</t>
  </si>
  <si>
    <t>13250306470019</t>
  </si>
  <si>
    <t>ISAIAS CRUZ LOPEZ</t>
  </si>
  <si>
    <t>08210809600014</t>
  </si>
  <si>
    <t>FARMACIA SANTA ANA</t>
  </si>
  <si>
    <t>LUIS ENRIQUE MERLOS</t>
  </si>
  <si>
    <t>06140312721072</t>
  </si>
  <si>
    <t>SOFIA BEATRIZ RIVAS DE</t>
  </si>
  <si>
    <t>06141511081020</t>
  </si>
  <si>
    <t>CLINICAS UNIDAS, S.A. DE C.V.</t>
  </si>
  <si>
    <t>06142508991046</t>
  </si>
  <si>
    <t>UNISERFA, S.A. DE C.V.</t>
  </si>
  <si>
    <t>12172409121153</t>
  </si>
  <si>
    <t>FARMACIA MEDISALUD</t>
  </si>
  <si>
    <t>08100308580017</t>
  </si>
  <si>
    <t>BLANCA MARGARITA ALVARADO DE</t>
  </si>
  <si>
    <t>02102402171027</t>
  </si>
  <si>
    <t>CABRERA ASOCIADOS, S.A. DE C</t>
  </si>
  <si>
    <t>12170810690016</t>
  </si>
  <si>
    <t>CARLOS HUMBERTO CRUZ</t>
  </si>
  <si>
    <t>06142508071128</t>
  </si>
  <si>
    <t>CORPORACION JUAREZ, S.A DE</t>
  </si>
  <si>
    <t>06141607580010</t>
  </si>
  <si>
    <t>CASELA S.A DE C.V.</t>
  </si>
  <si>
    <t>11130501671013</t>
  </si>
  <si>
    <t>JAIME ROBERTO BATRES ROMERO</t>
  </si>
  <si>
    <t>11121005811019</t>
  </si>
  <si>
    <t>MIGUEL FRANCISCO HERNANDEZ</t>
  </si>
  <si>
    <t>DELMIS CAROLINA PALMA DE</t>
  </si>
  <si>
    <t>01041703761013</t>
  </si>
  <si>
    <t>BESSIE ESMERALDA ODIL</t>
  </si>
  <si>
    <t>14180211520010</t>
  </si>
  <si>
    <t>JOSE ANTONIO UMAÑA MIRANDA</t>
  </si>
  <si>
    <t>06140504840048</t>
  </si>
  <si>
    <t>AGAPE DE EL SALVADOR S.A.DE</t>
  </si>
  <si>
    <t>06141409161078</t>
  </si>
  <si>
    <t>PADEL SPORT CENTER</t>
  </si>
  <si>
    <t>12200212631013</t>
  </si>
  <si>
    <t>SARA ELIZABETH VARGAS DE GUTIERRES</t>
  </si>
  <si>
    <t>06140404921027</t>
  </si>
  <si>
    <t>EQUITEC, S.A. DE C.V.</t>
  </si>
  <si>
    <t>14151601450012</t>
  </si>
  <si>
    <t>IRMA VELIS CHAVEZ DE GALEAS</t>
  </si>
  <si>
    <t>04072005641018</t>
  </si>
  <si>
    <t>FARMACIA LA PRIMERISIMA</t>
  </si>
  <si>
    <t>14062511500012</t>
  </si>
  <si>
    <t>CATALINA ARGENTINA SOSA</t>
  </si>
  <si>
    <t>02102610911017</t>
  </si>
  <si>
    <t>INVERSIONES HOSPITALARIAS</t>
  </si>
  <si>
    <t>11231312951014</t>
  </si>
  <si>
    <t>HOSPITAL SANTA CATARINA</t>
  </si>
  <si>
    <t>02030104771061</t>
  </si>
  <si>
    <t>FREDY RUIZ RAMIREZ</t>
  </si>
  <si>
    <t>JULIO HERNANDEZ HERNANDEZ</t>
  </si>
  <si>
    <t>06140312700042</t>
  </si>
  <si>
    <t>COFARSAL DE R.L</t>
  </si>
  <si>
    <t>06042001931012</t>
  </si>
  <si>
    <t>CARLOS JOSUE INGLES CIENFUEGOS</t>
  </si>
  <si>
    <t>06142601041090</t>
  </si>
  <si>
    <t>NATURALES, S.A. DE C.V.</t>
  </si>
  <si>
    <t>10100906600010</t>
  </si>
  <si>
    <t>DR FELIX GERTRUDIS</t>
  </si>
  <si>
    <t>12172306380025</t>
  </si>
  <si>
    <t>ELSY GUDIEL DE ALAS</t>
  </si>
  <si>
    <t>LEONARDO JOSE AGUILAR GARZA</t>
  </si>
  <si>
    <t>07022306610013</t>
  </si>
  <si>
    <t>PERLA JOSEFINA DE HERNANDEZ</t>
  </si>
  <si>
    <t>06142508161086</t>
  </si>
  <si>
    <t>MI SALUD S.A DE C.V.</t>
  </si>
  <si>
    <t>ESPERANZA DEL CARMEN CORNEJO</t>
  </si>
  <si>
    <t>JIGGER GUADALUPE QUINTANILLA</t>
  </si>
  <si>
    <t>10102507460019</t>
  </si>
  <si>
    <t>SANTIAGO LOPEZ BAUTISTA</t>
  </si>
  <si>
    <t>IVON PATRICIA PORTILLO DE</t>
  </si>
  <si>
    <t>06082909811064</t>
  </si>
  <si>
    <t>CARLOS JOSE CHEVEZ</t>
  </si>
  <si>
    <t>07150603620028</t>
  </si>
  <si>
    <t>ARISTIDES ANTONIO NUÑES CACERES</t>
  </si>
  <si>
    <t>06142209201055</t>
  </si>
  <si>
    <t>GRUPO EVENTUM S.A. DE C.V.</t>
  </si>
  <si>
    <t>06142202770023</t>
  </si>
  <si>
    <t>INTRA DE EL SALVADOR</t>
  </si>
  <si>
    <t>11091202711011</t>
  </si>
  <si>
    <t>ROXANA LISETH ZELAYA</t>
  </si>
  <si>
    <t>11230112821063</t>
  </si>
  <si>
    <t>FARMACIA CLIMEDEX</t>
  </si>
  <si>
    <t>06141812831130</t>
  </si>
  <si>
    <t>CARLOS VLADIMIR ESCOBAR</t>
  </si>
  <si>
    <t>JESUS ADONAY FUENTES</t>
  </si>
  <si>
    <t>06142805101041</t>
  </si>
  <si>
    <t>SUMINISTROS LR, S.A. DE C.V.</t>
  </si>
  <si>
    <t>13101605721010</t>
  </si>
  <si>
    <t>IMELDA EVELYN CAMPOS</t>
  </si>
  <si>
    <t>06142306721101</t>
  </si>
  <si>
    <t>FRANCISCO EMILIO GUZMAN</t>
  </si>
  <si>
    <t>06143101931134</t>
  </si>
  <si>
    <t>JULIA ABIGAIL AGUIRRE</t>
  </si>
  <si>
    <t>06140310131090</t>
  </si>
  <si>
    <t>FARMACIA VIDA SANA</t>
  </si>
  <si>
    <t>02102007761117</t>
  </si>
  <si>
    <t>CAROLINA YANETH RIVERA</t>
  </si>
  <si>
    <t>06143005741146</t>
  </si>
  <si>
    <t>FARMACIA GALEANO</t>
  </si>
  <si>
    <t>03072409951017</t>
  </si>
  <si>
    <t>JUAN ANTONIO MENDEZ CASTRO</t>
  </si>
  <si>
    <t>05022009530018</t>
  </si>
  <si>
    <t>FARMACIA LA POPULAR</t>
  </si>
  <si>
    <t>03150203961068</t>
  </si>
  <si>
    <t>VANESA YAMILETH AZMITIA CEA</t>
  </si>
  <si>
    <t>12172706761013</t>
  </si>
  <si>
    <t>ANA KARINA MARTINEZ GUERRERO</t>
  </si>
  <si>
    <t>06141909761047</t>
  </si>
  <si>
    <t>JORGE SERGIO HASBUN</t>
  </si>
  <si>
    <t>14061003660010</t>
  </si>
  <si>
    <t>YESENIA EDITH ROMERO SOSA</t>
  </si>
  <si>
    <t>11212603721011</t>
  </si>
  <si>
    <t>FARMACIA DIVINO ROSTRO</t>
  </si>
  <si>
    <t>11110506671017</t>
  </si>
  <si>
    <t>DELIA AMERICA ARIAS DE</t>
  </si>
  <si>
    <t>11082201781017</t>
  </si>
  <si>
    <t>MANUEL ANTONIO PARADA</t>
  </si>
  <si>
    <t>14122104501010</t>
  </si>
  <si>
    <t>ANA ROSA REYES DE ALVAREZ</t>
  </si>
  <si>
    <t>11021904701024</t>
  </si>
  <si>
    <t>MARIA AGUSTINA ALEJO</t>
  </si>
  <si>
    <t>06141303831023</t>
  </si>
  <si>
    <t>VETERERINARIA LA RABIDA</t>
  </si>
  <si>
    <t>06140807600017</t>
  </si>
  <si>
    <t>CENTRO GINECOLOGICO</t>
  </si>
  <si>
    <t>14022406721015</t>
  </si>
  <si>
    <t>RUDY ALEXANDER ESCOBAR RIVERA</t>
  </si>
  <si>
    <t>12172712761017</t>
  </si>
  <si>
    <t>EDGAR ARNOLDO GUEVARA FUENTES</t>
  </si>
  <si>
    <t>06142810771346</t>
  </si>
  <si>
    <t>LORENZO JAIME CERVINO GARCIA</t>
  </si>
  <si>
    <t>12050810610019</t>
  </si>
  <si>
    <t>IRIS HAYDEE ROSALES DE LEON</t>
  </si>
  <si>
    <t>06140303540074</t>
  </si>
  <si>
    <t>WILLIAM A PAREDES</t>
  </si>
  <si>
    <t>07022608741010</t>
  </si>
  <si>
    <t>BLANCA MARLENE SOSA DE</t>
  </si>
  <si>
    <t>06141304941051</t>
  </si>
  <si>
    <t>FUENTES BONILLA S.A. DE C.V.</t>
  </si>
  <si>
    <t>JOSE ALIRIO ALVARADO</t>
  </si>
  <si>
    <t>06141006131063</t>
  </si>
  <si>
    <t>SERVICIOS AGROPECUARIOS</t>
  </si>
  <si>
    <t>13142602871019</t>
  </si>
  <si>
    <t>PATRICIA DEL CARMEN LOPEZ</t>
  </si>
  <si>
    <t>08212709721026</t>
  </si>
  <si>
    <t>MORENA ANTONIA MONTANO</t>
  </si>
  <si>
    <t>11151004801016</t>
  </si>
  <si>
    <t>RUBIDIA ISABEL BONILLA</t>
  </si>
  <si>
    <t>TITO ANTONIO CAMPOS RIVAS</t>
  </si>
  <si>
    <t>09062107590018</t>
  </si>
  <si>
    <t>ANA CRISTINA GONZALEZ</t>
  </si>
  <si>
    <t>01011702691031</t>
  </si>
  <si>
    <t>SERVICIOS MEDICOS Y FARMACIA</t>
  </si>
  <si>
    <t>10101612841020</t>
  </si>
  <si>
    <t>JOSE SANTANA HERNANDEZ</t>
  </si>
  <si>
    <t>05112810881012</t>
  </si>
  <si>
    <t>LIVSMART</t>
  </si>
  <si>
    <t>03121406801023</t>
  </si>
  <si>
    <t>NORMA LIZETH RIVERA</t>
  </si>
  <si>
    <t>06142610051066</t>
  </si>
  <si>
    <t>OPRUMEDICAL, S.A. DE C.V.</t>
  </si>
  <si>
    <t>06142411121039</t>
  </si>
  <si>
    <t>CENTRO INTEGRAL DE MEDICINA ESTETICA</t>
  </si>
  <si>
    <t>06142410891140</t>
  </si>
  <si>
    <t>CAROLINA ELIZABETH RIVAS</t>
  </si>
  <si>
    <t>06141502911052</t>
  </si>
  <si>
    <t>PROMEDICA HOSPITALARIA, S.A.</t>
  </si>
  <si>
    <t>06193004681015</t>
  </si>
  <si>
    <t>ZULMA CAROLINA CRUZ</t>
  </si>
  <si>
    <t>06141305701232</t>
  </si>
  <si>
    <t>FARMACIA LOPEZ</t>
  </si>
  <si>
    <t>07111804620031</t>
  </si>
  <si>
    <t>ANGEL AGUILLON CRUZ</t>
  </si>
  <si>
    <t>14063101640015</t>
  </si>
  <si>
    <t>ANGEL CUPERTINO FUENTES</t>
  </si>
  <si>
    <t>DAVID ARNOLDO CRUZ</t>
  </si>
  <si>
    <t>01010207530016</t>
  </si>
  <si>
    <t>NORMA CHICAS OLIVARES</t>
  </si>
  <si>
    <t>02030505670013</t>
  </si>
  <si>
    <t>JESUS CRUZ CASTILLO</t>
  </si>
  <si>
    <t>08142505751017</t>
  </si>
  <si>
    <t>JOSE ANTONIO SANCHEZ</t>
  </si>
  <si>
    <t>01012709731043</t>
  </si>
  <si>
    <t>OSCAR ARMANDO AGUIRRE</t>
  </si>
  <si>
    <t>06140511881038</t>
  </si>
  <si>
    <t>RASEGO, S.A. DE C.V.</t>
  </si>
  <si>
    <t>05111604081011</t>
  </si>
  <si>
    <t>TEXTILES VARIOS SALVADOREÑOS, S.A. DEC.V.</t>
  </si>
  <si>
    <t>06141412840020</t>
  </si>
  <si>
    <t>FARMACIA CEFAFA</t>
  </si>
  <si>
    <t>09060212821026</t>
  </si>
  <si>
    <t>FARMACIA NUEVA</t>
  </si>
  <si>
    <t>04162810771024</t>
  </si>
  <si>
    <t>FARMACIA PROVIDAS</t>
  </si>
  <si>
    <t>14112509741013</t>
  </si>
  <si>
    <t xml:space="preserve">ROSELVIS ESCOBAR DE AGUILAR </t>
  </si>
  <si>
    <t>04332706761010</t>
  </si>
  <si>
    <t>WILLIAM OMAR ROSA</t>
  </si>
  <si>
    <t>02022309831021</t>
  </si>
  <si>
    <t>FARMACIA LA EPERANZA</t>
  </si>
  <si>
    <t>12173010121016</t>
  </si>
  <si>
    <t>INVERSIONES J.P.C S.A DE C.V.</t>
  </si>
  <si>
    <t>08190301891019</t>
  </si>
  <si>
    <t>CRISTIAN ADILIO VALDEZ</t>
  </si>
  <si>
    <t>06143006890074</t>
  </si>
  <si>
    <t>RENE GUILLERMO ALAS</t>
  </si>
  <si>
    <t>11041009750017</t>
  </si>
  <si>
    <t>FLORICELBA VENTURA RUIZ</t>
  </si>
  <si>
    <t>04160808961018</t>
  </si>
  <si>
    <t>FARMACIA BIENESTAR Y FE</t>
  </si>
  <si>
    <t>10010103731015</t>
  </si>
  <si>
    <t>ALBERTO FLORES HERNANDEZ</t>
  </si>
  <si>
    <t>08021212871024</t>
  </si>
  <si>
    <t>MARIEL ELIZABETH NAVARRO</t>
  </si>
  <si>
    <t>14121007181010</t>
  </si>
  <si>
    <t>ANA CARINA PAZ DE VENTURA</t>
  </si>
  <si>
    <t>05030307851010</t>
  </si>
  <si>
    <t>FARMA-NAZARETH</t>
  </si>
  <si>
    <t>06142310750039</t>
  </si>
  <si>
    <t>HOSPITAL DE DIAGNOSTICO, S.A. DE C.V.</t>
  </si>
  <si>
    <t>FARMACIAS CAMILA, S.A. DE</t>
  </si>
  <si>
    <t>06141505091110</t>
  </si>
  <si>
    <t>FLORES HERNANDEZ S.A DE C.V.</t>
  </si>
  <si>
    <t>ANA LILIAN VELAZQUES</t>
  </si>
  <si>
    <t>CODEVI</t>
  </si>
  <si>
    <t>JUAN CARLOS RIVERA MENJIVAR</t>
  </si>
  <si>
    <t>05010909881017</t>
  </si>
  <si>
    <t>RICARDO ADOLFO TORRES</t>
  </si>
  <si>
    <t>CENTRUM, S.A. DE C.V.</t>
  </si>
  <si>
    <t>06143010031041</t>
  </si>
  <si>
    <t>HOSPITAL DE LA PIEL</t>
  </si>
  <si>
    <t>06140703951013</t>
  </si>
  <si>
    <t>GRUDERCA, S.A. DE C.V.</t>
  </si>
  <si>
    <t>ESDEL, S.A. DE C.V.</t>
  </si>
  <si>
    <t>DIPROSERVI S.A DE C.V.</t>
  </si>
  <si>
    <t>13122307721012</t>
  </si>
  <si>
    <t>ALBA LILIAN MARTINEZ</t>
  </si>
  <si>
    <t>GHG S.A DE C.V.</t>
  </si>
  <si>
    <t>SERVICIOS PRIVADOS DE SALUD</t>
  </si>
  <si>
    <t>MQ SUPLEMENTOS</t>
  </si>
  <si>
    <t>06142207850045</t>
  </si>
  <si>
    <t>SERME S.A. DE C.V.</t>
  </si>
  <si>
    <t>GERSON ANTONIO LEMUS</t>
  </si>
  <si>
    <t>FARMACIA NUESTRA SEÑORA DE</t>
  </si>
  <si>
    <t>GERMAN ANTONIO BENAVIDES</t>
  </si>
  <si>
    <t>KARLA BEATRICE FIGUEROA</t>
  </si>
  <si>
    <t>TEXTILES OPICO, S.A. DE C.V.</t>
  </si>
  <si>
    <t>06142106751197</t>
  </si>
  <si>
    <t>NORMA ESTER FLORES</t>
  </si>
  <si>
    <t>10100306650014</t>
  </si>
  <si>
    <t>ALMA VIOLETA RODRIGUEZ DE</t>
  </si>
  <si>
    <t>04331509400011</t>
  </si>
  <si>
    <t>CARMEN QUIJADA DE MARROQUIN</t>
  </si>
  <si>
    <t>14080405781014</t>
  </si>
  <si>
    <t>FARMACIA CRUZ AZUL</t>
  </si>
  <si>
    <t>09031412801011</t>
  </si>
  <si>
    <t>FELIPE ALFREDO CERON</t>
  </si>
  <si>
    <t>02100108700014</t>
  </si>
  <si>
    <t>HOSPITAL CLIMESA, S.A. DE</t>
  </si>
  <si>
    <t>06140802911112</t>
  </si>
  <si>
    <t>OSCAR ENRIQUE CAÑAS</t>
  </si>
  <si>
    <t>INVERSIONES JCSP S.A DE C.V.</t>
  </si>
  <si>
    <t>06140502860019</t>
  </si>
  <si>
    <t>CARMEN KATTAN S.A DE C.V.</t>
  </si>
  <si>
    <t>DIPROFAR, S.A. DE C.V.</t>
  </si>
  <si>
    <t>ESTER MARIA MEJIA PERLA</t>
  </si>
  <si>
    <t>11232406891011</t>
  </si>
  <si>
    <t>JUAN BAUTISTA AMAYA</t>
  </si>
  <si>
    <t>CESAR SALVADOR CONTRERAS</t>
  </si>
  <si>
    <t>11230705611014</t>
  </si>
  <si>
    <t>ROSA ELVIRA VASQUEZ</t>
  </si>
  <si>
    <t>JOSE LUIS VALLADARES</t>
  </si>
  <si>
    <t>MARTHA ELIZABETH CUELLAR</t>
  </si>
  <si>
    <t>KAREN ELIZABETH MATA</t>
  </si>
  <si>
    <t>12191102611018</t>
  </si>
  <si>
    <t>BERNARDO REYES CONTRERAS</t>
  </si>
  <si>
    <t>ANA DEL CARMEN OLIVA RAMIREZ</t>
  </si>
  <si>
    <t>FARMACIA SANTA FE S,A DE C.V.</t>
  </si>
  <si>
    <t>JOEL ESCOBAR RIVERA</t>
  </si>
  <si>
    <t>LABORATORIOS LOPEZ</t>
  </si>
  <si>
    <t>CENTRO DE CIRUGIA AMBULATORIA</t>
  </si>
  <si>
    <t>06143012931015</t>
  </si>
  <si>
    <t>HOGAR GERIATRICO SANTA LUCIA</t>
  </si>
  <si>
    <t>14081402731012</t>
  </si>
  <si>
    <t>PAUL GILBERTO ZUNIGA</t>
  </si>
  <si>
    <t>JUAN RAMON MEZA</t>
  </si>
  <si>
    <t>SIRIA MARGARITA ANDRADE</t>
  </si>
  <si>
    <t>14121407510011</t>
  </si>
  <si>
    <t>MAURICIO LOPEZ CANALES</t>
  </si>
  <si>
    <t>02102111191012</t>
  </si>
  <si>
    <t>A Y C MULTISERVICIOS S.A DE</t>
  </si>
  <si>
    <t>06141506001026</t>
  </si>
  <si>
    <t>CAMPOS GONZALEZ S.A DE C.V.</t>
  </si>
  <si>
    <t>06140604871180</t>
  </si>
  <si>
    <t>DIONISIO JOSE MALTEZ</t>
  </si>
  <si>
    <t>14061409831011</t>
  </si>
  <si>
    <t>DISTRIBUIDORA FUENTES</t>
  </si>
  <si>
    <t>06141601921043</t>
  </si>
  <si>
    <t>J.O.M.I, S.A. DE C.V.</t>
  </si>
  <si>
    <t>AGROSTAR, S.A. DE C.V.</t>
  </si>
  <si>
    <t>06142209470033</t>
  </si>
  <si>
    <t>MAURICIO CARDENAS CHEVEZ</t>
  </si>
  <si>
    <t>06142802870016</t>
  </si>
  <si>
    <t>HOSPITAL DE LA MUJER, S.A. DE C.V.</t>
  </si>
  <si>
    <t>06140302171058</t>
  </si>
  <si>
    <t>DISTRIBUIDORA SANTA ROSA</t>
  </si>
  <si>
    <t>GILMA MARIELLA URBINA DE</t>
  </si>
  <si>
    <t>14181804861014</t>
  </si>
  <si>
    <t>NANCY VICTOCTORINA CALDERON</t>
  </si>
  <si>
    <t>MONICA PAMELA CUELLAR</t>
  </si>
  <si>
    <t>12171406680019</t>
  </si>
  <si>
    <t>NELSON ANTONIO UMAÑA</t>
  </si>
  <si>
    <t>ROBERTO ANTONIO ZEPEDA</t>
  </si>
  <si>
    <t>06142206021048</t>
  </si>
  <si>
    <t>PG &amp; AL, S.A. DE C.V.</t>
  </si>
  <si>
    <t>05112810911019</t>
  </si>
  <si>
    <t>ANA RUTH AMAYA</t>
  </si>
  <si>
    <t>EDWIN ORLANDO GARCIA</t>
  </si>
  <si>
    <t>INGRID NOEMI TOBIAS</t>
  </si>
  <si>
    <t>06140506171065</t>
  </si>
  <si>
    <t>PROYECTOS MEDICOS S.A DE C.V.</t>
  </si>
  <si>
    <t>06140901031027</t>
  </si>
  <si>
    <t>TECANA, S.A. DE C.V.</t>
  </si>
  <si>
    <t>06140606931083</t>
  </si>
  <si>
    <t>MOISES ERNESTO IRAHETA</t>
  </si>
  <si>
    <t>12120709841018</t>
  </si>
  <si>
    <t>ELMER ALEJANDRO CHICAS MENDEZ</t>
  </si>
  <si>
    <t>LUIS ALFONSO  MEDARDO</t>
  </si>
  <si>
    <t>ALEJANDRA GUADALUPE MOLINA</t>
  </si>
  <si>
    <t>08212508691030</t>
  </si>
  <si>
    <t>VILMA AMAYA DE MARQUEZ</t>
  </si>
  <si>
    <t>11210210811016</t>
  </si>
  <si>
    <t>VANESA GUADALUPE IDALGO</t>
  </si>
  <si>
    <t>11232512781055</t>
  </si>
  <si>
    <t>MARLON IVAN RIVERA NAVAS</t>
  </si>
  <si>
    <t>SERVIFARMA</t>
  </si>
  <si>
    <t>10100210781024</t>
  </si>
  <si>
    <t>ERIKA LYNNETTE LOPEZ DE ARTIGA</t>
  </si>
  <si>
    <t>11020103790011</t>
  </si>
  <si>
    <t>BLADIMIR ERNESTO AREVALO</t>
  </si>
  <si>
    <t>ARMIDA DE GONZALEZ F. SAN</t>
  </si>
  <si>
    <t>RAUL ENRIQUE FLORES</t>
  </si>
  <si>
    <t>14082109731021</t>
  </si>
  <si>
    <t>JORGE ALBERTO LUNA</t>
  </si>
  <si>
    <t>SILVIA CRISTINA PINEDA</t>
  </si>
  <si>
    <t>11231809761022</t>
  </si>
  <si>
    <t>GERSON NAHUM RIVERA BENITEZ</t>
  </si>
  <si>
    <t>12091601831024</t>
  </si>
  <si>
    <t>FARMACIA VIRGEN DE LA PAZ</t>
  </si>
  <si>
    <t>04071110570025</t>
  </si>
  <si>
    <t>AZUCENA JIMENEZ DE HERNANDEZ</t>
  </si>
  <si>
    <t>VICTOR ALFONSO RIOS</t>
  </si>
  <si>
    <t>14162212541012</t>
  </si>
  <si>
    <t>MARIA ELENA RAMIREZ</t>
  </si>
  <si>
    <t>14051010741021</t>
  </si>
  <si>
    <t>CARLOS ISAIAS VASQUEZ DE</t>
  </si>
  <si>
    <t>GASTROENTEROLOGOS ASOCIADOS</t>
  </si>
  <si>
    <t>SERVICIOS MEDICOS INTEGRALES</t>
  </si>
  <si>
    <t>06141605121041</t>
  </si>
  <si>
    <t>MUNDO MEDICO QUIMICO, S.A. DE C.V.</t>
  </si>
  <si>
    <t>06012504731014</t>
  </si>
  <si>
    <t>DANIEL ANTONIO MENJIVAR</t>
  </si>
  <si>
    <t>08190201771016</t>
  </si>
  <si>
    <t>JORGE ENRIQUE LARA</t>
  </si>
  <si>
    <t>JUAN MENDEZ ORELLANA</t>
  </si>
  <si>
    <t>ROSA AMERICA SALAZAR PORTILLO</t>
  </si>
  <si>
    <t>06142711081039</t>
  </si>
  <si>
    <t>EMPRESARIOS EXITOSOS, S.A. DE</t>
  </si>
  <si>
    <t>12052712731015</t>
  </si>
  <si>
    <t>RENE ORLANDO URRUTIA ALFARO</t>
  </si>
  <si>
    <t>11082306781039</t>
  </si>
  <si>
    <t>KRISSIA MARISELA ARAUJO</t>
  </si>
  <si>
    <t>MORENA DEL ROSARIO GONZALES</t>
  </si>
  <si>
    <t>11232103721016</t>
  </si>
  <si>
    <t>FILEMON VENTURA VILLATORO</t>
  </si>
  <si>
    <t>INDUFARMA, S.A. DE C.V.</t>
  </si>
  <si>
    <t>06140604191015</t>
  </si>
  <si>
    <t>RENOVARE SPA S.A DE C.V.</t>
  </si>
  <si>
    <t>06142402731100</t>
  </si>
  <si>
    <t>CARLOS ALBERTO BRIZUELA</t>
  </si>
  <si>
    <t>11061406771017</t>
  </si>
  <si>
    <t>CARLOTA DE JESUS MOREIRA</t>
  </si>
  <si>
    <t>06190711691036</t>
  </si>
  <si>
    <t>EDITH MARLENE RIVAS</t>
  </si>
  <si>
    <t>11230411660015</t>
  </si>
  <si>
    <t>JOAQUIN ANGEL PINEDA</t>
  </si>
  <si>
    <t>06140109681081</t>
  </si>
  <si>
    <t>MILTON GARCIA HERNANDEZ</t>
  </si>
  <si>
    <t>EVELIN VICTORIA RAMIREZ</t>
  </si>
  <si>
    <t>MELVIN DIOMENES BONILLA</t>
  </si>
  <si>
    <t>05031101841023</t>
  </si>
  <si>
    <t>ELIZABETH MARTINEZ</t>
  </si>
  <si>
    <t>MARIO ERNESTO LOPEZ</t>
  </si>
  <si>
    <t>12172002811112</t>
  </si>
  <si>
    <t>JULIO CESAR BONILLA</t>
  </si>
  <si>
    <t>02100905711026</t>
  </si>
  <si>
    <t>RICARDO ERNESTO MENA AMAYA</t>
  </si>
  <si>
    <t>CRISTINA MARIA MACHUCA</t>
  </si>
  <si>
    <t>12172111600024</t>
  </si>
  <si>
    <t>FARMACIA SARAHI</t>
  </si>
  <si>
    <t>INFORMATICA &amp; TECNOLOGIA</t>
  </si>
  <si>
    <t>ENRIQUE ALFONSO MENDOZA</t>
  </si>
  <si>
    <t>TRANSACCIONES URB. Y MTTO S.A</t>
  </si>
  <si>
    <t>14121211650018</t>
  </si>
  <si>
    <t>ADAN AMERICO FUENTES CANALES</t>
  </si>
  <si>
    <t>FANTACIA , S.A. DE C.V.</t>
  </si>
  <si>
    <t>MARIA TERESA YASMIN MOJICA DE</t>
  </si>
  <si>
    <t>06140511121017</t>
  </si>
  <si>
    <t>REPRESENTACIONES HERNANDEZ</t>
  </si>
  <si>
    <t>SERVICIOS MEDICOS ASOCIADOS</t>
  </si>
  <si>
    <t>PARQUE Y JARDINES DE</t>
  </si>
  <si>
    <t>DR. ENRIQUE  RODRIGUEZ</t>
  </si>
  <si>
    <t>10010104671016</t>
  </si>
  <si>
    <t>POLICLINICA BARAHONA GIL</t>
  </si>
  <si>
    <t>06142101941028</t>
  </si>
  <si>
    <t>HOGAR SANTA MARTA</t>
  </si>
  <si>
    <t>REDIFAR SA DE CV</t>
  </si>
  <si>
    <t>MOISES ADILIO ARCHILLA CHAVEZ</t>
  </si>
  <si>
    <t>06142005700036</t>
  </si>
  <si>
    <t>GERARDO ERNESTO CUENCA</t>
  </si>
  <si>
    <t>ELMER OSVALDOJIMENEZ GOMEZ</t>
  </si>
  <si>
    <t>06142812891023</t>
  </si>
  <si>
    <t>CLINICAS CANDRAY, S.A. DE</t>
  </si>
  <si>
    <t>MORENA DE LOS ANGELES LUCERO</t>
  </si>
  <si>
    <t>12172712731029</t>
  </si>
  <si>
    <t>OSCAR ALBERTO ARAYA</t>
  </si>
  <si>
    <t>PATRICIA FERRUFINO MELARA</t>
  </si>
  <si>
    <t>05121609510010</t>
  </si>
  <si>
    <t>JUANA MANCIA MELENDEZ</t>
  </si>
  <si>
    <t>05111809821034</t>
  </si>
  <si>
    <t>ESPERANZA BEATRIZ RODEZNO</t>
  </si>
  <si>
    <t>ADUARDO MAURICIO AREVALO</t>
  </si>
  <si>
    <t>06142104901019</t>
  </si>
  <si>
    <t>PASTRANA, S.A. DE C.V.</t>
  </si>
  <si>
    <t>ROWAL PHARMACEUTICAL, S.A. DE</t>
  </si>
  <si>
    <t>MARIA ANGELA GUZMAN</t>
  </si>
  <si>
    <t>CREDIPRO, S.A. DE C.V.</t>
  </si>
  <si>
    <t>14160609761016</t>
  </si>
  <si>
    <t>EVELIN CAROLINA GUZMAN</t>
  </si>
  <si>
    <t>12062709781023</t>
  </si>
  <si>
    <t>LILIAN CORDOVA DE MENDEZ</t>
  </si>
  <si>
    <t>13100806701010</t>
  </si>
  <si>
    <t>EDWIN WILFREDO CAMPOS</t>
  </si>
  <si>
    <t>06142405791383</t>
  </si>
  <si>
    <t>SEBASTIANA GUADALUPE AGUILAR</t>
  </si>
  <si>
    <t>12171902111012</t>
  </si>
  <si>
    <t>INVERSIONES LA MERCED, S.A.</t>
  </si>
  <si>
    <t>FARMACIA SANTA ISABEL</t>
  </si>
  <si>
    <t>SAHARA ARELY BONILLA EL</t>
  </si>
  <si>
    <t>06140206680031</t>
  </si>
  <si>
    <t>CARLOS ATILIIO HERNANDEZ</t>
  </si>
  <si>
    <t>HAYLER ANTONIO HERNANDEZ</t>
  </si>
  <si>
    <t>12170408811030</t>
  </si>
  <si>
    <t>ROSEMBERG ISAAC MORALES</t>
  </si>
  <si>
    <t>11112106931016</t>
  </si>
  <si>
    <t>REINA ESTER RECINOS</t>
  </si>
  <si>
    <t>GLOBAL OUTSOURCING S.A DE</t>
  </si>
  <si>
    <t>SANDRA ELIZABETH RIVERA</t>
  </si>
  <si>
    <t>HERBERTH SALVADOR ORELLANA</t>
  </si>
  <si>
    <t>SEPES S.A DE C,V</t>
  </si>
  <si>
    <t>MIDEY SARAI GARCIA</t>
  </si>
  <si>
    <t>06140911470011</t>
  </si>
  <si>
    <t>MARCO ALBERTO HUEZO</t>
  </si>
  <si>
    <t>SUSANA DEL CARMEN ABREGO</t>
  </si>
  <si>
    <t>06142909951047</t>
  </si>
  <si>
    <t>FARLAB, S.A. DE C.V.</t>
  </si>
  <si>
    <t>JUAN FRANCISCO LINARES</t>
  </si>
  <si>
    <t>06140605201014</t>
  </si>
  <si>
    <t>CLINICAS METABOLICAS S.A. DE C.V.</t>
  </si>
  <si>
    <t>MEDICAL SERVICES, S.A. DE</t>
  </si>
  <si>
    <t>MARTIN ERNESTO ARIAS</t>
  </si>
  <si>
    <t>DINA SARAVIA</t>
  </si>
  <si>
    <t>MORELIA ARICELDA ZELAYA</t>
  </si>
  <si>
    <t>06140308951015</t>
  </si>
  <si>
    <t>GUEVARA-RIVERA INVERSIONES, S.A. DE C.V.</t>
  </si>
  <si>
    <t>PEDRO DAGOBERTO SANTOS</t>
  </si>
  <si>
    <t>JUAN CARLOS VALENZUELA</t>
  </si>
  <si>
    <t>JESUS OSWALDO GUTIERREZ</t>
  </si>
  <si>
    <t>ROSA CAROLINA POLANCO DE</t>
  </si>
  <si>
    <t>VETERERINARIA ANIMAL LOOK</t>
  </si>
  <si>
    <t>06141903911074</t>
  </si>
  <si>
    <t>PROSIPLASTIC, S.A. DE C.V.</t>
  </si>
  <si>
    <t>06614041151024</t>
  </si>
  <si>
    <t>DIMEDIC, S.A. DE C.V.</t>
  </si>
  <si>
    <t>ESMERALDA ELIZABETH CHAVEZ DE</t>
  </si>
  <si>
    <t>12171807550056</t>
  </si>
  <si>
    <t>LUIS ALBERTO PORTILLO</t>
  </si>
  <si>
    <t>06190912650013</t>
  </si>
  <si>
    <t>DOUGLAS ARTURO GUEVARA</t>
  </si>
  <si>
    <t>MARIA DEL CARMEN CORTEZ DE</t>
  </si>
  <si>
    <t>12200702851011</t>
  </si>
  <si>
    <t>SANTOS BALMORE HENRIQUEZ</t>
  </si>
  <si>
    <t>ORLANDO VILLANUEVA GARICA</t>
  </si>
  <si>
    <t>INSTITUCION CARMELITANA</t>
  </si>
  <si>
    <t>13231312440016</t>
  </si>
  <si>
    <t>LUZ AVELINA DE RODRIGUEZ</t>
  </si>
  <si>
    <t>SANDRA JEANNETTE UMAÑA</t>
  </si>
  <si>
    <t>12171001011019</t>
  </si>
  <si>
    <t>HAR INVERSIONES ECIA SAN LUIS</t>
  </si>
  <si>
    <t>02101910851029</t>
  </si>
  <si>
    <t>FARMACIA SAN ROMERO</t>
  </si>
  <si>
    <t>06140512111104</t>
  </si>
  <si>
    <t>ALESSANTI, S.A. DE C.V.</t>
  </si>
  <si>
    <t>JESMART GYM</t>
  </si>
  <si>
    <t>PATRICIA  NOHEMY MENDOZA</t>
  </si>
  <si>
    <t>CLINICA RAMIREZ PACHECO</t>
  </si>
  <si>
    <t>IRIS VERONICA SORTO</t>
  </si>
  <si>
    <t>234688-3</t>
  </si>
  <si>
    <t>OSCAR WILFREDO SÁNCHEZ</t>
  </si>
  <si>
    <t>ADELA DEL CARMEN DE RIVAS</t>
  </si>
  <si>
    <t>NANCY JEANNETTE CHAVEZ DE</t>
  </si>
  <si>
    <t>DALIA ESMERALDA MONICO DE</t>
  </si>
  <si>
    <t>14181409560029</t>
  </si>
  <si>
    <t>ISMAEL PEREZ</t>
  </si>
  <si>
    <t>FARMACIA BARAHONA</t>
  </si>
  <si>
    <t>14012909701016</t>
  </si>
  <si>
    <t>VICTOR MAGNO REYES</t>
  </si>
  <si>
    <t>DAVID ADOLFO ALVAREZ MORALES</t>
  </si>
  <si>
    <t>MILTON GUSTAVO DIAZ</t>
  </si>
  <si>
    <t>LUIS GERARDO BERNABEL</t>
  </si>
  <si>
    <t>12172911881013</t>
  </si>
  <si>
    <t>ERICK ALBERTO LOPEZ</t>
  </si>
  <si>
    <t>13122410530010</t>
  </si>
  <si>
    <t>NELLY ESTER PERLA DE REYES</t>
  </si>
  <si>
    <t>06142808791014</t>
  </si>
  <si>
    <t>ALEXANDER GAMEZ BRITO</t>
  </si>
  <si>
    <t>REINA ELENA ESCOBAR DE</t>
  </si>
  <si>
    <t>FARMACIA POPULAR</t>
  </si>
  <si>
    <t>12010504741010</t>
  </si>
  <si>
    <t>ROSA DOLORES MEMBREÑO</t>
  </si>
  <si>
    <t>VENTA DE MEDICINA MICROMED</t>
  </si>
  <si>
    <t>MARIA CATALINA JAIMEZ</t>
  </si>
  <si>
    <t>06140511811137</t>
  </si>
  <si>
    <t>LAURA MARIA CASTRO VIGIL</t>
  </si>
  <si>
    <t>MIRNA ELIZABETH ESTRADA</t>
  </si>
  <si>
    <t>RUBENIA ARELI CARCAMO DE</t>
  </si>
  <si>
    <t>EDGARDO M DE JESUS DABOUB</t>
  </si>
  <si>
    <t>14120907651019</t>
  </si>
  <si>
    <t>REINA CORALIA MOLINA DE</t>
  </si>
  <si>
    <t>02100904600044</t>
  </si>
  <si>
    <t>ADALBERTO ARTURO FLORES</t>
  </si>
  <si>
    <t>LUIS ERNESTO QUIÑONEZ</t>
  </si>
  <si>
    <t>06142007580150</t>
  </si>
  <si>
    <t>CLINICA SAN JOSE ASOCIACION</t>
  </si>
  <si>
    <t>FUTBOL RAPIDO S.A DE C.V.</t>
  </si>
  <si>
    <t>FARMACIA MEDICA</t>
  </si>
  <si>
    <t>14012304741016</t>
  </si>
  <si>
    <t>NELLY MARGOTH DE ANDINO</t>
  </si>
  <si>
    <t>FRANCISCO SANTOS ORTEGA</t>
  </si>
  <si>
    <t>JOSE RAUL GONZALES REYES</t>
  </si>
  <si>
    <t>JOAQUIN BAIRES FLORES</t>
  </si>
  <si>
    <t>10102204771013</t>
  </si>
  <si>
    <t>ZORAIDA BEATRIZ MONTERROZA DE MENDOZA</t>
  </si>
  <si>
    <t>ZULEYMA GALEANO</t>
  </si>
  <si>
    <t>LEONEL ATILIO GARCIA</t>
  </si>
  <si>
    <t>12172601061016</t>
  </si>
  <si>
    <t>INVERSIONES MEDICAS MORAZAN</t>
  </si>
  <si>
    <t>FARMACIA JESUS CRISTO</t>
  </si>
  <si>
    <t>FARMACIA EL AHORRO</t>
  </si>
  <si>
    <t>ROBERTO AXITL CABRERA SEGURA</t>
  </si>
  <si>
    <t>04250612470014</t>
  </si>
  <si>
    <t>BLANCA NOEMI MALDONADO</t>
  </si>
  <si>
    <t>ULISES MORALES VELASQUEZ</t>
  </si>
  <si>
    <t>06140903861469</t>
  </si>
  <si>
    <t>MIRIAM ARELY ZELAYA MEDRANO</t>
  </si>
  <si>
    <t>CALLES BATRES, S.A. DE C.V.</t>
  </si>
  <si>
    <t>MARTA YENIS QUINTANILLA</t>
  </si>
  <si>
    <t>MAURICIO ERNESTO CROMEYER</t>
  </si>
  <si>
    <t>FARMACIA SAN ANDRES</t>
  </si>
  <si>
    <t>02100805570013</t>
  </si>
  <si>
    <t>CLAUDIA EVANGELINA MACHON</t>
  </si>
  <si>
    <t>06141101721250</t>
  </si>
  <si>
    <t>08210204881042</t>
  </si>
  <si>
    <t>RENE HUMBERTO GUZMAN</t>
  </si>
  <si>
    <t>MARIA CELSA REYES</t>
  </si>
  <si>
    <t>ALMACENADORA DEL PACIFICO</t>
  </si>
  <si>
    <t>02102106790010</t>
  </si>
  <si>
    <t>SONIA ROSIBEL TRUJILLO</t>
  </si>
  <si>
    <t>SAUL JEREMIAS PINEDA RENDEROS</t>
  </si>
  <si>
    <t>VETERINARIA MEJICANOS</t>
  </si>
  <si>
    <t>CLINICA MEDICA SAN LUCAS</t>
  </si>
  <si>
    <t>GUILLERMO ANTONIO CASTRO</t>
  </si>
  <si>
    <t>06141110051055</t>
  </si>
  <si>
    <t>DERMALASER S.A. DE C.V.</t>
  </si>
  <si>
    <t>11091509861010</t>
  </si>
  <si>
    <t>BERNARDO JOOSUE MENJIVAR</t>
  </si>
  <si>
    <t>06140112530025</t>
  </si>
  <si>
    <t>CLINICA DE PISO Y</t>
  </si>
  <si>
    <t>FRANCISCA FLORES DE GALAN</t>
  </si>
  <si>
    <t>TOBIAS CHAVEZ MAYORGA</t>
  </si>
  <si>
    <t>OXI-RENT, S.A. DE C.V.</t>
  </si>
  <si>
    <t>10025066810142</t>
  </si>
  <si>
    <t>FARMACIA CEFACOR</t>
  </si>
  <si>
    <t>DISTRIBUIDORA ALQUIMIA</t>
  </si>
  <si>
    <t>MAXIMILIANO EDUARDO ARRIAZA</t>
  </si>
  <si>
    <t>SANMUR MEDICAL S.A. DE C.V.</t>
  </si>
  <si>
    <t>MARCO ANTONIO GOENS</t>
  </si>
  <si>
    <t>FARMACIA SAN LUCAS</t>
  </si>
  <si>
    <t>JUAN CARLOS ZELAYA GONZALEZ</t>
  </si>
  <si>
    <t>06140201151013</t>
  </si>
  <si>
    <t>LEMUS COMPANY S.A DE C.V</t>
  </si>
  <si>
    <t>JOSE ALBERTO PARADA</t>
  </si>
  <si>
    <t>06141203131101</t>
  </si>
  <si>
    <t>GRUPO VIDA, S.A. DE C.V.</t>
  </si>
  <si>
    <t>DOUGLAS IGNACIO VALENCIA</t>
  </si>
  <si>
    <t>JOSE LUIS GUEVARA MENDOZA</t>
  </si>
  <si>
    <t>MARIA MAGDALENA MEJIA DE</t>
  </si>
  <si>
    <t>DISTRIBUIDORA LOPEZ EL AHORRO</t>
  </si>
  <si>
    <t>09061212581021</t>
  </si>
  <si>
    <t>FARMACIA MODERNA</t>
  </si>
  <si>
    <t>FARMACIA SALUD Y VIDA</t>
  </si>
  <si>
    <t>CELIA MARIA BONILLA IRAHETA</t>
  </si>
  <si>
    <t>STANLEY MOISES MENDOZA</t>
  </si>
  <si>
    <t>06142703981055</t>
  </si>
  <si>
    <t>DROGUERIA PISA, S.A. DE C.V.</t>
  </si>
  <si>
    <t>06170705871048</t>
  </si>
  <si>
    <t>WELCOME ESTHETIC CENTER</t>
  </si>
  <si>
    <t>CLAUDIA VERONICA PERDOMO</t>
  </si>
  <si>
    <t>AFIF ANTONIO HANDAL SUAREZ</t>
  </si>
  <si>
    <t>CENTRO MEDICO LOURDES</t>
  </si>
  <si>
    <t>JOSE ERICK RAUDA</t>
  </si>
  <si>
    <t>14051505480012</t>
  </si>
  <si>
    <t>GLORIA ESTELA COTO DE</t>
  </si>
  <si>
    <t>JOSE ANTONIO ENRIQUE CORDOVA</t>
  </si>
  <si>
    <t>FARMACIA SAN ABRAHAM</t>
  </si>
  <si>
    <t>06140903921054</t>
  </si>
  <si>
    <t>FARMACIA ECHEVERRIA, S,A, DE</t>
  </si>
  <si>
    <t>VETERERINARIA KEVET</t>
  </si>
  <si>
    <t>08210412921074</t>
  </si>
  <si>
    <t>ARGENIS ANTONIO ORTIZ AGUIÑADA</t>
  </si>
  <si>
    <t>GLORIA ESTELA SALINAS DE</t>
  </si>
  <si>
    <t>06142403181022</t>
  </si>
  <si>
    <t>PHARMA SALUD, S.A. DE C.V.</t>
  </si>
  <si>
    <t>06140705520010</t>
  </si>
  <si>
    <t>SIMON BALTAZAR AGREDA</t>
  </si>
  <si>
    <t>RICARDO ANTONIO REYES</t>
  </si>
  <si>
    <t>06141809801351</t>
  </si>
  <si>
    <t>CECILIA IVETTE GUERRERO DE</t>
  </si>
  <si>
    <t>0617070482102</t>
  </si>
  <si>
    <t xml:space="preserve">JOSE DISRAELY VASQUEZ GOMEZ </t>
  </si>
  <si>
    <t>12173107821022</t>
  </si>
  <si>
    <t>OPTICA MORAZAN</t>
  </si>
  <si>
    <t>02100308651012</t>
  </si>
  <si>
    <t>CENTRO DE DIABETES OCULAR</t>
  </si>
  <si>
    <t>06140608801284</t>
  </si>
  <si>
    <t>LILIAN VERONICA AGUIRRE</t>
  </si>
  <si>
    <t>LUIS RODOLFO MORALES CHOTO</t>
  </si>
  <si>
    <t>CARLOS ERNESTO LAZO MATA</t>
  </si>
  <si>
    <t>ROLAND NAPOLEON RUANO MENDOZA</t>
  </si>
  <si>
    <t>LILIAN ELIZABETH HERRERA DE</t>
  </si>
  <si>
    <t>06143012831061</t>
  </si>
  <si>
    <t>DOUGLAS JUAN PABLO AVILES</t>
  </si>
  <si>
    <t>06141205801108</t>
  </si>
  <si>
    <t>CLINICA MEDICA ROOSEVELT</t>
  </si>
  <si>
    <t>ROXANA GUADALUPE APARICIO</t>
  </si>
  <si>
    <t>ALICIA DE CONTRERAS E HIJOS,</t>
  </si>
  <si>
    <t>LUIS ARMANDO AYALA</t>
  </si>
  <si>
    <t>JOSE BALTAZAR ESCOBAR</t>
  </si>
  <si>
    <t>11150301570020</t>
  </si>
  <si>
    <t>JOSE DANIEL MENA RODRIGUEZ</t>
  </si>
  <si>
    <t>CLNICA DENTAL LOS ANGELES</t>
  </si>
  <si>
    <t>LUIS AMILCAR DURAN RODRIGUEZ</t>
  </si>
  <si>
    <t>06142401560065</t>
  </si>
  <si>
    <t>OSCAR PORFIRIO MOLINA</t>
  </si>
  <si>
    <t>11090502881010</t>
  </si>
  <si>
    <t>SAUL DENETRIO CHEVEZ RAMIREZ</t>
  </si>
  <si>
    <t>11180406590017</t>
  </si>
  <si>
    <t>ANA ADELA ZAPATA DE CHACON</t>
  </si>
  <si>
    <t>JOSE MAURICIO RODRIGUEZ LUNA</t>
  </si>
  <si>
    <t>06140503721145</t>
  </si>
  <si>
    <t>JUAN ORFILIO PALMA GALDAMEZ</t>
  </si>
  <si>
    <t xml:space="preserve">JOEL ENRIQUE GUARDADO </t>
  </si>
  <si>
    <t>MANUEL ALONZO RODRIGUEZ</t>
  </si>
  <si>
    <t>FARMACIA BEETHOVEN</t>
  </si>
  <si>
    <t>06141209021050</t>
  </si>
  <si>
    <t>GRUPO ADYSA S.A. DE C.V.</t>
  </si>
  <si>
    <t>06142602911269</t>
  </si>
  <si>
    <t>KARLA JULISSA ARGUELLO SOTO</t>
  </si>
  <si>
    <t>06143006081034</t>
  </si>
  <si>
    <t>MEDIVET, S.A. DE C.V.</t>
  </si>
  <si>
    <t>06142209201110</t>
  </si>
  <si>
    <t>CENTRO MEDICO VETERINARIO SALVADOREÑO, S.A. DE C.V.</t>
  </si>
  <si>
    <t>97410109821015</t>
  </si>
  <si>
    <t>LEYLA BEATRIZ MAGAÑA DE MORALES</t>
  </si>
  <si>
    <t>06140311171011</t>
  </si>
  <si>
    <t>ZRM, S.A. DE C.V.</t>
  </si>
  <si>
    <t>09040806661010</t>
  </si>
  <si>
    <t>SOLUCIANO MEDARDO LEIVA MELENDEZ</t>
  </si>
  <si>
    <t>11230212751011</t>
  </si>
  <si>
    <t>SILVIA ABIIGAIL MIRANDA PEREIRA</t>
  </si>
  <si>
    <t>05151612191014</t>
  </si>
  <si>
    <t>INGRID CAROLINA CORTEZ VILLANUEVA</t>
  </si>
  <si>
    <t>06080708951019</t>
  </si>
  <si>
    <t>EMERSON DANIEL PORTILLO</t>
  </si>
  <si>
    <t>05111609141012</t>
  </si>
  <si>
    <t>INDUSTRIAS LA PALMA, S.A. DE C.V.</t>
  </si>
  <si>
    <t>06140907740020</t>
  </si>
  <si>
    <t>ASOCIACION NACIONAL DE EL SALVADOR DE LA ORDEN DE MALTA</t>
  </si>
  <si>
    <t>14010101471012</t>
  </si>
  <si>
    <t>EDGAR SALAMON REYES HERNANDEZ</t>
  </si>
  <si>
    <t>12150208460016</t>
  </si>
  <si>
    <t>ANGEL SARAVIA GONZALEZ</t>
  </si>
  <si>
    <t>06141111811355</t>
  </si>
  <si>
    <t>NANCY ELZABETH BATRES ALVARENGA</t>
  </si>
  <si>
    <t>12182105781012</t>
  </si>
  <si>
    <t>LADY ELIZABETH CAMPOS DE VELASQUEZ</t>
  </si>
  <si>
    <t>14073001650023</t>
  </si>
  <si>
    <t>MARTINA LORENA BENAVIDES</t>
  </si>
  <si>
    <t>12072905751014</t>
  </si>
  <si>
    <t>HUGO FRNKLIN CACERES MELGAR</t>
  </si>
  <si>
    <t>06140901630174</t>
  </si>
  <si>
    <t>SERGIO ANIBAL HENRIQUEZ VASQUEZ</t>
  </si>
  <si>
    <t>06141905171067</t>
  </si>
  <si>
    <t>AKTIV, S.A. DE C.V.</t>
  </si>
  <si>
    <t>MIGUEL NOE DURAN MIRANDA</t>
  </si>
  <si>
    <t>12070101711017</t>
  </si>
  <si>
    <t>ANA DIOSIS CASTRO DE MOLINA</t>
  </si>
  <si>
    <t>09042810681010</t>
  </si>
  <si>
    <t>MARIO ARIAS GUILLEN</t>
  </si>
  <si>
    <t>DESAROLLADORES DEL FUTURO, S.A. DE C.V.</t>
  </si>
  <si>
    <t>JUAN ORFILIO PALMA</t>
  </si>
  <si>
    <t>06141010141030</t>
  </si>
  <si>
    <t>BIOMART, S.A. DE C.V.</t>
  </si>
  <si>
    <t>06142010851115</t>
  </si>
  <si>
    <t>DORIS GUADALUPE GUIDOS DE RUBIO</t>
  </si>
  <si>
    <t>94112901871011</t>
  </si>
  <si>
    <t>FRANCISCO EUGENIO ZAVALA ESPINOZA</t>
  </si>
  <si>
    <t>06142111801437</t>
  </si>
  <si>
    <t>JENNY NATALIA PERAZA DE ROJAS</t>
  </si>
  <si>
    <t>06140301530119</t>
  </si>
  <si>
    <t>MARTA LILIAN HOMBERGUER SANTOS</t>
  </si>
  <si>
    <t>06142209670095</t>
  </si>
  <si>
    <t>ISBELIA MARITZA ROMERO GONZALEZ</t>
  </si>
  <si>
    <t>06142706801058</t>
  </si>
  <si>
    <t>LINA DONATELLA DE HIDALGO</t>
  </si>
  <si>
    <t>11042203560015</t>
  </si>
  <si>
    <t>MARIA ELENA LAZO ZEPEDA</t>
  </si>
  <si>
    <t>ROSVINDA LEESDAMARIS PORTILLO DE SALGUERO</t>
  </si>
  <si>
    <t>02101809041015</t>
  </si>
  <si>
    <t>INVERSIONES MEDICO HOSPITALARIAS SANTA BARBARA</t>
  </si>
  <si>
    <t>09060401941016</t>
  </si>
  <si>
    <t>PABLO ENRIQUE ALFARO RIVAS</t>
  </si>
  <si>
    <t>LIGIA PATRICIA VILLALTA RAMIREZ</t>
  </si>
  <si>
    <t>06140211530015</t>
  </si>
  <si>
    <t>JOSE MIGUEL POSADA PRATI</t>
  </si>
  <si>
    <t>12171912871023</t>
  </si>
  <si>
    <t>FLOR GERALDINA CRUZ VELASQUEZ</t>
  </si>
  <si>
    <t>14162609201013</t>
  </si>
  <si>
    <t>FARMACIA MORAZAN, S.A. DE C.V.</t>
  </si>
  <si>
    <t>LUZ DE MARIA COLATO DE LEMUS</t>
  </si>
  <si>
    <t>10080202941011</t>
  </si>
  <si>
    <t>MERLIN GUADALUOE CORDERA</t>
  </si>
  <si>
    <t>12170803171023</t>
  </si>
  <si>
    <t>MEDYTECNY DE EL SALVADOR, S.A. DE C.V.</t>
  </si>
  <si>
    <t>12172812941098</t>
  </si>
  <si>
    <t>LIFE FITNESS GYM</t>
  </si>
  <si>
    <t>06141609201015</t>
  </si>
  <si>
    <t>JAFER, S.A. DE C.V.</t>
  </si>
  <si>
    <t>05021402641024</t>
  </si>
  <si>
    <t>ISABEL AMPARO FLAMENCO DE MENJIVAR</t>
  </si>
  <si>
    <t>09031712791014</t>
  </si>
  <si>
    <t>KAROL YAMILETH CRUZ ESCOBAR</t>
  </si>
  <si>
    <t>08212001761028</t>
  </si>
  <si>
    <t>RUBEN ERNESTO JOVEL ALVARADO</t>
  </si>
  <si>
    <t>06022401811015</t>
  </si>
  <si>
    <t>CAMILO BALTAZAR CHAVARRIA LARA</t>
  </si>
  <si>
    <t>06141912191065</t>
  </si>
  <si>
    <t>CORPORACION LCL, S.A. DE C.V.</t>
  </si>
  <si>
    <t>04061601721019</t>
  </si>
  <si>
    <t>MARIA ISABEL GUEVARA</t>
  </si>
  <si>
    <t>05091909891020</t>
  </si>
  <si>
    <t>LILIAN BEATRIZ  PAIZ DE VALLADARES</t>
  </si>
  <si>
    <t>06140705151014</t>
  </si>
  <si>
    <t>LUMAT, S.A. DE C.V.</t>
  </si>
  <si>
    <t>06140107640160</t>
  </si>
  <si>
    <t>CARLOS EDUARDO DOMINGUEZ CACEREZ</t>
  </si>
  <si>
    <t>MANUEL ANTONIO MENDOZA</t>
  </si>
  <si>
    <t>06140709750018</t>
  </si>
  <si>
    <t>POLICLINICA CASA DE LA SALUD</t>
  </si>
  <si>
    <t>05113003670013</t>
  </si>
  <si>
    <t>MAURICIO VEGA</t>
  </si>
  <si>
    <t>05112204881015</t>
  </si>
  <si>
    <t>PATRONATO DE LA INMACULADA</t>
  </si>
  <si>
    <t>06140807881149</t>
  </si>
  <si>
    <t>LUIS JEREMIAS RAFAEL VALENCIA MORALES</t>
  </si>
  <si>
    <t>06141708941063</t>
  </si>
  <si>
    <t>ALBERTO ARTURO BUSTAMANTE</t>
  </si>
  <si>
    <t>06143009191051</t>
  </si>
  <si>
    <t>J.M. RIVAS INVERSIONES</t>
  </si>
  <si>
    <t>06141602051069</t>
  </si>
  <si>
    <t>LA BELLA, S.A. DE C.V.</t>
  </si>
  <si>
    <t>12171307861091</t>
  </si>
  <si>
    <t>BLANCA LIDIA MEZA FLORES</t>
  </si>
  <si>
    <t>04111712511010</t>
  </si>
  <si>
    <t>FARMACIA NUEVA SANTA CLARA</t>
  </si>
  <si>
    <t>06141504181043</t>
  </si>
  <si>
    <t>FISIOSPA DE EL SALVADOR , S.A. DE C.V.</t>
  </si>
  <si>
    <t>04072703911019</t>
  </si>
  <si>
    <t>NERY GABRIEL MURCIA FRANCO</t>
  </si>
  <si>
    <t>12170407851020</t>
  </si>
  <si>
    <t>RENE HERNAN PARADA VASQUEZ</t>
  </si>
  <si>
    <t>05110201781025</t>
  </si>
  <si>
    <t>JULIO DAVID CASTILLO MARTINEZ</t>
  </si>
  <si>
    <t>03112905680011</t>
  </si>
  <si>
    <t>CARLOS SALVADOR ZALAZAR MINEROS</t>
  </si>
  <si>
    <t>13122611821015</t>
  </si>
  <si>
    <t>JOSE OMAR FLORES PERLA</t>
  </si>
  <si>
    <t xml:space="preserve">MAURICIO ENRIQUIE DURAN </t>
  </si>
  <si>
    <t>06141904640116</t>
  </si>
  <si>
    <t>HERNAN ALFREDO JACO HIDALGO</t>
  </si>
  <si>
    <t>06142007201037</t>
  </si>
  <si>
    <t>PRODUCTOS FARMACEUTICOS Y LIMPIEZA, S.A. DE C.V.</t>
  </si>
  <si>
    <t>06101705801021</t>
  </si>
  <si>
    <t>SARA AMELIA ABARCA DE CRUZ</t>
  </si>
  <si>
    <t>06141001881013</t>
  </si>
  <si>
    <t>DIEGO EDUARDO SANTAMERIA</t>
  </si>
  <si>
    <t>06140801191043</t>
  </si>
  <si>
    <t>CENTRO DE DIABETES OCULAR EL DIOS DE ISRAEL, S.A. DE C.V.</t>
  </si>
  <si>
    <t>09062001420014</t>
  </si>
  <si>
    <t>ROBERTO MENDOZA MARTINEZ</t>
  </si>
  <si>
    <t>02022504430011</t>
  </si>
  <si>
    <t>ANA ELSA MENDOZA MORALES</t>
  </si>
  <si>
    <t>07141503861010</t>
  </si>
  <si>
    <t>MARIA ELOISA VIDES DE PEREZ</t>
  </si>
  <si>
    <t>10100401911017</t>
  </si>
  <si>
    <t>INGRID VANESA ALVARADO GRANADOS</t>
  </si>
  <si>
    <t>08151003640017</t>
  </si>
  <si>
    <t>APARICIO BALMORE MARTINEZ</t>
  </si>
  <si>
    <t>05111212851048</t>
  </si>
  <si>
    <t>ANA GUADALUOEARGUETA MIRANDA</t>
  </si>
  <si>
    <t>02070509891015</t>
  </si>
  <si>
    <t>DORIS MARGARITA SALAZAR MARTINEZ</t>
  </si>
  <si>
    <t>06141001680070</t>
  </si>
  <si>
    <t>NORMA ELOISA ROMERO MEDRANO</t>
  </si>
  <si>
    <t>05120709201011</t>
  </si>
  <si>
    <t>CARANTES MARTINEZ, S.A. DE C.V.</t>
  </si>
  <si>
    <t>10061504711010</t>
  </si>
  <si>
    <t>ANA SILVIA CRISOTOMO</t>
  </si>
  <si>
    <t>06142511710010</t>
  </si>
  <si>
    <t>CENTRO PEDIATRICO DE EL SALVADOR</t>
  </si>
  <si>
    <t>14081811660010</t>
  </si>
  <si>
    <t>NELSON CALDERON ANDRADE</t>
  </si>
  <si>
    <t>12170803031019</t>
  </si>
  <si>
    <t>INVERSIONES MEDICOS SAN FRANSISCO, S.A. DE C.V.</t>
  </si>
  <si>
    <t>14111410711027</t>
  </si>
  <si>
    <t>SONIA MARIBEL RAMIREZ DE VENTURA</t>
  </si>
  <si>
    <t>06140703191035</t>
  </si>
  <si>
    <t>WONDER BISSNESS, S.A. DE C.V.</t>
  </si>
  <si>
    <t>04091806831018</t>
  </si>
  <si>
    <t>MI FARMACIA EL AHORRO</t>
  </si>
  <si>
    <t>06141805600190</t>
  </si>
  <si>
    <t>MARIA TERESA CASTELLANOS ARAUJO</t>
  </si>
  <si>
    <t>12170102881069</t>
  </si>
  <si>
    <t>KATIA MARIA URRUTIA GARCIA</t>
  </si>
  <si>
    <t>07121705881011</t>
  </si>
  <si>
    <t>SILVIA MARISOL BONIFACIO DE MENJIVAR</t>
  </si>
  <si>
    <t>12172309861052</t>
  </si>
  <si>
    <t>MAURICIO OSAEL DOMINGUEZ ROMERO</t>
  </si>
  <si>
    <t>06171606821019</t>
  </si>
  <si>
    <t>FRANSIS ALEXANDER RIVAS LOPEZ</t>
  </si>
  <si>
    <t>14160812181017</t>
  </si>
  <si>
    <t>FARMACIA BETANIA, S.A. DE C.V.</t>
  </si>
  <si>
    <t>06142610201068</t>
  </si>
  <si>
    <t>SOLUCIONES MEDICAS, S.A. DE C.V.</t>
  </si>
  <si>
    <t>06142609861453</t>
  </si>
  <si>
    <t>SANDRA ELIZABETH PAREDES DE ARIAS</t>
  </si>
  <si>
    <t>06140506141077</t>
  </si>
  <si>
    <t>LUIS REYNALDO CASTILLO LANDAVERDE</t>
  </si>
  <si>
    <t>07020810701010</t>
  </si>
  <si>
    <t>DINA ARELY ZAVALA DE BERNABEL</t>
  </si>
  <si>
    <t>01032808831034</t>
  </si>
  <si>
    <t>WENDY KARINA FUIGUEROA DE RIVAS</t>
  </si>
  <si>
    <t>12172408540030</t>
  </si>
  <si>
    <t>BARTOLO TRINIDAD BERRIOS POLIO</t>
  </si>
  <si>
    <t>06141610201053</t>
  </si>
  <si>
    <t>FAST CARE, S.A. DE C.V.</t>
  </si>
  <si>
    <t>24880500852821</t>
  </si>
  <si>
    <t>JOSE ISAAC DIAZ</t>
  </si>
  <si>
    <t>06141203791032</t>
  </si>
  <si>
    <t>MARCELO AMAYA</t>
  </si>
  <si>
    <t>06140210141012</t>
  </si>
  <si>
    <t>GRUPO LOS HEROES, S.A. DE C.V.</t>
  </si>
  <si>
    <t>06141706830030</t>
  </si>
  <si>
    <t>JOSE EDUARDO CANDRAY CALDERON</t>
  </si>
  <si>
    <t>02101409610049</t>
  </si>
  <si>
    <t>PATRICIA ELIZABETH PAREDES DE VILLEDA</t>
  </si>
  <si>
    <t>02070412620010</t>
  </si>
  <si>
    <t>ANA VIRGINIA DE LANDAVERDE</t>
  </si>
  <si>
    <t>06140103191074</t>
  </si>
  <si>
    <t>DIDA, S.A. DE C.V.</t>
  </si>
  <si>
    <t>06141703841427</t>
  </si>
  <si>
    <t>KARLA VANESSA SERRANO DE ORELLANA</t>
  </si>
  <si>
    <t>12170908861068</t>
  </si>
  <si>
    <t>IRIS RUBIO MARROQUIN</t>
  </si>
  <si>
    <t>05113001661024</t>
  </si>
  <si>
    <t>94832404991012</t>
  </si>
  <si>
    <t>HELADOS SARITA, S.A. DE C.V.</t>
  </si>
  <si>
    <t>04070802600010</t>
  </si>
  <si>
    <t>JOSE ELIAS ESCOBAR</t>
  </si>
  <si>
    <t xml:space="preserve"> </t>
  </si>
  <si>
    <t>WLS INVERSIONES, S.A. DE C.V.</t>
  </si>
  <si>
    <t>02100703721038</t>
  </si>
  <si>
    <t>OSCAR EDUARDO MARTINEZ</t>
  </si>
  <si>
    <t>06140108580017</t>
  </si>
  <si>
    <t>FREUND, S.A. DE C.V.</t>
  </si>
  <si>
    <t>INVERSIONES ALBRI, S.A. DE C.V.</t>
  </si>
  <si>
    <t>06141511720027</t>
  </si>
  <si>
    <t>OJST HERNANDEZ, SA.</t>
  </si>
  <si>
    <t>06140711071030</t>
  </si>
  <si>
    <t>OD EL SALVADOR LIMITADA, DE C.V.</t>
  </si>
  <si>
    <t>14070503650018</t>
  </si>
  <si>
    <t>CARLOS DENIS RAMIREZ VENTURA</t>
  </si>
  <si>
    <t>06141101690011</t>
  </si>
  <si>
    <t>CALLEJA S.A. DE C.V.</t>
  </si>
  <si>
    <t>ERICK RAMON MARTELL</t>
  </si>
  <si>
    <t>06141611841170</t>
  </si>
  <si>
    <t>CONNECTING BUSSINESS SERVICE</t>
  </si>
  <si>
    <t>06142302931020</t>
  </si>
  <si>
    <t>SERVICIO SALVADOREÑO DE</t>
  </si>
  <si>
    <t>DROGUERIA PISA DE EL SALVADOR, S.A. DE C.V.</t>
  </si>
  <si>
    <t>05043110741013</t>
  </si>
  <si>
    <t>OSCAR HUMBERTO RIVAS INTERIANO</t>
  </si>
  <si>
    <t>ANA CELIA ISABEL BERRIOS</t>
  </si>
  <si>
    <t>DISTRIBUIDORA DE L Y C. S.A DE C.V.</t>
  </si>
  <si>
    <t>06142307091063</t>
  </si>
  <si>
    <t>CENTROAMERICA COMERCIAL, S.A.</t>
  </si>
  <si>
    <t>02101911710016</t>
  </si>
  <si>
    <t>ALMACENES VIDRI, S.A. DE C.V.</t>
  </si>
  <si>
    <t>06142407750010</t>
  </si>
  <si>
    <t>LABORATORIOS VIJOSA S.A DE C.V</t>
  </si>
  <si>
    <t>HUMBERTO BUKELE, S.A. DE C.V.</t>
  </si>
  <si>
    <t>07151508430012</t>
  </si>
  <si>
    <t>MARIA TRANSITO FIGUEROA</t>
  </si>
  <si>
    <t>05030410891020</t>
  </si>
  <si>
    <t>TRANSPORTE ASHVA</t>
  </si>
  <si>
    <t>MINISTERIO DE AGRICULTURA Y</t>
  </si>
  <si>
    <t>06142406870019</t>
  </si>
  <si>
    <t>RICOH EL SALVADOR, S.A. DE C.V.</t>
  </si>
  <si>
    <t>06140112641120</t>
  </si>
  <si>
    <t>JOAQUIN EDGARDO PORTILLO</t>
  </si>
  <si>
    <t>06142708101053</t>
  </si>
  <si>
    <t>NSV, S.A. DE C.V.</t>
  </si>
  <si>
    <t>MOTORES Y VEHICULOS, S.A. DE</t>
  </si>
  <si>
    <t>06141607031015</t>
  </si>
  <si>
    <t>PROQUIRSA, S.A. DE C.V.</t>
  </si>
  <si>
    <t>06141402370078</t>
  </si>
  <si>
    <t>COMISION EJECUTIVA PORTUARIA</t>
  </si>
  <si>
    <t>06140909751258</t>
  </si>
  <si>
    <t>OSCAR ALBERTO QUINTANILLA</t>
  </si>
  <si>
    <t>06141708071034</t>
  </si>
  <si>
    <t>GRUPO ENTU-SIASMO, S.A. DE C.V.</t>
  </si>
  <si>
    <t>14162710661017</t>
  </si>
  <si>
    <t>JAVIER DANILO RUIZ MORALES</t>
  </si>
  <si>
    <t>06141307921019</t>
  </si>
  <si>
    <t>MERCANTIL FARMACEUTICA S.A DE</t>
  </si>
  <si>
    <t>06142407500017</t>
  </si>
  <si>
    <t>GUILLERMO ERNESTO BAHALA</t>
  </si>
  <si>
    <t>06143003710013</t>
  </si>
  <si>
    <t>MANUFACTURAS FERNANDEZ, S.A</t>
  </si>
  <si>
    <t>09091105520014</t>
  </si>
  <si>
    <t>JOSE EDUARDO HERNANDEZ</t>
  </si>
  <si>
    <t>06141403161033</t>
  </si>
  <si>
    <t>ECSA EL SALVADOR, S.A. DE C.V.</t>
  </si>
  <si>
    <t>06140101670050</t>
  </si>
  <si>
    <t>TEXACO MONSERRAT</t>
  </si>
  <si>
    <t>LA ESQUINA DE LA LLANTA</t>
  </si>
  <si>
    <t>12171109131010</t>
  </si>
  <si>
    <t>DROG PHARMA, S.A. DE C.V.</t>
  </si>
  <si>
    <t>02100605630026</t>
  </si>
  <si>
    <t>MARTHA ALICIA AREVALO LEIVA</t>
  </si>
  <si>
    <t>06142501101070</t>
  </si>
  <si>
    <t>SERVICIOS Y LOGISTICA DE CARGA WALNYS, S.A. DE C.V.</t>
  </si>
  <si>
    <t>DANIEL ADONIAS ALFARO RAMOS</t>
  </si>
  <si>
    <t>REINA ISABEL ABREGO CARDOZA</t>
  </si>
  <si>
    <t>06141909961054</t>
  </si>
  <si>
    <t>ANGEL S.A DE C.V.</t>
  </si>
  <si>
    <t>12171906520017</t>
  </si>
  <si>
    <t>RAFAEL RENE CANALES PINAUD</t>
  </si>
  <si>
    <t>JOSE REYNALDO ARGUERA</t>
  </si>
  <si>
    <t>MUEBLES DIVERSOS, S.A. DE C.V.</t>
  </si>
  <si>
    <t>06140210081052</t>
  </si>
  <si>
    <t>FERRETERIA EPA S.A. DE C.V.</t>
  </si>
  <si>
    <t>SANTOS RODRIGUEZ LOPEZ</t>
  </si>
  <si>
    <t>06142201151105</t>
  </si>
  <si>
    <t>GRUPO CASTRO ASESORIA IMPORTACIONES Y DISTRIBUCIONES, S.A. DE C.V.</t>
  </si>
  <si>
    <t>06140812610145</t>
  </si>
  <si>
    <t>C IMBERTON, S.A.DE C.V.</t>
  </si>
  <si>
    <t>SERVICIOS DIVERSIFICADOS</t>
  </si>
  <si>
    <t>CHECK POINT, S.A. DE C.V.</t>
  </si>
  <si>
    <t>06140406191018</t>
  </si>
  <si>
    <t>FORZA ENERGY, S.A. DE C.V.</t>
  </si>
  <si>
    <t>06142506191018</t>
  </si>
  <si>
    <t>DIFAMA S.A DE C.V.</t>
  </si>
  <si>
    <t>06141007840010</t>
  </si>
  <si>
    <t>DROCOSAL, S.A. DE C.V.</t>
  </si>
  <si>
    <t>09043007610018</t>
  </si>
  <si>
    <t>SAUL POCASANGRE ESCOBAR</t>
  </si>
  <si>
    <t>SALVADOR ANTONIO DURAN</t>
  </si>
  <si>
    <t>06142008011037</t>
  </si>
  <si>
    <t>COMERCIALIZADORA INTER, S.A. DE</t>
  </si>
  <si>
    <t>06140602161046</t>
  </si>
  <si>
    <t>MEDICAL QUALITY SUPLEMENTOS, S.A. DE C.V.</t>
  </si>
  <si>
    <t>06142704801220</t>
  </si>
  <si>
    <t>IMPRESOS GENESIS</t>
  </si>
  <si>
    <t>TIENDA MORENA</t>
  </si>
  <si>
    <t>RAMIREZ VENTURA, S.A. DE C.V.</t>
  </si>
  <si>
    <t>06143007941037</t>
  </si>
  <si>
    <t>DIPROMEQUI, S.A. DE C.V.</t>
  </si>
  <si>
    <t>06142304991039</t>
  </si>
  <si>
    <t>JUGUESAL. S.A. DE C.V.</t>
  </si>
  <si>
    <t>06141609031012</t>
  </si>
  <si>
    <t>COMLUB, S.A. DE C.V.</t>
  </si>
  <si>
    <t>CONSULTA EMPRESARIAL S.A DE</t>
  </si>
  <si>
    <t>ESTUDIO ARQ.</t>
  </si>
  <si>
    <t>ELECTROPUERTAS, S.A. DE C.V.</t>
  </si>
  <si>
    <t>CASTILLO HERNANDEZ</t>
  </si>
  <si>
    <t>06140205031020</t>
  </si>
  <si>
    <t>TESSA, S.A. DE C.V.</t>
  </si>
  <si>
    <t>INVERSIONES CALMA, S.A. DE C.V.</t>
  </si>
  <si>
    <t>06141407941017</t>
  </si>
  <si>
    <t>DM &amp; M, S.A. DE C.V.</t>
  </si>
  <si>
    <t>VLADIMIR IVAN JUAREZ</t>
  </si>
  <si>
    <t>INVERSIONES Y SERVICIOS</t>
  </si>
  <si>
    <t>06140108161017</t>
  </si>
  <si>
    <t>DISTRIBUIDORA DE ETIQUETAS</t>
  </si>
  <si>
    <t>06141612021044</t>
  </si>
  <si>
    <t>LUIGEMI, S.A. DE C.V.</t>
  </si>
  <si>
    <t>CEFA, S.A. DE C.V.</t>
  </si>
  <si>
    <t>PART PLUS, S.A. DE C.V.</t>
  </si>
  <si>
    <t>06142604071063</t>
  </si>
  <si>
    <t>INVERSIONES RAMIREZ S.A DE C.V</t>
  </si>
  <si>
    <t>05032702851022</t>
  </si>
  <si>
    <t>KREACONARTE</t>
  </si>
  <si>
    <t>COVI, S.A. DE C.V.</t>
  </si>
  <si>
    <t>PROCESADORA Y DISTRIBUIDORA</t>
  </si>
  <si>
    <t>06140207670045</t>
  </si>
  <si>
    <t>MARIO ALBERTO MIRANDA FONSECA</t>
  </si>
  <si>
    <t>ISMER, S.A. DE C.V.</t>
  </si>
  <si>
    <t>GRUPO Q. EL SALVADOR, S.A. DE</t>
  </si>
  <si>
    <t>06142911101042</t>
  </si>
  <si>
    <t>INVERSIONES CAPITOL, S.A. DE C.V.</t>
  </si>
  <si>
    <t>05111703630014</t>
  </si>
  <si>
    <t>JOSE RICARDO MOLINA</t>
  </si>
  <si>
    <t>ADGARD ANTONIO AVILEZ</t>
  </si>
  <si>
    <t>REPUESTOS DIDEA, S.A. DE C.V.</t>
  </si>
  <si>
    <t>06142410141010</t>
  </si>
  <si>
    <t>PETROLERAS DE EL SALVADOR, S.A.</t>
  </si>
  <si>
    <t>06142110700016</t>
  </si>
  <si>
    <t>PAPELERIA SAN REY</t>
  </si>
  <si>
    <t>04123008771013</t>
  </si>
  <si>
    <t>MARIA CONSUELO AGUILAR</t>
  </si>
  <si>
    <t>TRANSIMPORT RYR S.A DE C.V.</t>
  </si>
  <si>
    <t>ACACIA S.A DE C.V.</t>
  </si>
  <si>
    <t>GAMMA LABORATOTIOS, S.A. DE C.V.</t>
  </si>
  <si>
    <t>MANUEL DE JESUS HERNANDEZ</t>
  </si>
  <si>
    <t>JOSE ALEJANDRO MONTOYA</t>
  </si>
  <si>
    <t>06141512001054</t>
  </si>
  <si>
    <t>GRUPO PAILL, S.A. DE C.V.</t>
  </si>
  <si>
    <t>MENFAR, S.A. DE C.V.</t>
  </si>
  <si>
    <t>EDGAR OSWALDO PINTO MIRANDA</t>
  </si>
  <si>
    <t>06141303151073</t>
  </si>
  <si>
    <t>VITAL MEDICAL, S.A. DE C.V</t>
  </si>
  <si>
    <t>MARIO ANTONIO NOUBLEAU</t>
  </si>
  <si>
    <t>06142409151044</t>
  </si>
  <si>
    <t>GRUPO EDEM, S.A. DE C.V.</t>
  </si>
  <si>
    <t>06140804161013</t>
  </si>
  <si>
    <t>GRUPO ROMEN SA DE CV</t>
  </si>
  <si>
    <t>06140404530104</t>
  </si>
  <si>
    <t>EDUARDO AVELAR LOPEZ</t>
  </si>
  <si>
    <t>PANADERIA TECLEÑA, S.A. DE C.V.</t>
  </si>
  <si>
    <t>JOSE RAUL CARRILLO RAMOS</t>
  </si>
  <si>
    <t>06141605081040</t>
  </si>
  <si>
    <t>VACUNA S.A. DE C.V.</t>
  </si>
  <si>
    <t>06142403071030</t>
  </si>
  <si>
    <t>VISOR, S.A. DE C.V.</t>
  </si>
  <si>
    <t>06141611161047</t>
  </si>
  <si>
    <t>CRB PARTES Y ACCESORIOS, S.A.</t>
  </si>
  <si>
    <t>06142502121023</t>
  </si>
  <si>
    <t>EMPRENDIA, S.A. DE C.V.</t>
  </si>
  <si>
    <t>RICARDO SANTOS</t>
  </si>
  <si>
    <t>06140307951051</t>
  </si>
  <si>
    <t>ROCELI CONSULTORES, S.A. DE C.</t>
  </si>
  <si>
    <t>06141204840017</t>
  </si>
  <si>
    <t>RECINOS, S.A. DE C.V.</t>
  </si>
  <si>
    <t>06142006031022</t>
  </si>
  <si>
    <t>FERRUSAL, S.A. DE C.V.</t>
  </si>
  <si>
    <t>06141208161010</t>
  </si>
  <si>
    <t>ANGREY, S.A. DE C.V.</t>
  </si>
  <si>
    <t>06142505731094</t>
  </si>
  <si>
    <t>EDWARD LEONIDAS GUTIERREZ</t>
  </si>
  <si>
    <t>SERVICIO SALVADOREÑO DE PROTECCION, S.A. DE C.V.</t>
  </si>
  <si>
    <t>JOSE ERNESTO CONSUEGRA</t>
  </si>
  <si>
    <t>06142610981012</t>
  </si>
  <si>
    <t>CTE TELECOM PERSONAL S.A. DE C.V.</t>
  </si>
  <si>
    <t>06142210971018</t>
  </si>
  <si>
    <t>DISTRIBUCIONES MULTIPLES, S.A. DE C.V.</t>
  </si>
  <si>
    <t>06143009921068</t>
  </si>
  <si>
    <t>IMPORTADORA RAMIREZ S.A. DE C.V.</t>
  </si>
  <si>
    <t>06142804860014</t>
  </si>
  <si>
    <t>DHL EXPRESS, S.A. DE C.V.</t>
  </si>
  <si>
    <t>GRUPO NSV, S.A. DE C.V.</t>
  </si>
  <si>
    <t>NELSON ANTONIO DOÑAN</t>
  </si>
  <si>
    <t>A&amp;R MEDICAL SUPPLY, S.A. DE C.V.</t>
  </si>
  <si>
    <t>11181602731029</t>
  </si>
  <si>
    <t>TRANSPORTES RAF</t>
  </si>
  <si>
    <t>06141511720207</t>
  </si>
  <si>
    <t>SUPER REPUESTOS EL SALVADOR, S.A. DE C.V.</t>
  </si>
  <si>
    <t>05110804510015</t>
  </si>
  <si>
    <t>CARLOS ALBERTO RAMIREZ VALIENTE</t>
  </si>
  <si>
    <t>06140106710037</t>
  </si>
  <si>
    <t>CENTRO DE RESORTES, S.A. DE C.V.</t>
  </si>
  <si>
    <t>06141705931016</t>
  </si>
  <si>
    <t>LITOGRAFIA OFFSET SUPREMA, S.A. DE C.V.</t>
  </si>
  <si>
    <t>06140706911055</t>
  </si>
  <si>
    <t>DEMPAQUE, S.A. DE C.V.</t>
  </si>
  <si>
    <t>06143107971090</t>
  </si>
  <si>
    <t>OPERADORA DEL SUR, S.A. DE C.V.</t>
  </si>
  <si>
    <t>09031604801015</t>
  </si>
  <si>
    <t>ELIAS MISAEL GUZMAN FRANCO</t>
  </si>
  <si>
    <t>06141602931050</t>
  </si>
  <si>
    <t>COURIER INTERNATIONAL, S.A. DE C.V.</t>
  </si>
  <si>
    <t>06142708791092</t>
  </si>
  <si>
    <t>ANDERSON MAURICIO GONZALEZ DIAZ</t>
  </si>
  <si>
    <t>06140910811060</t>
  </si>
  <si>
    <t>JOSE OSMANY REYES TEJADA</t>
  </si>
  <si>
    <t>12170701191011</t>
  </si>
  <si>
    <t>VASQUEZ RODRIGUEZ, S.A. DE C.V.</t>
  </si>
  <si>
    <t>FARMACIA SAN REY</t>
  </si>
  <si>
    <t>09031006711010</t>
  </si>
  <si>
    <t>MARGARITA GUZMAN DE BAIRES</t>
  </si>
  <si>
    <t>09030311711015</t>
  </si>
  <si>
    <t>MARTHA LILIAN HERNANDEZ</t>
  </si>
  <si>
    <t>12173101051010</t>
  </si>
  <si>
    <t>INVERSIONES CARDUMEN, S.A. DE C.V.</t>
  </si>
  <si>
    <t>06141911891306</t>
  </si>
  <si>
    <t>IVAN MAURICIO AREVALO GALLARDO</t>
  </si>
  <si>
    <t>06140709360024</t>
  </si>
  <si>
    <t>ANA ROSA PERALTA DE BONILLA</t>
  </si>
  <si>
    <t>13071610671016</t>
  </si>
  <si>
    <t>GERARDO ABIDAIL CABALLERO</t>
  </si>
  <si>
    <t>06140302891018</t>
  </si>
  <si>
    <t>CIEN MIL LLAVES, S.A. DE C.V.</t>
  </si>
  <si>
    <t>06142312610117</t>
  </si>
  <si>
    <t>RODRIGO ANTONIO ARGUETA ECHEGOYEN</t>
  </si>
  <si>
    <t>05120305630027</t>
  </si>
  <si>
    <t>TONY ALBERTO PEREZ</t>
  </si>
  <si>
    <t>03151204610017</t>
  </si>
  <si>
    <t>ROLANDO ANTONIO URIAS</t>
  </si>
  <si>
    <t>06141702660013</t>
  </si>
  <si>
    <t>ALSI, S.A. C.V.</t>
  </si>
  <si>
    <t>06121911931021</t>
  </si>
  <si>
    <t>SARA PATRICIA FUNES MOLINA</t>
  </si>
  <si>
    <t>06142806901106</t>
  </si>
  <si>
    <t>ABEL OSVALDO SANTOS RIVERA</t>
  </si>
  <si>
    <t>06142909941068</t>
  </si>
  <si>
    <t>SERVIPRISA, S.A. DE C.V.</t>
  </si>
  <si>
    <t>06140401791149</t>
  </si>
  <si>
    <t>GEORGINA MARGARITA PINEDA DE MARTINEZ</t>
  </si>
  <si>
    <t>06141108001032</t>
  </si>
  <si>
    <t>UNION COMERCIAL DE EL SALVADOR, S.A. DE C.V.</t>
  </si>
  <si>
    <t>06142410901022</t>
  </si>
  <si>
    <t>3M EL SALVADOR, S.A. DE C.V.</t>
  </si>
  <si>
    <t>06140506011033</t>
  </si>
  <si>
    <t>A L S, S.A. DE C.V.</t>
  </si>
  <si>
    <t>12171509881019</t>
  </si>
  <si>
    <t>ABDALA-MILIAN, S. A. DE C. V.</t>
  </si>
  <si>
    <t>06142206710021</t>
  </si>
  <si>
    <t>ACACES DE R. L.</t>
  </si>
  <si>
    <t>02101107660020</t>
  </si>
  <si>
    <t>ACACESPSA DE R.L.</t>
  </si>
  <si>
    <t>06140102961046</t>
  </si>
  <si>
    <t>ACACYCPNC, DE R.L.</t>
  </si>
  <si>
    <t>04162504710018</t>
  </si>
  <si>
    <t>ACACYPAC, N. C. DE R. L.</t>
  </si>
  <si>
    <t>06142209141036</t>
  </si>
  <si>
    <t>ACCESO FINANCIERO, LTDA. DE C.V.</t>
  </si>
  <si>
    <t>06141206780012</t>
  </si>
  <si>
    <t>ACERO CENTRO AVILES, S.A. DE C.V.</t>
  </si>
  <si>
    <t>02132403841014</t>
  </si>
  <si>
    <t>ACEVEDO BERGANZA GUSTAVO JOSE</t>
  </si>
  <si>
    <t>02102002931014</t>
  </si>
  <si>
    <t>ACODES, S.A. DE C.V.</t>
  </si>
  <si>
    <t>06141403861027</t>
  </si>
  <si>
    <t>ACOFINGES, DE R. L.</t>
  </si>
  <si>
    <t>02101303981010</t>
  </si>
  <si>
    <t>ACOMTUS, S.A. DE C.V.</t>
  </si>
  <si>
    <t>06143107921068</t>
  </si>
  <si>
    <t>ACOTINCAFE, DE R.L.</t>
  </si>
  <si>
    <t>06141907740020</t>
  </si>
  <si>
    <t>ACTIVA, S.A. DE C.V.</t>
  </si>
  <si>
    <t>ACTIVIDADES PETROLERAS DE EL SALVADOR, S.A. DE C.V.</t>
  </si>
  <si>
    <t>05010709151014</t>
  </si>
  <si>
    <t>ADM EL SALVADOR, LTDA. DE C.V.</t>
  </si>
  <si>
    <t>06142101230059</t>
  </si>
  <si>
    <t>ADMINISTRACION NACIONAL DE ACUEDUCTOS Y ALCANTARILLADOS</t>
  </si>
  <si>
    <t>06140403981050</t>
  </si>
  <si>
    <t>ADMINISTRADORA DE FONDOS DE PENSIONES CONFIA, S.A.</t>
  </si>
  <si>
    <t>96003112961016</t>
  </si>
  <si>
    <t>AEROLITORAL, SOCIEDAD ANONIMA DE CAPITAL VARIABLE, SUCURSAL EL SALVADOR</t>
  </si>
  <si>
    <t>06143009830016</t>
  </si>
  <si>
    <t>AEROMANTENIMIENTO, S.A.</t>
  </si>
  <si>
    <t>93931707091019</t>
  </si>
  <si>
    <t>AEROVIAS DEL CONTINENTE AMERICANO, SOCIEDAD ANONIMA SUCURSAL EL SALVADOR</t>
  </si>
  <si>
    <t>02101207920015</t>
  </si>
  <si>
    <t>AES CLESA Y COMPAÑIA, S. EN C. DE C. V.</t>
  </si>
  <si>
    <t>06141002981046</t>
  </si>
  <si>
    <t>AES DISTRIBUIDORES SALVADOREÑOS Y CIA., S. EN C. DE C.V.</t>
  </si>
  <si>
    <t>06142607001066</t>
  </si>
  <si>
    <t>AES EMPRESA ELECTRICA DE ELSALVADOR LIMITADA DE C.V.</t>
  </si>
  <si>
    <t>06140403981026</t>
  </si>
  <si>
    <t>AFP CRECER, S.A.</t>
  </si>
  <si>
    <t>06142211901048</t>
  </si>
  <si>
    <t>AGENTES DE EL SALVADOR,S.A. DE C.V.</t>
  </si>
  <si>
    <t>06140110660010</t>
  </si>
  <si>
    <t>AGEPYM</t>
  </si>
  <si>
    <t>06142507530019</t>
  </si>
  <si>
    <t>AGRICOLA INDUSTRIAL SALVADOREÑA, S. A.</t>
  </si>
  <si>
    <t>06142909161020</t>
  </si>
  <si>
    <t>AGROINDUSTRIALES SAN JOSE, SOCIEDAD ANONIMA DE CAPITAL VARIABLE</t>
  </si>
  <si>
    <t>06142305971015</t>
  </si>
  <si>
    <t>AGROINDUSTRIAS GUMARSAL,S.A.DE C.V.</t>
  </si>
  <si>
    <t>06141501850042</t>
  </si>
  <si>
    <t>AGROINDUSTRIAS SAN JULIAN, S.A. DE C.V.</t>
  </si>
  <si>
    <t>06140311991017</t>
  </si>
  <si>
    <t>AGROQUIMICA INTERNACIONAL, S.A. DE C.V.</t>
  </si>
  <si>
    <t>06142106041025</t>
  </si>
  <si>
    <t>AGROSALVA, S.A. DE C.V.</t>
  </si>
  <si>
    <t>06141312530032</t>
  </si>
  <si>
    <t>AGUILAR TORRES JOSE MAURICIO ORESTES</t>
  </si>
  <si>
    <t>06141712931013</t>
  </si>
  <si>
    <t>AIG SEGUROS, EL SALVADOR, S.A.</t>
  </si>
  <si>
    <t>05110807031013</t>
  </si>
  <si>
    <t>ALAS DORADAS ,S. A. DE C.V.</t>
  </si>
  <si>
    <t>04310406390010</t>
  </si>
  <si>
    <t>ALAS MARTINEZ JOSE HUMBERTO</t>
  </si>
  <si>
    <t>06140504061033</t>
  </si>
  <si>
    <t>ALBA PETROLEOS DE EL SALVADOR, S. E. M. DE C. V.</t>
  </si>
  <si>
    <t>06141008041029</t>
  </si>
  <si>
    <t>ALBACROME, SOCIEDAD ANONIMA DE CAPITAL VARIABLE</t>
  </si>
  <si>
    <t>14131704701012</t>
  </si>
  <si>
    <t>ALFARO BLANCO DEBIS MISAEL</t>
  </si>
  <si>
    <t>94833007031025</t>
  </si>
  <si>
    <t>ALIMENTOS IMPORTADOS SUPERIORES DE EL SALVADOR, S.A. DE C.V.</t>
  </si>
  <si>
    <t>06142206041022</t>
  </si>
  <si>
    <t>ALIMENTOS LISTOS, S.A. DE C.V.</t>
  </si>
  <si>
    <t>06140705011069</t>
  </si>
  <si>
    <t>ALIMENTOS MOVILES, S.A. DE C.V.</t>
  </si>
  <si>
    <t>06141503001033</t>
  </si>
  <si>
    <t>ALIMENTOS PRACTICOS, S.A. DE C.V.</t>
  </si>
  <si>
    <t>06142704850023</t>
  </si>
  <si>
    <t>ALIMENTOS Y TURISMO, S.A. DE C.V.</t>
  </si>
  <si>
    <t>06142407620011</t>
  </si>
  <si>
    <t>ALMACENADORA CENTROAMERICANA, S.A.DE C.V.</t>
  </si>
  <si>
    <t>06142312740013</t>
  </si>
  <si>
    <t>ALMACENADORA DEL PACIFICO, S.A. DE C.V.</t>
  </si>
  <si>
    <t>06142003630018</t>
  </si>
  <si>
    <t>ALMACENES PACIFICO-JORGE PACIFICO HASBUN, S.A. DE C.V.</t>
  </si>
  <si>
    <t>ALMACENES SIMAN, S.A. DE C.V.</t>
  </si>
  <si>
    <t>06142910081021</t>
  </si>
  <si>
    <t>ALMAPA, S.A. DE C.V.</t>
  </si>
  <si>
    <t>06142302770010</t>
  </si>
  <si>
    <t>ALPINA, S.A. DE C.V.</t>
  </si>
  <si>
    <t>05112904300016</t>
  </si>
  <si>
    <t>ALTSCHUL DE PAZ ROSA AMELIDA</t>
  </si>
  <si>
    <t>06140209630014</t>
  </si>
  <si>
    <t>ALUMINIO DE CENTROAMERICA, S.A. DE C.V.</t>
  </si>
  <si>
    <t>05012603121011</t>
  </si>
  <si>
    <t>ALUTECH EL SALVADOR. SOCIEDAD ANONIMA DE CAPITAL VARIABLE</t>
  </si>
  <si>
    <t>13232807681025</t>
  </si>
  <si>
    <t>ALVAREZ SANTAMARIA JENRI</t>
  </si>
  <si>
    <t>02102101470013</t>
  </si>
  <si>
    <t>AMAYA DE FUENTES GLADIS HAYDEE</t>
  </si>
  <si>
    <t>06141706670050</t>
  </si>
  <si>
    <t>AMAYA POLANCO LUIS ARMANDO</t>
  </si>
  <si>
    <t>06140512101010</t>
  </si>
  <si>
    <t>AMCOR RIGID PLASTICS CENTROAMERICA, S.A. DE C.V.</t>
  </si>
  <si>
    <t>06141301041076</t>
  </si>
  <si>
    <t>AMCOR RIGID PLASTICS EL SALVADOR, SOCIEDAD ANÓNIMA DE CAPITAL VARIABLE</t>
  </si>
  <si>
    <t>94501104341010</t>
  </si>
  <si>
    <t>AMERICAN AIRLINES INC. SUC. EL SALVADOR</t>
  </si>
  <si>
    <t>06142606931019</t>
  </si>
  <si>
    <t>AMERICAN INDUSTRIAL PARK, S. A. DE C. V.</t>
  </si>
  <si>
    <t>06143006991022</t>
  </si>
  <si>
    <t>AMERICAN PETROLEUM DE EL SALVADOR, S.A. DE C.V.</t>
  </si>
  <si>
    <t>06141910071011</t>
  </si>
  <si>
    <t>AMTEX DE EL SALVADOR, S.A. DE C.V.</t>
  </si>
  <si>
    <t>06140411941017</t>
  </si>
  <si>
    <t>AMWAY EL SALVADOR, S. A. DE C. V.</t>
  </si>
  <si>
    <t>05032006460017</t>
  </si>
  <si>
    <t>ANAYA RODRIGUEZ JOAQUIN</t>
  </si>
  <si>
    <t>06141011961015</t>
  </si>
  <si>
    <t>APPLE TREE EL SALVADOR, S.A DE C.V.</t>
  </si>
  <si>
    <t>06143108091026</t>
  </si>
  <si>
    <t>APS EL SALVADOR, S.A. DE C.V.</t>
  </si>
  <si>
    <t>06140602081093</t>
  </si>
  <si>
    <t>ARABELA EL SALVADOR, S.A. DE C.V.</t>
  </si>
  <si>
    <t>ARGUETA ECHEGOYEN RODRIGO ANTONIO</t>
  </si>
  <si>
    <t>06141710750019</t>
  </si>
  <si>
    <t>ARROCERA SAN FRANCISCO, S.A. DE C.V.</t>
  </si>
  <si>
    <t>06142002670010</t>
  </si>
  <si>
    <t>ARTES GRAFICAS PUBLICITARIAS, S.A. DE C.V.</t>
  </si>
  <si>
    <t>06142803730056</t>
  </si>
  <si>
    <t>ASEGURADORA AGRICOLA COMERCIAL, S.A.</t>
  </si>
  <si>
    <t>06141411690013</t>
  </si>
  <si>
    <t>ASEGURADORA SUIZA SALVADOREÑA, S.A.</t>
  </si>
  <si>
    <t>06142212991016</t>
  </si>
  <si>
    <t>ASEGURADORA VIVIR, SOCIEDAD ANONIMA, SEGUROS DE PERSONAS</t>
  </si>
  <si>
    <t>06140512011037</t>
  </si>
  <si>
    <t>ASESUISA VIDA, S.A. SEGUROS DE PERSONAS</t>
  </si>
  <si>
    <t>06141612051016</t>
  </si>
  <si>
    <t>ASHEBORO ELASTICS CENTRAL AMERICA, LTDA. DE C.V.</t>
  </si>
  <si>
    <t>08192503820019</t>
  </si>
  <si>
    <t>ASOC. COOP. DE PRODUCCION AGROPECUARIA SANTA RITA DE R.L.</t>
  </si>
  <si>
    <t>06142105941014</t>
  </si>
  <si>
    <t>ASOC. COOP. DE SERVICIOS DE SEGUROS FUTURO DE R. L.</t>
  </si>
  <si>
    <t>06141703860034</t>
  </si>
  <si>
    <t>ASOC. TELETON PRO-REHABILITACION</t>
  </si>
  <si>
    <t>06140311051065</t>
  </si>
  <si>
    <t>ASOC.COMUNITARIA UNIDA POR EL AGUA Y LA AGRICULTURA</t>
  </si>
  <si>
    <t>02101911650019</t>
  </si>
  <si>
    <t>ASOC.COOP.DE AH.CRED.Y SERV.DE LOS MERCADOS DE OCC.DE R.L.</t>
  </si>
  <si>
    <t>12172905720010</t>
  </si>
  <si>
    <t>ASOCIACION COOPERATIVA DE AHORRO Y CREDITO MIGUELEÑA DE R.L.</t>
  </si>
  <si>
    <t>01013107961010</t>
  </si>
  <si>
    <t>ASOCIACION DE TRANSPORTISTAS AHUACHAPANECOS,S.A. DE C.V.</t>
  </si>
  <si>
    <t>02103101031013</t>
  </si>
  <si>
    <t>ASOCIACION ECOLOGICA DE LOS MUNICIPIOS DE SANTA ANA</t>
  </si>
  <si>
    <t>06142008971073</t>
  </si>
  <si>
    <t>ASOCIACION H.P.H. EL SALVADOR</t>
  </si>
  <si>
    <t>ASOCIACION NACIONAL DE EL SALVADOR DE LA ORDEN DE MALTA.</t>
  </si>
  <si>
    <t>06142008031062</t>
  </si>
  <si>
    <t>ASOCIACION SALVADOREÑA DE ADMINISTRADORAS DE FONDO DE PENSIONES</t>
  </si>
  <si>
    <t>06142506700010</t>
  </si>
  <si>
    <t>ASOCIACION SALVADOREÑA EMPRESAS DE SEGUROS</t>
  </si>
  <si>
    <t>06142811081036</t>
  </si>
  <si>
    <t>ASSA COMPAÑIA DE SEGUROS DE VIDA, S.A., SEGUROS DE PERSONAS.</t>
  </si>
  <si>
    <t>06142811081044</t>
  </si>
  <si>
    <t>ASSA COMPAÑIA DE SEGUROS, SOCIEDAD ANONIMA</t>
  </si>
  <si>
    <t>06141605031034</t>
  </si>
  <si>
    <t>AUTO GAS, S.A. DE C.V.</t>
  </si>
  <si>
    <t>06142001880020</t>
  </si>
  <si>
    <t>AUTOCENTRO, S.A. DE C.V.</t>
  </si>
  <si>
    <t>06141207971019</t>
  </si>
  <si>
    <t>AUTOFACIL,S.A.DE C.V.</t>
  </si>
  <si>
    <t>06142701991029</t>
  </si>
  <si>
    <t>AUTOKIA, S.A. DE C.V.</t>
  </si>
  <si>
    <t>06142406991033</t>
  </si>
  <si>
    <t>AUTOLEASING, S.A. DE C.V.</t>
  </si>
  <si>
    <t>06140710971054</t>
  </si>
  <si>
    <t>AUTOMAX, S. A. DE C. V.</t>
  </si>
  <si>
    <t>06143005131038</t>
  </si>
  <si>
    <t>AVERY DENNISON COMMERCIAL EL SALVADOR, S.A. DE C.V.</t>
  </si>
  <si>
    <t>12172705981028</t>
  </si>
  <si>
    <t>AVICOLA CAMPESTRE, S.A. DE C.V.</t>
  </si>
  <si>
    <t>06141305710012</t>
  </si>
  <si>
    <t>AVICOLA SALVADOREÑA, S.A. DE C.V.</t>
  </si>
  <si>
    <t>06141112750024</t>
  </si>
  <si>
    <t>AVICOLA SAN BENITO,S.A. DE C.V.</t>
  </si>
  <si>
    <t>11230501620018</t>
  </si>
  <si>
    <t>AVILES ALVARENGA EDGAR ANTONIO</t>
  </si>
  <si>
    <t>06141002640017</t>
  </si>
  <si>
    <t>AVINSA, S.A. DE C.V.</t>
  </si>
  <si>
    <t>06141401061015</t>
  </si>
  <si>
    <t>AVIOTRADE, S. A. DE C. V.</t>
  </si>
  <si>
    <t>94503110760017</t>
  </si>
  <si>
    <t>AVX INDUSTRIES PTE LTD</t>
  </si>
  <si>
    <t>06142709650012</t>
  </si>
  <si>
    <t>B E M I S A L, S.A. DE C.V.</t>
  </si>
  <si>
    <t>06140806041040</t>
  </si>
  <si>
    <t>BALSAMAR MANUFACTURING LTDA. DE C.V.</t>
  </si>
  <si>
    <t>02102006790012</t>
  </si>
  <si>
    <t>BAN BAN, S.A. DE C.V.</t>
  </si>
  <si>
    <t>06143101550016</t>
  </si>
  <si>
    <t>BANCO AGRICOLA, S.A.</t>
  </si>
  <si>
    <t>06141703951079</t>
  </si>
  <si>
    <t>BANCO ATLÁNTIDA EL SALVADOR, SOCIEDAD ANÓNIMA</t>
  </si>
  <si>
    <t>06143107071013</t>
  </si>
  <si>
    <t>BANCO AZTECA EL SALVADOR, S.A.</t>
  </si>
  <si>
    <t>06142309131046</t>
  </si>
  <si>
    <t>BANCO AZUL DE EL SALVADOR, SOCIEDAD ANONIMA</t>
  </si>
  <si>
    <t>10101908720017</t>
  </si>
  <si>
    <t>BANCO COOPERATIVO VISIONARIO DE R.L.</t>
  </si>
  <si>
    <t>06140806720015</t>
  </si>
  <si>
    <t>BANCO CUSCATLAN DE EL SALVADOR, S.A.</t>
  </si>
  <si>
    <t>06141709940015</t>
  </si>
  <si>
    <t>BANCO DAVIVIENDA SALVADOREÑO, S.A.</t>
  </si>
  <si>
    <t>06140312931018</t>
  </si>
  <si>
    <t>BANCO DE AMERICA CENTRAL, S.A.</t>
  </si>
  <si>
    <t>06142209111110</t>
  </si>
  <si>
    <t>BANCO DE DESARROLLO DE EL SALVADOR</t>
  </si>
  <si>
    <t>06140107740025</t>
  </si>
  <si>
    <t>BANCO DE FOMENTO AGROPECUARIO</t>
  </si>
  <si>
    <t>12171207911016</t>
  </si>
  <si>
    <t>BANCO DE LOS TRABAJADORES DE SAN MIGUEL, S.C. DE R.L. DE C.V.</t>
  </si>
  <si>
    <t>06142505941013</t>
  </si>
  <si>
    <t>BANCO G &amp; T CONTINENTAL EL SALVADOR, S.A.</t>
  </si>
  <si>
    <t>06142901350011</t>
  </si>
  <si>
    <t>BANCO HIPOTECARIO DE EL SALVADOR, SOCIEDAD ANONIMA</t>
  </si>
  <si>
    <t>06141201101020</t>
  </si>
  <si>
    <t>BANCO INDUSTRIAL EL SALVADOR, S.A.</t>
  </si>
  <si>
    <t>03060806911015</t>
  </si>
  <si>
    <t>BANCO IZALQUEÑO DE LOS TRABAJADORES SOCIEDAD COOPERATIVA DE R.L. DE C. V.</t>
  </si>
  <si>
    <t>05110402951018</t>
  </si>
  <si>
    <t>BANCO PROMERICA, S.A.</t>
  </si>
  <si>
    <t>06141901961039</t>
  </si>
  <si>
    <t>BANCOFIT, S.C. DE R.L. DE C.V.</t>
  </si>
  <si>
    <t>06143010901020</t>
  </si>
  <si>
    <t>BASALTICA, S.A. DE C.V.</t>
  </si>
  <si>
    <t>06142311600013</t>
  </si>
  <si>
    <t>BAYER, SOCIEDAD ANONIMA</t>
  </si>
  <si>
    <t>06141301921017</t>
  </si>
  <si>
    <t>BCO. DE LOS TRABAJADORES SALVADOREÑOS S.C. COOP. DE R.L DE C V</t>
  </si>
  <si>
    <t>06140602031045</t>
  </si>
  <si>
    <t>BELCORP EL SALVADOR, SOCIEDAD ANONIMA DE CAPITAL VARIABLE</t>
  </si>
  <si>
    <t>06141811941055</t>
  </si>
  <si>
    <t>BIANCHI Y ASOCIADOS,S.A. DE C.V.</t>
  </si>
  <si>
    <t>12172007951010</t>
  </si>
  <si>
    <t>BIENES Y CAPITAL, S.A. DE C.V.</t>
  </si>
  <si>
    <t>06141610921080</t>
  </si>
  <si>
    <t>BIMBO DE EL SALVADOR, S.A. DE C.V.</t>
  </si>
  <si>
    <t>06140808011024</t>
  </si>
  <si>
    <t>BIOGALENIC, S.A. DE C.V.</t>
  </si>
  <si>
    <t>06141111941020</t>
  </si>
  <si>
    <t>BIOKEMICAL, S.A. DE C.V.</t>
  </si>
  <si>
    <t>06171306750017</t>
  </si>
  <si>
    <t>BLANQUEADORES Y DESINFECTANTES S.A. DE C.V.</t>
  </si>
  <si>
    <t>06141602780010</t>
  </si>
  <si>
    <t>BLOKITUBOS, S.A. DE C.V.</t>
  </si>
  <si>
    <t>06143009941026</t>
  </si>
  <si>
    <t>BOLSA DE PRODUCTOS DE EL SALVADOR, S.A. DE C.V.</t>
  </si>
  <si>
    <t>12022712731019</t>
  </si>
  <si>
    <t>BONILLA AYALA JUAN ANTONIO</t>
  </si>
  <si>
    <t>13220911520016</t>
  </si>
  <si>
    <t>BONILLA ECHEVERRIA SAIDA</t>
  </si>
  <si>
    <t>BORGONOVO POHL, S. A. DE C.V.</t>
  </si>
  <si>
    <t>95042411991012</t>
  </si>
  <si>
    <t>BRAIFORM (HK) LIMITED</t>
  </si>
  <si>
    <t>06141502770029</t>
  </si>
  <si>
    <t>BRENNTAG EL SALVADOR, S.A. DE C.V.</t>
  </si>
  <si>
    <t>06143107981052</t>
  </si>
  <si>
    <t>BRIDGE INTERMODAL TRANSPORT EL SALVADOR, S.A DE C.V.</t>
  </si>
  <si>
    <t>06141711051010</t>
  </si>
  <si>
    <t>BROOKLYN, S.A. DE C.V.</t>
  </si>
  <si>
    <t>06142803941018</t>
  </si>
  <si>
    <t>BUFETE DR. F.A. ARIAS, S.A. DE C.V.</t>
  </si>
  <si>
    <t>C. IMBERTON, S.A. DE C.V.</t>
  </si>
  <si>
    <t>94502402991015</t>
  </si>
  <si>
    <t>C.G.INCORPORATED, S.A. DE C.V.</t>
  </si>
  <si>
    <t>06142810700049</t>
  </si>
  <si>
    <t>C.O.M.E.D.I.C.A., DE R.L.</t>
  </si>
  <si>
    <t>06141403071042</t>
  </si>
  <si>
    <t>CAFETALERA DEL PACIFICO, SOCIEDAD ANONIMA DE CAPITAL VARIABLE</t>
  </si>
  <si>
    <t>06012408860016</t>
  </si>
  <si>
    <t>CAJA DE CREDITO DE AGUILARES S.C. DE R.L. DE C.V.</t>
  </si>
  <si>
    <t>07021006440012</t>
  </si>
  <si>
    <t>CAJA DE CREDITO DE COJUTEPEQUE, SOC. COOP. DE R.L.DE C.V.</t>
  </si>
  <si>
    <t>11040205431016</t>
  </si>
  <si>
    <t>CAJA DE CREDITO DE CONCEPCION BATRES SOC. COOP. DE R.L. DE C.V.</t>
  </si>
  <si>
    <t>09031601440013</t>
  </si>
  <si>
    <t>CAJA DE CREDITO DE ILOBASCO SOC COOP DE R L</t>
  </si>
  <si>
    <t>04160703860018</t>
  </si>
  <si>
    <t>CAJA DE CREDITO DE NUEVA CONCEPCION S.C.. DE R.L. DE C.V.</t>
  </si>
  <si>
    <t>08051812861010</t>
  </si>
  <si>
    <t>CAJA DE CREDITO DE OLOCUILTA, SOC. COOP. DE R.L. DE C.V.</t>
  </si>
  <si>
    <t>13191111531012</t>
  </si>
  <si>
    <t>CAJA DE CREDITO DE SAN FCO GOTERA, SOC COOP DE R. L. DE C. V.</t>
  </si>
  <si>
    <t>06132202530012</t>
  </si>
  <si>
    <t>CAJA DE CREDITO DE SAN MARTIN SOC. COOP. DE R.L. DE C. V.</t>
  </si>
  <si>
    <t>12170610440041</t>
  </si>
  <si>
    <t>CAJA DE CREDITO DE SAN MIGUEL,SOC.COOP.DE R.L. DE C.V.</t>
  </si>
  <si>
    <t>08162306431012</t>
  </si>
  <si>
    <t>CAJA DE CREDITO DE SAN PEDRO NONUALCO, S.C. DE R.L. DE C.V.</t>
  </si>
  <si>
    <t>10091404430018</t>
  </si>
  <si>
    <t>CAJA DE CREDITO DE SAN SEBASTIAN, SOC. COOP. DE R.L. DE C.V.</t>
  </si>
  <si>
    <t>10100703430043</t>
  </si>
  <si>
    <t>CAJA DE CREDITO DE SAN VICENTE, SOCIEDAD COOPERATIVA DE R.L. DE C.V.</t>
  </si>
  <si>
    <t>11212301441010</t>
  </si>
  <si>
    <t>CAJA DE CREDITO DE SANTIAGO DE MARIA, SOC. COOP. DE R.L. DE C.V.</t>
  </si>
  <si>
    <t>08192106421019</t>
  </si>
  <si>
    <t>CAJA DE CREDITO DE SANTIAGO NONUALCO SOC COOP DE R.L. DE C.V.</t>
  </si>
  <si>
    <t>03150609420028</t>
  </si>
  <si>
    <t>CAJA DE CREDITO DE SONSONATE, SOC.COOPERATIVA DE R.L. DE C. V.</t>
  </si>
  <si>
    <t>14161812650013</t>
  </si>
  <si>
    <t>CAJA DE CREDITO DE STA. ROSA DE LIMA, SOC. COOPERATIVA DE R. L. DE C. V.</t>
  </si>
  <si>
    <t>06181805431012</t>
  </si>
  <si>
    <t>CAJA DE CREDITO DE TONACATEPEQUE, S. C. DE R. L. DE C. V.</t>
  </si>
  <si>
    <t>11232506431018</t>
  </si>
  <si>
    <t>CAJA DE CREDITO DE USULUTAN SOC. COOP. DE RESPONSABILIDAD LTDA. DE C.V.</t>
  </si>
  <si>
    <t>08210103421016</t>
  </si>
  <si>
    <t>CAJA DE CREDITO DE ZACATECOLUCA, SOC.COOP.DE R.L.DE C.V.</t>
  </si>
  <si>
    <t>06140612911116</t>
  </si>
  <si>
    <t>CAJA DE CREDITO METROPOLITANA, SOC. COOP. DE R.L. DE C.V.</t>
  </si>
  <si>
    <t>04071005610018</t>
  </si>
  <si>
    <t>CAJA DE CREDITO RURAL DE CHALATENANGO, SOCIEDAD COOP. DE R.L. DE C.V.</t>
  </si>
  <si>
    <t>06140806011035</t>
  </si>
  <si>
    <t>CAJAS INTERNATIONAL, S.A. DE C.V.</t>
  </si>
  <si>
    <t>06142808001021</t>
  </si>
  <si>
    <t>CAJAS PLEGADIZAS, S. A. DE C. V.</t>
  </si>
  <si>
    <t>06142708620012</t>
  </si>
  <si>
    <t>CAJAS Y BOLSAS, S.A.</t>
  </si>
  <si>
    <t>CALLEJA, S.A. DE C.V.</t>
  </si>
  <si>
    <t>14050109450012</t>
  </si>
  <si>
    <t>CALLEJAS MERINO ROSA MIRIAN</t>
  </si>
  <si>
    <t>06140112031020</t>
  </si>
  <si>
    <t>CALVO DISTRIBUCION EL SALVADOR, S.A. DE C.V.</t>
  </si>
  <si>
    <t>06143003011043</t>
  </si>
  <si>
    <t>CALVOCONSERVAS EL SALVADOR, S.A. DE C.V.</t>
  </si>
  <si>
    <t>06142609001047</t>
  </si>
  <si>
    <t>CALVOPESCA EL SALVADOR, S.A. DE C.V.</t>
  </si>
  <si>
    <t>06140712780016</t>
  </si>
  <si>
    <t>CAMA, S.A. DE C.V.</t>
  </si>
  <si>
    <t>06141803650013</t>
  </si>
  <si>
    <t>CANAL DOS, S.A. DE C.V.</t>
  </si>
  <si>
    <t>06142904710014</t>
  </si>
  <si>
    <t>CANAL SEIS,S.A. DE C.V.</t>
  </si>
  <si>
    <t>CANALES PINAUD RAFAEL RENE</t>
  </si>
  <si>
    <t>06110311041012</t>
  </si>
  <si>
    <t>CARIBE HOSPITALITY EL SALVADOR, S.A. DE C.V.</t>
  </si>
  <si>
    <t>06140204131013</t>
  </si>
  <si>
    <t>CARIBE TERRANUM EL SALVADOR, SOCIEDAD ANONIMA DE CAPITAL VARIABLE</t>
  </si>
  <si>
    <t>02072801580010</t>
  </si>
  <si>
    <t>CARPIO ZEPEDA CARLOS EDGARDO</t>
  </si>
  <si>
    <t>06140107941019</t>
  </si>
  <si>
    <t>CARTONERA CENTROAMERICANA, S. A. DE C. V.</t>
  </si>
  <si>
    <t>06140306991041</t>
  </si>
  <si>
    <t>CARTONESA, S.A. DE C.V.</t>
  </si>
  <si>
    <t>06143007911049</t>
  </si>
  <si>
    <t>CARVAJAL EMPAQUES, S. A. DE C. V.</t>
  </si>
  <si>
    <t>06140702951036</t>
  </si>
  <si>
    <t>CASA DE CAMBIO PUERTO BUS, S.A. DE C.V.</t>
  </si>
  <si>
    <t>06142603901011</t>
  </si>
  <si>
    <t>CASTANEDA INGENIEROS, S. A. DE C. V.</t>
  </si>
  <si>
    <t>09031504500035</t>
  </si>
  <si>
    <t>CASTELLANOS LOPEZ OSMIN</t>
  </si>
  <si>
    <t>06171710720015</t>
  </si>
  <si>
    <t>CELPAC, S.A. DE C.V.</t>
  </si>
  <si>
    <t>06142302780014</t>
  </si>
  <si>
    <t>CEMENTERIO JARDIN DIEGO DE HOLGUIN, S.E.M.</t>
  </si>
  <si>
    <t>06142603981015</t>
  </si>
  <si>
    <t>CEMEX EL SALVADOR, S. A. DE C. V.</t>
  </si>
  <si>
    <t>06141310870010</t>
  </si>
  <si>
    <t>CENDUL, S. A. DE C. V.</t>
  </si>
  <si>
    <t>06140310061075</t>
  </si>
  <si>
    <t>CENTRAL AMERICANA DE DISTRIBUCION, S.A. DE C.V.</t>
  </si>
  <si>
    <t>94832906630018</t>
  </si>
  <si>
    <t>CENTRAL PRODUCTOS ALIMENTICIOS UNIVERSAL S A</t>
  </si>
  <si>
    <t>CENTRO GINECOLOGICO,S.A. DE C.V.</t>
  </si>
  <si>
    <t>06142205101021</t>
  </si>
  <si>
    <t>CENTRO INTERNACIONAL DE CANCER, SOCIEDAD ANONIMA DE CAPITAL VARIABLE</t>
  </si>
  <si>
    <t>CENTROAMERICA COMERCIAL S.A . DE C.V.</t>
  </si>
  <si>
    <t>06142108911027</t>
  </si>
  <si>
    <t>CENTURY FINANCIAL CORPORATION, SOCIEDAD ANONIMA DE CAPITAL VARIABLE</t>
  </si>
  <si>
    <t>02130402680011</t>
  </si>
  <si>
    <t>CERVANTES AGUIRRE JORGE ANTONIO</t>
  </si>
  <si>
    <t>06141811710088</t>
  </si>
  <si>
    <t>CETYA, DE R.L</t>
  </si>
  <si>
    <t>12170111550035</t>
  </si>
  <si>
    <t>CHAVARRIA SANTOS ALFREDO</t>
  </si>
  <si>
    <t>06142810911035</t>
  </si>
  <si>
    <t>CHERRY, S. A. DE C. V.</t>
  </si>
  <si>
    <t>06140103660011</t>
  </si>
  <si>
    <t>CHEVRON LUBRICANT OILS, S.A.</t>
  </si>
  <si>
    <t>06141909550014</t>
  </si>
  <si>
    <t>CIA. HOTELERA SALVADOREÑA, S.A.</t>
  </si>
  <si>
    <t>06141711900013</t>
  </si>
  <si>
    <t>CIA.DE ALUMBRADO ELECTRICO DE SAN SALVADOR, S.A. DE C.V.</t>
  </si>
  <si>
    <t>06141107971020</t>
  </si>
  <si>
    <t>CINEMARK EL SALVADOR, LTDA. DE C. V.</t>
  </si>
  <si>
    <t>06141208051061</t>
  </si>
  <si>
    <t>CINEPOLIS EL SALVADOR, S.A. DE C.V.</t>
  </si>
  <si>
    <t>94502105630013</t>
  </si>
  <si>
    <t>CITIBANK,N.A. SUCURSAL EL SALVADOR</t>
  </si>
  <si>
    <t>06143008730014</t>
  </si>
  <si>
    <t>CLUB SALINITAS, S.A. DE C.V.</t>
  </si>
  <si>
    <t>06143103810029</t>
  </si>
  <si>
    <t>CO AEAS, DE R. L.</t>
  </si>
  <si>
    <t>06140910901034</t>
  </si>
  <si>
    <t>COAGRI, S.A. DE C.V.</t>
  </si>
  <si>
    <t>06141405971083</t>
  </si>
  <si>
    <t>COATS EL SALVADOR, S.A. DE C.V.</t>
  </si>
  <si>
    <t>06142804881043</t>
  </si>
  <si>
    <t>COCINA DE VUELOS, S.A. DE C.V.</t>
  </si>
  <si>
    <t>COFARSAL</t>
  </si>
  <si>
    <t>94502809550010</t>
  </si>
  <si>
    <t>COLGATE PALMOLIVE CENTRAL AMERICA INC.</t>
  </si>
  <si>
    <t>06142701041055</t>
  </si>
  <si>
    <t>COLUMBUS NETWORKS EL SALVADOR, SOCIEDAD ANONIMA DE CAPITAL VARIABLE</t>
  </si>
  <si>
    <t>06142307071020</t>
  </si>
  <si>
    <t>COMBUSTIBLES CUSCATLAN S. A. DE C.V.</t>
  </si>
  <si>
    <t>05112706911015</t>
  </si>
  <si>
    <t>COMBUSTIBLES Y LUBRICANTES, S. A. DE C. V.</t>
  </si>
  <si>
    <t>COMBUSTIBLES, LUBRICANTES Y ALIMENTOS DE EL SALVADOR, S.A. DE C.V.</t>
  </si>
  <si>
    <t>05112103131015</t>
  </si>
  <si>
    <t>COMCYR, SOCIEDAD ANONIMA DE CAPITAL VARIABLE</t>
  </si>
  <si>
    <t>06140605111023</t>
  </si>
  <si>
    <t>COMERCIA INTERNACIONAL EL SALVADOR, SOCIEDAD ANONIMA DE CAPITAL VARIABLE</t>
  </si>
  <si>
    <t>06141104780023</t>
  </si>
  <si>
    <t>COMERCIAL DE PLASTICOS, S.A. DE C.V.</t>
  </si>
  <si>
    <t>06142306750016</t>
  </si>
  <si>
    <t>COMERCIAL EXPORTADORA, S.A. DE C.V.</t>
  </si>
  <si>
    <t>06142511041016</t>
  </si>
  <si>
    <t>COMERCIAL POZUELO EL SALVADOR, S.A. DE C.V.</t>
  </si>
  <si>
    <t>COMERCIALIZADORA INTERAMERICANA, S.A. DE C.V.</t>
  </si>
  <si>
    <t>COMERCIALIZADORA VASQUEZ PORTILLO, S.A. DE C.V.</t>
  </si>
  <si>
    <t>06140807041019</t>
  </si>
  <si>
    <t>COMIDAS ORIENTALES, S. A. DE C. V.</t>
  </si>
  <si>
    <t>06141809480014</t>
  </si>
  <si>
    <t>COMISIÓN EJECUTIVA HIDROELÉCTRICA DEL RÍO LEMPA</t>
  </si>
  <si>
    <t>COMISION EJECUTIVA PORTUARIA AUTONOMA</t>
  </si>
  <si>
    <t>06142202640012</t>
  </si>
  <si>
    <t>COMPAÑIA AZUCARERA SALVADOREÑA, S. A. DE C. V.</t>
  </si>
  <si>
    <t>06141611941034</t>
  </si>
  <si>
    <t>COMPAÑIA DE ENERGIA DE CENTROAMERICA, S.A. DE C.V.</t>
  </si>
  <si>
    <t>06142102971044</t>
  </si>
  <si>
    <t>COMPAÑIA DE TELECOMUNICACIONES DE EL SALVADOR, S.A. DE C.V.</t>
  </si>
  <si>
    <t>02102312540015</t>
  </si>
  <si>
    <t>COMPAÑIA ELECTRICA CUCUMACAYAN, S. A. DE C.V.</t>
  </si>
  <si>
    <t>06142611600018</t>
  </si>
  <si>
    <t>COMPAÑIA GENERAL DE EQUIPOS, S.A. DE C.V.</t>
  </si>
  <si>
    <t>06140106710049</t>
  </si>
  <si>
    <t>COMPAÑIA PANAMEÑA DE AVIACION, S.A.</t>
  </si>
  <si>
    <t>06140107911039</t>
  </si>
  <si>
    <t>COMPAÑIA SALVADOREÑA DE SEGURIDAD S.A DE C.V.</t>
  </si>
  <si>
    <t>06140701041010</t>
  </si>
  <si>
    <t>COMPAÑIA SALVADOREÑA DE TELESERVICES, S. A. DE C.V.</t>
  </si>
  <si>
    <t>94501306971015</t>
  </si>
  <si>
    <t>COMPASSION INTERNATIONAL, INCORPORATED</t>
  </si>
  <si>
    <t>06140102001050</t>
  </si>
  <si>
    <t>COMPRESORES REPUESTOS Y SERVICIOS, S.A. DE C.V.</t>
  </si>
  <si>
    <t>06140311891012</t>
  </si>
  <si>
    <t>CONDUCEN PHELPS DODGE CENTRO AMERICA EL SALVADOR,S.A.DE C.V.</t>
  </si>
  <si>
    <t>06140411881014</t>
  </si>
  <si>
    <t>CONDUSAL, S.A. DE C.V.</t>
  </si>
  <si>
    <t>06142112901010</t>
  </si>
  <si>
    <t>CONFECCIONES DEL VALLE, S. A. DE C. V.</t>
  </si>
  <si>
    <t>06140711921026</t>
  </si>
  <si>
    <t>CONFECCIONES EL PEDREGAL S. A. DE C . V.</t>
  </si>
  <si>
    <t>06142311001010</t>
  </si>
  <si>
    <t>CONFECCIONES JIBOA, S. A. DE C. V.</t>
  </si>
  <si>
    <t>06141411500030</t>
  </si>
  <si>
    <t>CONFERENCIA EVANGELICA DE LAS ASAMBLEAS DE DIOS</t>
  </si>
  <si>
    <t>06142610901051</t>
  </si>
  <si>
    <t>CONSORCIO INDUSTRIAL INDEPENDENCIA, S. A. DE C. V.</t>
  </si>
  <si>
    <t>06140907830010</t>
  </si>
  <si>
    <t>CONSORCIO INTERNACIONAL, S. A. DE C. V.</t>
  </si>
  <si>
    <t>06143009971014</t>
  </si>
  <si>
    <t>CONSTRUCCIONES NABLA, S. A. DE C. V.</t>
  </si>
  <si>
    <t>CONSTRUCTORA DISA, S.A. DE C.V.</t>
  </si>
  <si>
    <t>06142011071067</t>
  </si>
  <si>
    <t>CONTINENTAL TOWERS EL SALVADOR, LTDA. DE C.V.</t>
  </si>
  <si>
    <t>06142407001029</t>
  </si>
  <si>
    <t>CONTRATACION DE SERVICIOS, S.A. DE C.V.</t>
  </si>
  <si>
    <t>06141206011020</t>
  </si>
  <si>
    <t>CONTRATACIONES ESTRATEGICAS, S.A. DE C.V.</t>
  </si>
  <si>
    <t>06141705041010</t>
  </si>
  <si>
    <t>CONVERGYS GLOBAL SERVICES EL SALVADOR, S.A. DE C.V.</t>
  </si>
  <si>
    <t>06142509700019</t>
  </si>
  <si>
    <t>COOPAS DE R.L.</t>
  </si>
  <si>
    <t>03151906550010</t>
  </si>
  <si>
    <t>COOPERATIVA GANADERA DE SONSONATE DE R. L. DE C.V.</t>
  </si>
  <si>
    <t>06141702161074</t>
  </si>
  <si>
    <t>CORFRUT, S.A. DE C.V.</t>
  </si>
  <si>
    <t>06141211041042</t>
  </si>
  <si>
    <t>CORPAN, S.A. DE C.V.</t>
  </si>
  <si>
    <t>06142202630020</t>
  </si>
  <si>
    <t>CORPORACION BONIMA, S.A. DE C.V.</t>
  </si>
  <si>
    <t>06142704001062</t>
  </si>
  <si>
    <t>CORPORACION CEFA, S. A. DE C. V.</t>
  </si>
  <si>
    <t>06142809981046</t>
  </si>
  <si>
    <t>CORPORACION CME, S.A. DE C.V</t>
  </si>
  <si>
    <t>06141106580025</t>
  </si>
  <si>
    <t>CORPORACION COLEGIO EL ESPIRITU SANTO</t>
  </si>
  <si>
    <t>06141605031093</t>
  </si>
  <si>
    <t>CORPORACION DE COMPAÑÍAS AGROINDUSTRIALES DE EL SALVADOR, S.A. DE C.V.</t>
  </si>
  <si>
    <t>95010701151019</t>
  </si>
  <si>
    <t>CORPORACION DE INVERSIONES ATLANTIDA, S. A.</t>
  </si>
  <si>
    <t>06142012041013</t>
  </si>
  <si>
    <t>CORPORACION DE TIENDAS INTERNACIONALES, S.A. DE C.V.</t>
  </si>
  <si>
    <t>06142306031016</t>
  </si>
  <si>
    <t>CORPORACION G.E.B., S.A. DE C. V.</t>
  </si>
  <si>
    <t>96420209991017</t>
  </si>
  <si>
    <t>CORPORACION HOTELERA INTERNACIONAL, S. A., SUCURSAL EL SALVADOR</t>
  </si>
  <si>
    <t>06142801660014</t>
  </si>
  <si>
    <t>CORPORACION INDUSTRIAL CENTROAMERICANA, S.A. DE C.V.</t>
  </si>
  <si>
    <t>06140104051063</t>
  </si>
  <si>
    <t>CORPORACION INTERNACIONAL DE RESTAURANTES Y BARES, S.A DE C.V.</t>
  </si>
  <si>
    <t>06142508071028</t>
  </si>
  <si>
    <t>CORPORACION JUAREZ, SOCIEDAD ANONIMA DE CAPITAL VARIABLE</t>
  </si>
  <si>
    <t>06141205111012</t>
  </si>
  <si>
    <t>CORPORACION LEMUS, SOCIEDAD ANONIMA DE CAPITAL VARIABLE</t>
  </si>
  <si>
    <t>06140903820021</t>
  </si>
  <si>
    <t>CORPORACION MERCANTIL SALVADOREÑA,S.A. DE C.V.</t>
  </si>
  <si>
    <t>12172409981012</t>
  </si>
  <si>
    <t>CORPORACION PRIMAVERA, SOCIEDAD ANONIMA DE CAPITAL VARIABLE</t>
  </si>
  <si>
    <t>06141801171090</t>
  </si>
  <si>
    <t>CORPORACION TAMARINDO, SOCIEDAD ANONIMA DE CAPITAL VARIABLE</t>
  </si>
  <si>
    <t>06142201981035</t>
  </si>
  <si>
    <t>CORTEN, S. A. DE C. V.</t>
  </si>
  <si>
    <t>06140405891016</t>
  </si>
  <si>
    <t>COSMETICOS Y MODAS, S.A. DE C.V.</t>
  </si>
  <si>
    <t>06142808121060</t>
  </si>
  <si>
    <t>COTECNA DE EL SALVADOR, SOCIEDAD ANONIMA DE CAPITAL VARIABLE</t>
  </si>
  <si>
    <t>94500202901019</t>
  </si>
  <si>
    <t>CREATIVE ASSOCIATES INTERNATIONAL INC.</t>
  </si>
  <si>
    <t>06143007091033</t>
  </si>
  <si>
    <t>CRECE CENTROAMERICA, S.A DE C.V.</t>
  </si>
  <si>
    <t>06140210131050</t>
  </si>
  <si>
    <t>CREDI OPCIONES, S.A. DE C.V.</t>
  </si>
  <si>
    <t>06143005870020</t>
  </si>
  <si>
    <t>CREDIBAC, S.A. DE C.V.</t>
  </si>
  <si>
    <t>12171805670010</t>
  </si>
  <si>
    <t>CREDIQ, S.A. DE C.V.</t>
  </si>
  <si>
    <t>06140809820010</t>
  </si>
  <si>
    <t>CREDOMATIC DE EL SALVADOR, S.A. DE C.V.</t>
  </si>
  <si>
    <t>06141508750016</t>
  </si>
  <si>
    <t>CRIAVES, S.A. DE C.V.</t>
  </si>
  <si>
    <t>06141403031016</t>
  </si>
  <si>
    <t>CRIO INVERSIONES, S.A. DE C.V.</t>
  </si>
  <si>
    <t>12170410721021</t>
  </si>
  <si>
    <t>CRUZ AYALA LUIS FRANCISCO</t>
  </si>
  <si>
    <t>CRUZ CASTILLO JESUS</t>
  </si>
  <si>
    <t>06141709640019</t>
  </si>
  <si>
    <t>CUMBRES DE CUSCATLAN, S.A. DE C.V.</t>
  </si>
  <si>
    <t>06140911931018</t>
  </si>
  <si>
    <t>DATUM, S.A. DE C.V.</t>
  </si>
  <si>
    <t>06140603580016</t>
  </si>
  <si>
    <t>DAVIVIENDA SEGUROS COMERCIALES BOLIVAR, SOCIEDAD ANONIMA</t>
  </si>
  <si>
    <t>06142911071011</t>
  </si>
  <si>
    <t>DB&amp;GB DE EL SALVADOR, LTDA.</t>
  </si>
  <si>
    <t>06142904600026</t>
  </si>
  <si>
    <t>D'CASA,S.A. DE C.V.</t>
  </si>
  <si>
    <t>06141612061020</t>
  </si>
  <si>
    <t>DE LA PEÑA, S.A. DE C.V.</t>
  </si>
  <si>
    <t>06140409951030</t>
  </si>
  <si>
    <t>DE LA ROCA, S.A. DE C.V.</t>
  </si>
  <si>
    <t>06141605550014</t>
  </si>
  <si>
    <t>DE LEON DE NAVARRETE SANDRA LEONOR</t>
  </si>
  <si>
    <t>06142006051031</t>
  </si>
  <si>
    <t>DECOTEX INTERNATIONAL LTDA. DE C.V.</t>
  </si>
  <si>
    <t>94501007891013</t>
  </si>
  <si>
    <t>DELTA AIR LINES, INC.</t>
  </si>
  <si>
    <t>04292303480011</t>
  </si>
  <si>
    <t>DERAS FUENTES MARIO ARNULFO</t>
  </si>
  <si>
    <t>06140402051084</t>
  </si>
  <si>
    <t>DESARROLLO UNIVERSAL, S.A. DE C.V.</t>
  </si>
  <si>
    <t>06140511101075</t>
  </si>
  <si>
    <t>DESARROLLOS CULTURALES SALVADOREÑOS, S.A. DE C.V.</t>
  </si>
  <si>
    <t>06140901021013</t>
  </si>
  <si>
    <t>DESARROLLOS INMOBILIARIOS CASCADAS, S.A. DE C.V.</t>
  </si>
  <si>
    <t>06140809001065</t>
  </si>
  <si>
    <t>DESARROLLOS INMOBILIARIOS COMERCIALES, S. A. DE C.V.</t>
  </si>
  <si>
    <t>DHL EXPRESS (EL SALVADOR), S.A. DE C.V.</t>
  </si>
  <si>
    <t>06140103951010</t>
  </si>
  <si>
    <t>DHL GLOBAL FORWARDING ( EL SALVADOR), S.A DE C.V</t>
  </si>
  <si>
    <t>06141308081030</t>
  </si>
  <si>
    <t>DIALCA, S.A. DE C.V.</t>
  </si>
  <si>
    <t>02101809921016</t>
  </si>
  <si>
    <t>DICOBRA, S. A. DE C. V.</t>
  </si>
  <si>
    <t>06140811061040</t>
  </si>
  <si>
    <t>DIETCO, S.A. DE C.V.</t>
  </si>
  <si>
    <t>06141812981018</t>
  </si>
  <si>
    <t>DIGICEL, S.A. DE C.V.</t>
  </si>
  <si>
    <t>04071607051010</t>
  </si>
  <si>
    <t>DIHARE, SOCIEDAD ANONIMA DE CAPITAL VARIABLE</t>
  </si>
  <si>
    <t>06140107041034</t>
  </si>
  <si>
    <t>DINANT DE EL SALVADOR, S.A. DE C.V.</t>
  </si>
  <si>
    <t>06142808151031</t>
  </si>
  <si>
    <t>DISMA, S.A. DE C.V</t>
  </si>
  <si>
    <t>06141411071035</t>
  </si>
  <si>
    <t>DISTRIBUCION DE COMBUSTIBLES Y LUBRICANTES Y OTROS SERVICIOS, S. A DE C. V</t>
  </si>
  <si>
    <t>06141507881062</t>
  </si>
  <si>
    <t>DISTRIBUCIONES DIVERSAS, S.A. DE C.V.</t>
  </si>
  <si>
    <t>06141911031048</t>
  </si>
  <si>
    <t>DISTRIBUIDORA AGELSA, S. A. DE C. V.</t>
  </si>
  <si>
    <t>06142401131010</t>
  </si>
  <si>
    <t>DISTRIBUIDORA APS (EL SALVADOR), S.A. DE C.V.</t>
  </si>
  <si>
    <t>05112410740017</t>
  </si>
  <si>
    <t>DISTRIBUIDORA CUSCATLAN, S.A. DE C.V.</t>
  </si>
  <si>
    <t>06140507161047</t>
  </si>
  <si>
    <t>DISTRIBUIDORA DE ALIMENTOS BÁSICOS, S.A. DE C.V.</t>
  </si>
  <si>
    <t>06141308021011</t>
  </si>
  <si>
    <t>DISTRIBUIDORA DE ALIMENTOS SALUDABLES, S.A. DE C.V.</t>
  </si>
  <si>
    <t>06143112510011</t>
  </si>
  <si>
    <t>DISTRIBUIDORA DE AUTOMOVILES, S.A. DE C.V.</t>
  </si>
  <si>
    <t>06142111891010</t>
  </si>
  <si>
    <t>DISTRIBUIDORA DE AZUCAR Y DERIVADOS, S. A. DE C. V.</t>
  </si>
  <si>
    <t>06141611951013</t>
  </si>
  <si>
    <t>DISTRIBUIDORA DE ELECTRICIDAD DEL SUR, S.A. DE C.V.</t>
  </si>
  <si>
    <t>06141612991019</t>
  </si>
  <si>
    <t>DISTRIBUIDORA DE LUBRICANTES Y COMBUSTIBLES, S.A. DE C.V.</t>
  </si>
  <si>
    <t>06141706091038</t>
  </si>
  <si>
    <t>DISTRIBUIDORA DE PINTURAS Y MATERIALES , S.A DE C.V.</t>
  </si>
  <si>
    <t>06142001101022</t>
  </si>
  <si>
    <t>DISTRIBUIDORA DE PRODUCTOS DE PETROLEOS DE EL SALVADOR, S.A. DE C.V.</t>
  </si>
  <si>
    <t>06143009971057</t>
  </si>
  <si>
    <t>DISTRIBUIDORA DEL CARIBE, S. A. DE C. V.</t>
  </si>
  <si>
    <t>06142908640018</t>
  </si>
  <si>
    <t>DISTRIBUIDORA DLF ESQUIVEL, S. A. DE C.V.</t>
  </si>
  <si>
    <t>11232607570010</t>
  </si>
  <si>
    <t>DISTRIBUIDORA ELECTRICA DE USULUTAN, S.A. DE C.V.</t>
  </si>
  <si>
    <t>06140609840012</t>
  </si>
  <si>
    <t>DISTRIBUIDORA EUROPEA, S.A. DE C.V.</t>
  </si>
  <si>
    <t>06143011931011</t>
  </si>
  <si>
    <t>DISTRIBUIDORA GRANADA, S. A. DE C. V.</t>
  </si>
  <si>
    <t>06142908941021</t>
  </si>
  <si>
    <t>DISTRIBUIDORA INTERAMERICANA DE ALIMENTOS, S.A. DE C.V.</t>
  </si>
  <si>
    <t>06140607921022</t>
  </si>
  <si>
    <t>DISTRIBUIDORA JAR, S. A. DE C. V.</t>
  </si>
  <si>
    <t>06142710101036</t>
  </si>
  <si>
    <t>DISTRIBUIDORA MORAZÁN, SOCIEDAD ANONIMA DE CAPITAL VARIABLE</t>
  </si>
  <si>
    <t>94502408810019</t>
  </si>
  <si>
    <t>DISTRIBUIDORA NACIONAL,S.A. DE C.V.</t>
  </si>
  <si>
    <t>12171609921018</t>
  </si>
  <si>
    <t>DISTRIBUIDORA PAREDES VELA, SOCIEDAD ANONIMA DE CAPITAL VARIABLE</t>
  </si>
  <si>
    <t>06141409840027</t>
  </si>
  <si>
    <t>DISTRIBUIDORA PRIETO, S.A. DE C.V.</t>
  </si>
  <si>
    <t>02103101971016</t>
  </si>
  <si>
    <t>DISTRIBUIDORA SALVADOREÑA DE COMBUSTIBLES, S.A.DE C.V.</t>
  </si>
  <si>
    <t>06140711031055</t>
  </si>
  <si>
    <t>DISTRIBUIDORA SALVADOREÑA DE PETROLEO, S.A. DE C.V.</t>
  </si>
  <si>
    <t>06142501071049</t>
  </si>
  <si>
    <t>DISTRIBUIDORA SALVADOREÑA, S.A. DE C.V.</t>
  </si>
  <si>
    <t>06141603991065</t>
  </si>
  <si>
    <t>DISTRIBUIDORA SUADISA, S.A. DE C.V.</t>
  </si>
  <si>
    <t>06140304971027</t>
  </si>
  <si>
    <t>DISTRIBUIDORA SULA, S.A. DE C.V.</t>
  </si>
  <si>
    <t>12171512111011</t>
  </si>
  <si>
    <t>DISTRIBUIDORA UMANZOR, S.A. DE C.V.</t>
  </si>
  <si>
    <t>06141406790025</t>
  </si>
  <si>
    <t>DISTRIBUIDORA UNIDA INDUSTRIAL,S.A.DE C.V.</t>
  </si>
  <si>
    <t>05111112690013</t>
  </si>
  <si>
    <t>DISTRIBUIDORA ZABLAH,S.A. DE C.V.</t>
  </si>
  <si>
    <t>06140306640018</t>
  </si>
  <si>
    <t>DISTRIBUIDORES RENA WARE, S.A. DE C.V.</t>
  </si>
  <si>
    <t>06140611750031</t>
  </si>
  <si>
    <t>DIZAC,S.A. DE C.V.</t>
  </si>
  <si>
    <t>06140909111054</t>
  </si>
  <si>
    <t>DON POLLO, S.A. DE C.V.</t>
  </si>
  <si>
    <t>06143101630050</t>
  </si>
  <si>
    <t>DOÑAN VALLE JOSE ADRIAN</t>
  </si>
  <si>
    <t>DOÑAN VALLE NELSON ANTONIO</t>
  </si>
  <si>
    <t>06140108131037</t>
  </si>
  <si>
    <t>DRIFAM, SOCIEDAD ANONIMA DE CAPITAL VARIABLE.</t>
  </si>
  <si>
    <t>06141309850035</t>
  </si>
  <si>
    <t>DROGUERIA AMERICANA, S.A. DE C.V.</t>
  </si>
  <si>
    <t>DROGUERIA COMERCIAL SALVADOREÑA, S.A. DE C.V.</t>
  </si>
  <si>
    <t>06143008800030</t>
  </si>
  <si>
    <t>DROGUERIA NUEVA SAN CARLOS, S.A. DE C.V.</t>
  </si>
  <si>
    <t>06140711051021</t>
  </si>
  <si>
    <t>DROGUERIA SAIMED, S.A. DE C.V.</t>
  </si>
  <si>
    <t>06142801420027</t>
  </si>
  <si>
    <t>DROGUERIA SANTA LUCIA, S.A. DE C.V.</t>
  </si>
  <si>
    <t>06140110911040</t>
  </si>
  <si>
    <t>DROGUERIA UNIVERSAL S. A. DE C. V.</t>
  </si>
  <si>
    <t>02130505651012</t>
  </si>
  <si>
    <t>DUARTE SABALLOS BENJAMIN ANTONIO</t>
  </si>
  <si>
    <t>06141007011053</t>
  </si>
  <si>
    <t>DUEÑAS HERMANOS LTDA</t>
  </si>
  <si>
    <t>06142003971040</t>
  </si>
  <si>
    <t>DURACION EN ELECTRODOMESTICOS, S.A. DE C.V.</t>
  </si>
  <si>
    <t>06142305771172</t>
  </si>
  <si>
    <t>DURAN ESCOBAR SALVADOR ANTONIO</t>
  </si>
  <si>
    <t>06142809061036</t>
  </si>
  <si>
    <t>DURECO DE EL SALVADOR S.A. DE C.V.</t>
  </si>
  <si>
    <t>06140310350015</t>
  </si>
  <si>
    <t>DUTRIZ HERMANOS, S.A. DE C.V.</t>
  </si>
  <si>
    <t>06141511901043</t>
  </si>
  <si>
    <t>DUWEST EL SALVADOR, S.A.</t>
  </si>
  <si>
    <t>06141206680017</t>
  </si>
  <si>
    <t>E. ALLWOOD, S. A. DE C. V.</t>
  </si>
  <si>
    <t>06141904051041</t>
  </si>
  <si>
    <t>E. INVERSIONES, S. A. DE C. V.</t>
  </si>
  <si>
    <t>96422208881016</t>
  </si>
  <si>
    <t>EAGLE RIVER ENTERPRISES, S. DE R.L.</t>
  </si>
  <si>
    <t>06140212051010</t>
  </si>
  <si>
    <t>ECO FOODS, S.A. DE C.V.</t>
  </si>
  <si>
    <t>06142904911012</t>
  </si>
  <si>
    <t>ECOLAB, S. A. DE C. V.</t>
  </si>
  <si>
    <t>06141709041031</t>
  </si>
  <si>
    <t>ECONORED EL SALVADOR, S.A. DE C.V.</t>
  </si>
  <si>
    <t>ECSA OPERADORA EL SALVADOR, SOCIEDAD ANONIMA DE CAPITAL VARIABLE.</t>
  </si>
  <si>
    <t>06142311570010</t>
  </si>
  <si>
    <t>EDITORIAL ALTAMIRANO MADRIZ S.A. DE C.V.</t>
  </si>
  <si>
    <t>06142803961035</t>
  </si>
  <si>
    <t>EDITORIAL SANTILLANA, S. A. DE C. V.</t>
  </si>
  <si>
    <t>06141909911065</t>
  </si>
  <si>
    <t>EDT EL SALVADOR, S. A. DE C.V.</t>
  </si>
  <si>
    <t>06140408850014</t>
  </si>
  <si>
    <t>EL BORBOLLON, SOCIEDAD ANONIMA DE CAPITAL VARIABLE</t>
  </si>
  <si>
    <t>EL GRANJERO, S.A. DE C.V.</t>
  </si>
  <si>
    <t>06141002041060</t>
  </si>
  <si>
    <t>EL IMPERIO USA, S. A. DE C.V.</t>
  </si>
  <si>
    <t>05112308101011</t>
  </si>
  <si>
    <t>EL NUEVO MILAGRO, S.A DE C.V</t>
  </si>
  <si>
    <t>06141903021033</t>
  </si>
  <si>
    <t>ELECTRO GLOBAL , S. A. DE C. V.</t>
  </si>
  <si>
    <t>06141307921051</t>
  </si>
  <si>
    <t>ELECTROLAB MEDIC, S.A. DE C.V.</t>
  </si>
  <si>
    <t>06141103921052</t>
  </si>
  <si>
    <t>ELECTRONICA, 2001, S. A. DE C. V.</t>
  </si>
  <si>
    <t>12170810830010</t>
  </si>
  <si>
    <t>EMBOTELLADORA ELECTROPURA S.A. DE C.V.</t>
  </si>
  <si>
    <t>06142609470012</t>
  </si>
  <si>
    <t>EMBOTELLADORA LA CASCADA, S.A.</t>
  </si>
  <si>
    <t>06142403810012</t>
  </si>
  <si>
    <t>EMBUTIDOS DE EL SALVADOR, S.A. DE C.V.</t>
  </si>
  <si>
    <t>94831303071013</t>
  </si>
  <si>
    <t>EMISOR DE TARJETAS BR SOCIEDAD ANONIMA DE CAPITAL VARIABLE</t>
  </si>
  <si>
    <t>06141606161020</t>
  </si>
  <si>
    <t>EMPAQUES SALVADOREÑOS, S.A DE C.V.</t>
  </si>
  <si>
    <t>06143101041023</t>
  </si>
  <si>
    <t>EMPAQUES Y SABORES, S.A. DE C.V.</t>
  </si>
  <si>
    <t>06141410991033</t>
  </si>
  <si>
    <t>EMPRESA DE TRANSPORTISTAS UNIONENSES S.A. DE C.V.</t>
  </si>
  <si>
    <t>06142601061016</t>
  </si>
  <si>
    <t>EMPRESA DISTRIBUIDORA ELECTRICA SALVADOREÑA, S.A. DE C.V.</t>
  </si>
  <si>
    <t>06141611951030</t>
  </si>
  <si>
    <t>EMPRESA ELECTRICA DE ORIENTE, S. A. DE C. V.</t>
  </si>
  <si>
    <t>96421610981012</t>
  </si>
  <si>
    <t>EMPRESA PROPIETARIA DE LA RED, S.A. SUCURSAL EL SALVADOR</t>
  </si>
  <si>
    <t>06142209520012</t>
  </si>
  <si>
    <t>EMPRESAS ADOC, S.A. DE C.V.</t>
  </si>
  <si>
    <t>06140901670019</t>
  </si>
  <si>
    <t>EMPRESAS PALOMO, S. A. DE C. V.</t>
  </si>
  <si>
    <t>06143010021046</t>
  </si>
  <si>
    <t>ENERGIA BOREALIS, SOCIEDAD ANONIMA DE CAPITAL VARIABLE</t>
  </si>
  <si>
    <t>06140612081075</t>
  </si>
  <si>
    <t>ENERGIA ORGANICA, S.A. DE C.V.</t>
  </si>
  <si>
    <t>06140911121032</t>
  </si>
  <si>
    <t>ENERGIA, DESARROLLO Y CONSULTORIA, SOCIEDAD ANONIMA DE CAPITAL VARIABLE</t>
  </si>
  <si>
    <t>06141708620013</t>
  </si>
  <si>
    <t>ENSAMBLADORA SALVADOREÑA, S.A. DE C.V.</t>
  </si>
  <si>
    <t>06140805061012</t>
  </si>
  <si>
    <t>ENTERPRISE DATABASE EL SALVADOR, S.A. DE C.V.</t>
  </si>
  <si>
    <t>06141101961022</t>
  </si>
  <si>
    <t>EQUIFAX CENTROAMERICA, S.A. DE C.V.</t>
  </si>
  <si>
    <t>06141202961040</t>
  </si>
  <si>
    <t>ERICSSON EL SALVADOR, S. A. DE C. V.</t>
  </si>
  <si>
    <t>06140910620029</t>
  </si>
  <si>
    <t>ESCOBAR HUMBERSTONE ROBERTO FRANCISCO</t>
  </si>
  <si>
    <t>ESCOBAR ROMERO JOSE ELIAS</t>
  </si>
  <si>
    <t>06142708620024</t>
  </si>
  <si>
    <t>ESTABLECIMIENTOS ANCALMO, S.A DE C.V.</t>
  </si>
  <si>
    <t>06142203951036</t>
  </si>
  <si>
    <t>ESTACION DE SERVICIO LOS OLIVOS, S. A. DE C. V.</t>
  </si>
  <si>
    <t>06141104650024</t>
  </si>
  <si>
    <t>ESTRADA DE INTERIANO JOHANNA ELIZET</t>
  </si>
  <si>
    <t>06012210510017</t>
  </si>
  <si>
    <t>ESTRADA VDA. DE IRAHETA MARIA JULIA</t>
  </si>
  <si>
    <t>06142402991047</t>
  </si>
  <si>
    <t>ETESAL, S.A. DE C.V.</t>
  </si>
  <si>
    <t>06141312011020</t>
  </si>
  <si>
    <t>EUROMODA, S.A. DE C.V.</t>
  </si>
  <si>
    <t>06141303630153</t>
  </si>
  <si>
    <t>EVA GARCIA SALVADOR ALEJANDRO</t>
  </si>
  <si>
    <t>06141906971083</t>
  </si>
  <si>
    <t>EVERGREEN PACKAGING DE EL SALVADOR, S.A. DE C.V.</t>
  </si>
  <si>
    <t>06142411971024</t>
  </si>
  <si>
    <t>EXCELENTES SERVICIOS A LOS TRANSPORTISTAS, S.A DE C.V.</t>
  </si>
  <si>
    <t>06140803011034</t>
  </si>
  <si>
    <t>EXCELERGY, S.A . DE C. V.</t>
  </si>
  <si>
    <t>06142306121015</t>
  </si>
  <si>
    <t>EXPECOVE, LIMITADA DE CAPITAL VARIABLE.</t>
  </si>
  <si>
    <t>06142110961015</t>
  </si>
  <si>
    <t>EXPORTADORA DE PLANTAS ORNAMENTALES, S. A. DE C. V.</t>
  </si>
  <si>
    <t>06142710921068</t>
  </si>
  <si>
    <t>EXPORTADORA RIO GRANDE, S. A. DE C. V.</t>
  </si>
  <si>
    <t>06141308921020</t>
  </si>
  <si>
    <t>EXPORTSALVA FREE ZONE, S. A. DE C. V.</t>
  </si>
  <si>
    <t>06141002430023</t>
  </si>
  <si>
    <t>F E D E C R E D I T O DE C. V.</t>
  </si>
  <si>
    <t>06142504720016</t>
  </si>
  <si>
    <t>F.E.D.E.C.A.C.E.S. DE R.L.</t>
  </si>
  <si>
    <t>06142101051057</t>
  </si>
  <si>
    <t>FAM, SOCIEDAD ANONIMA DE CAPITAL VARIABLE</t>
  </si>
  <si>
    <t>FARMACEUTICOS EQUIVALENTES, S.A. DE C.V.</t>
  </si>
  <si>
    <t>FARMACIA SAN NICOLAS, S.A. DE C.V.</t>
  </si>
  <si>
    <t>FARMACIAS EUROPEAS, S.A. DE C.V.</t>
  </si>
  <si>
    <t>FARMACIAS UNO, S. A. DE C. V.</t>
  </si>
  <si>
    <t>06141411131097</t>
  </si>
  <si>
    <t>FEDECREDITO VIDA, SOCIEDAD ANONIMA, SEGUROS DE PERSONAS.</t>
  </si>
  <si>
    <t>06142102730015</t>
  </si>
  <si>
    <t>FEILO SYLVANIA EL SALVADOR, S.A. DE C.V.</t>
  </si>
  <si>
    <t>06142606071010</t>
  </si>
  <si>
    <t>FERRETERIA AZ, S.A. DE C.V.</t>
  </si>
  <si>
    <t>12170411991014</t>
  </si>
  <si>
    <t>FERRETERIA CABALLERO, SOCIEDAD ANONIMA DE CAPITAL VARIABLE</t>
  </si>
  <si>
    <t>12172305071014</t>
  </si>
  <si>
    <t>FERRETERIA EL BARATILLO, SOCIEDAD ANONIMA DE CAPITAL VARIABLE</t>
  </si>
  <si>
    <t>FERRETERIA EPA, S.A. DE C.V.</t>
  </si>
  <si>
    <t>06141402560013</t>
  </si>
  <si>
    <t>FERRETERIA LA PALMA S. A. DE C. V.</t>
  </si>
  <si>
    <t>06140911610019</t>
  </si>
  <si>
    <t>FERTILIZANTES DE C.A. (EL SALVADOR), S.A.</t>
  </si>
  <si>
    <t>FIGUEROA SIGÜENZA MARIA TRANSITO</t>
  </si>
  <si>
    <t>06140701161023</t>
  </si>
  <si>
    <t>FIRST CASH SV, LIMITADA DE CAPITAL VARIABLE</t>
  </si>
  <si>
    <t>96421807011015</t>
  </si>
  <si>
    <t>FITCH CENTROAMERICA, S. A.</t>
  </si>
  <si>
    <t>14152005551010</t>
  </si>
  <si>
    <t>FLORES MARTINEZ FRANCISCO ANTONIO</t>
  </si>
  <si>
    <t>02132105590013</t>
  </si>
  <si>
    <t>FLORES MENJIVAR OSCAR ALBERTO</t>
  </si>
  <si>
    <t>13222804821017</t>
  </si>
  <si>
    <t>FLORES VASQUEZ JORGE LUIS</t>
  </si>
  <si>
    <t>06140505111026</t>
  </si>
  <si>
    <t>FOCUS EL SALVADOR SOCIEDAD ANONIMA DE CAPITAL VARIABLE</t>
  </si>
  <si>
    <t>06140707161033</t>
  </si>
  <si>
    <t>FONDO DE INVERSION ABIERTO RENTABLE DE CORTO PLAZO</t>
  </si>
  <si>
    <t>06141903091031</t>
  </si>
  <si>
    <t>FOOD TECH, S.A. DE C.V.</t>
  </si>
  <si>
    <t>06142811021041</t>
  </si>
  <si>
    <t>FRANESIS, S.A. DE C.V.</t>
  </si>
  <si>
    <t>06143005071035</t>
  </si>
  <si>
    <t>FRANQUICIAS INTERNACIONALES, S.A. DE C.V.</t>
  </si>
  <si>
    <t>FREUND DE EL SALVADOR, S.A. DE C.V.</t>
  </si>
  <si>
    <t>06141807051010</t>
  </si>
  <si>
    <t>FRIOAIRE, S.A. DE C.V.</t>
  </si>
  <si>
    <t>06140312921063</t>
  </si>
  <si>
    <t>FRUTERIA VIDAURRI, SOCIEDAD ANONIMA DE CAPITAL VARIABLE</t>
  </si>
  <si>
    <t>11210410951017</t>
  </si>
  <si>
    <t>FUNDACION CAMPO</t>
  </si>
  <si>
    <t>06140204031060</t>
  </si>
  <si>
    <t>FUNDACION CEA</t>
  </si>
  <si>
    <t>94501810850017</t>
  </si>
  <si>
    <t>FUNDACION DUEÑAS HERRERA</t>
  </si>
  <si>
    <t>06142310700012</t>
  </si>
  <si>
    <t>FUNDACION ESCOLAR BRITANICO SALVADOREÑA</t>
  </si>
  <si>
    <t>06142212041034</t>
  </si>
  <si>
    <t>FUNDACION GLORIA DE KRIETE</t>
  </si>
  <si>
    <t>FUNDACION PARA EL DESARROLLO DE LA MUJER SALVADOREÑA</t>
  </si>
  <si>
    <t>06142208081056</t>
  </si>
  <si>
    <t>FUNDACION PARA LA EDUCACION SOCIAL, ECONOMICO Y CULTURAL</t>
  </si>
  <si>
    <t>06142603841019</t>
  </si>
  <si>
    <t>FUNDACION POMA</t>
  </si>
  <si>
    <t>06140904991056</t>
  </si>
  <si>
    <t>FUNDACION PROMOTORA DE LA COMPETITIVIDAD DE LA MICRO Y PEQUEÑA EMPRESA</t>
  </si>
  <si>
    <t>05010903151017</t>
  </si>
  <si>
    <t>FUSION BPO SERVICES, S.A. DE C.V.</t>
  </si>
  <si>
    <t>06141109021045</t>
  </si>
  <si>
    <t>GALDAMEZ MARTINEZ, CONSTRUCTORES, SOCIEDAD ANOMIMA DE CAPITAL VARIABLE</t>
  </si>
  <si>
    <t>11232109490015</t>
  </si>
  <si>
    <t>GALO DE MENDOZA ANA CRISTINA</t>
  </si>
  <si>
    <t>06141501850054</t>
  </si>
  <si>
    <t>GALVANIZADORA INDUSTRIAL SALVADOREÑA,SA DE CV</t>
  </si>
  <si>
    <t>06141407790021</t>
  </si>
  <si>
    <t>GAMMA LABORATORIES, S.A. DE C.V.</t>
  </si>
  <si>
    <t>06142711941011</t>
  </si>
  <si>
    <t>GARAN DE EL SALVADOR, S.A. DE C.V.</t>
  </si>
  <si>
    <t>14061209390012</t>
  </si>
  <si>
    <t>GARCIA REYES ANGEL AMADO</t>
  </si>
  <si>
    <t>14060906701010</t>
  </si>
  <si>
    <t>GARCIA VILLATORO HUGO ROBERT</t>
  </si>
  <si>
    <t>06142701001010</t>
  </si>
  <si>
    <t>GASOLINAS Y LUBRICANTES, S.A. DE C.V.</t>
  </si>
  <si>
    <t>06142009670026</t>
  </si>
  <si>
    <t>GASTEAZORO HERMANOS, S.A. DE C.V.</t>
  </si>
  <si>
    <t>06141811911016</t>
  </si>
  <si>
    <t>GBM DE EL SALVADOR, S.A. DE C.V.</t>
  </si>
  <si>
    <t>06142809931049</t>
  </si>
  <si>
    <t>GENERAL DE VEHICULOS, SOCIEDAD ANONIMA DE CAPITAL VARIABLE</t>
  </si>
  <si>
    <t>02103003091024</t>
  </si>
  <si>
    <t>GENERAL FERRETERA DE EL SALVADOR, S.A. DE C.V.</t>
  </si>
  <si>
    <t>06140410051042</t>
  </si>
  <si>
    <t>GEORGE C. MOORE - EL SALVADOR, LTDA. DE C.V.</t>
  </si>
  <si>
    <t>06143110121021</t>
  </si>
  <si>
    <t>GETCOM INTERNATIONAL., S.A. DE C.V.</t>
  </si>
  <si>
    <t>06142001540014</t>
  </si>
  <si>
    <t>GIBSON Y CIA. SUCESORES</t>
  </si>
  <si>
    <t>06140202091014</t>
  </si>
  <si>
    <t>GILTON TEXTILES, S.A. DE C.V.</t>
  </si>
  <si>
    <t>06141012470017</t>
  </si>
  <si>
    <t>GLAXOSMITHKLINE EL SALVADOR, S.A. DE C.V.</t>
  </si>
  <si>
    <t>06142709961072</t>
  </si>
  <si>
    <t>GLOBAL MOTORS, S.A. DE C.V.</t>
  </si>
  <si>
    <t>06141008051067</t>
  </si>
  <si>
    <t>GMG COMERCIAL EL SALVADOR, S.A. DE C.V.</t>
  </si>
  <si>
    <t>06142904520018</t>
  </si>
  <si>
    <t>GMG SERVICIOS EL SALVADOR, SOCIEDAD ANONIMA DE CAPITAL VARIABLE</t>
  </si>
  <si>
    <t>12151607530013</t>
  </si>
  <si>
    <t>GOMEZ CAMPOS NORBERTO</t>
  </si>
  <si>
    <t>06142901410032</t>
  </si>
  <si>
    <t>GOMEZ PABLO ALBERTO</t>
  </si>
  <si>
    <t>06141108891011</t>
  </si>
  <si>
    <t>GONRI S. A. DE C. V.</t>
  </si>
  <si>
    <t>06142508580109</t>
  </si>
  <si>
    <t>GONZALEZ SEGURA JORGE ERNESTO</t>
  </si>
  <si>
    <t>06142812740014</t>
  </si>
  <si>
    <t>GRANJA CATALANA, S.A. DE C.V.</t>
  </si>
  <si>
    <t>06141509870029</t>
  </si>
  <si>
    <t>GRUPO ECON, S.A. DE C.V.</t>
  </si>
  <si>
    <t>GRUPO ESCOBAR DUARTE EMANUEL, SOCIEDAD ANONIMA DE CAPITAL VARIABLE</t>
  </si>
  <si>
    <t>12171207051017</t>
  </si>
  <si>
    <t>GRUPO FLORES, SOCIEDAD ANONIMA DE CAPITAL VARIABLE</t>
  </si>
  <si>
    <t>94502204081011</t>
  </si>
  <si>
    <t>GRUPO GATUN INTERNACIONAL, S.A. DE C.V.</t>
  </si>
  <si>
    <t>06141911921060</t>
  </si>
  <si>
    <t>GRUPO MALLO, S. A. DE C. V.</t>
  </si>
  <si>
    <t>GRUPO NSV, SOCIEDAD ANONIMA DE CAPITAL VARIABLE</t>
  </si>
  <si>
    <t>GRUPO PAILL S. A. DE C. V.</t>
  </si>
  <si>
    <t>12171306680010</t>
  </si>
  <si>
    <t>GRUPO Q EL SALVADOR, S.A. DE C.V.</t>
  </si>
  <si>
    <t>GRUPO ROMEN, S.A. DE C.V.</t>
  </si>
  <si>
    <t>06141608111039</t>
  </si>
  <si>
    <t>GRUPO SANTA SOFIA, SA DE CV</t>
  </si>
  <si>
    <t>06141211810023</t>
  </si>
  <si>
    <t>GRUPO SOLID (EL SALVADOR), S. A. DE C.V.</t>
  </si>
  <si>
    <t>06142102971109</t>
  </si>
  <si>
    <t>GTM EL SALVADOR, SOCIEDAD ANONIMA DE CAPITAL VARIABLE</t>
  </si>
  <si>
    <t>08211411430010</t>
  </si>
  <si>
    <t>GUADRON GUTIERREZ REYNALDO</t>
  </si>
  <si>
    <t>06142808921104</t>
  </si>
  <si>
    <t>GUARDADO, S.A. DE C.V.</t>
  </si>
  <si>
    <t>06143009931055</t>
  </si>
  <si>
    <t>GUERRERO INGENIEROS ASOCIADOS, S. A. DE C. V.</t>
  </si>
  <si>
    <t>09040206530014</t>
  </si>
  <si>
    <t>GUILLEN PORTILLO SANTOS MARIO</t>
  </si>
  <si>
    <t>94500107600014</t>
  </si>
  <si>
    <t>GULFSTREAM PETROLEUM DOMINICANA S.DE R.L., SUCURSAL EL SALVADOR</t>
  </si>
  <si>
    <t>GUTIERREZ PORTILLO EDWARD LEONIDAS</t>
  </si>
  <si>
    <t>06140411660046</t>
  </si>
  <si>
    <t>GUTIERREZ PORTILLO HOWARD CRISTOBAL</t>
  </si>
  <si>
    <t>03151205781039</t>
  </si>
  <si>
    <t>GUZMAN SANCHEZ EDWIN GIOVANNI</t>
  </si>
  <si>
    <t>06141102041040</t>
  </si>
  <si>
    <t>H.B.TRIM EL SALVADOR, S.A. DE C.V.</t>
  </si>
  <si>
    <t>06141307041027</t>
  </si>
  <si>
    <t>HANDWORKS, S.A. DE C.V.</t>
  </si>
  <si>
    <t>06142004071043</t>
  </si>
  <si>
    <t>HANESBRANDS EL SALVADOR, LTDA. DE C.V.</t>
  </si>
  <si>
    <t>06142001880019</t>
  </si>
  <si>
    <t>HARISA, S.A. DE C.V.</t>
  </si>
  <si>
    <t>06142806830013</t>
  </si>
  <si>
    <t>HASGAL, S.A. DE C.V.</t>
  </si>
  <si>
    <t>06140207081017</t>
  </si>
  <si>
    <t>HENCORP VALORES, LIMITADA, TITULARIZADORA</t>
  </si>
  <si>
    <t>06141106660010</t>
  </si>
  <si>
    <t>HENRIQUEZ,S.A. DE C.V.</t>
  </si>
  <si>
    <t>06142604931011</t>
  </si>
  <si>
    <t>HERMEL, S.A. DE C.V.</t>
  </si>
  <si>
    <t>13191403470016</t>
  </si>
  <si>
    <t>HERNANDEZ FLORES JOSE NEFTALI</t>
  </si>
  <si>
    <t>14172201500011</t>
  </si>
  <si>
    <t>HERNANDEZ GOMEZ VICENTE</t>
  </si>
  <si>
    <t>06081712710012</t>
  </si>
  <si>
    <t>HERNANDEZ HERMANOS, S.A. DE C.V.</t>
  </si>
  <si>
    <t>01012207650019</t>
  </si>
  <si>
    <t>HERNANDEZ RIVAS CAROLINA DEL CARMEN</t>
  </si>
  <si>
    <t>11080102570029</t>
  </si>
  <si>
    <t>HERNANDEZ RIVAS VIDAL DE JESUS</t>
  </si>
  <si>
    <t>06141505081018</t>
  </si>
  <si>
    <t>HIDRO OIL, S.A DE C.V</t>
  </si>
  <si>
    <t>06143107891037</t>
  </si>
  <si>
    <t>HIERROS Y BRONCES, S. A. DE C. V.</t>
  </si>
  <si>
    <t>06141512870045</t>
  </si>
  <si>
    <t>HILANDERIAS DE EXPORTACION, S.A.</t>
  </si>
  <si>
    <t>06140704081039</t>
  </si>
  <si>
    <t>HOLCIM CONCRETOS, S.A. DE C.V.</t>
  </si>
  <si>
    <t>06141710490010</t>
  </si>
  <si>
    <t>HOLCIM EL SALVADOR, S.A. DE C.V.</t>
  </si>
  <si>
    <t>HOSPITAL DE DIAGNOSTICO, S.A. DE C.V</t>
  </si>
  <si>
    <t>06141701951012</t>
  </si>
  <si>
    <t>HOTELES E INVERSIONES, S. A. DE C. V.</t>
  </si>
  <si>
    <t>06142704921030</t>
  </si>
  <si>
    <t>HOTELES Y DESARROLLOS, S.A. DE C.V.</t>
  </si>
  <si>
    <t>06142301690017</t>
  </si>
  <si>
    <t>HOTELES, S.A. DE C.V.</t>
  </si>
  <si>
    <t>06140509081059</t>
  </si>
  <si>
    <t>HUAWEI TELECOMMUNICATIONS EL SALVADOR, LTDA. DE C.V.</t>
  </si>
  <si>
    <t>06140406141010</t>
  </si>
  <si>
    <t>HUSSMANN EL SALVADOR, LIMITADA</t>
  </si>
  <si>
    <t>06142808971047</t>
  </si>
  <si>
    <t>IBERPLASTIC, S.A.DE C.V.</t>
  </si>
  <si>
    <t>94501111031034</t>
  </si>
  <si>
    <t>IBT, LLC. SUCURSAL EL SALVADOR</t>
  </si>
  <si>
    <t>06142608911015</t>
  </si>
  <si>
    <t>ICAT, S. A. DE C. V.</t>
  </si>
  <si>
    <t>06141501760028</t>
  </si>
  <si>
    <t>IGLESIA DEL DIOS VIVO, COLUMNA Y APOYO DE LA VERDAD LA LUZ DEL MUNDO</t>
  </si>
  <si>
    <t>06140112921018</t>
  </si>
  <si>
    <t>IGUANAS TROPICALES, S. A. DE C. V.</t>
  </si>
  <si>
    <t>06140903931068</t>
  </si>
  <si>
    <t>IMFICA, S. A. DE C. V.</t>
  </si>
  <si>
    <t>02101203640012</t>
  </si>
  <si>
    <t>IMPLEMENTOS AGRICOLAS CENTROAMERICANOS, S.A. DE C.V.</t>
  </si>
  <si>
    <t>06142208921011</t>
  </si>
  <si>
    <t>IMPORT CARS, S. A. DE C. V.</t>
  </si>
  <si>
    <t>06140202051039</t>
  </si>
  <si>
    <t>IMPORTACIONES PECUARIAS R. SACA, S.A. DE C.V.</t>
  </si>
  <si>
    <t>06142607101060</t>
  </si>
  <si>
    <t>IMPORTADORA DE BIENES Y SERVICIOS, SOCIEDAD ANONIMA DE CAPITAL VARIABLE</t>
  </si>
  <si>
    <t>IMPORTADORA DE FRUTAS, S.A. DE C.V.</t>
  </si>
  <si>
    <t>06141711011018</t>
  </si>
  <si>
    <t>IMPORTADORA Y DISTRIB. DE PRODUCTOS DERIVADOS DEL PETROLEO, S.A. DE C.V.</t>
  </si>
  <si>
    <t>06141012650020</t>
  </si>
  <si>
    <t>IMPRENTA WILBOT, S. A.</t>
  </si>
  <si>
    <t>06142903620017</t>
  </si>
  <si>
    <t>IMPRESORA LA UNION, S. A. DE C.V.</t>
  </si>
  <si>
    <t>06141312850038</t>
  </si>
  <si>
    <t>IMPRESSA, S.A. DE C.V.</t>
  </si>
  <si>
    <t>06142002911028</t>
  </si>
  <si>
    <t>INDUSTRIA DE HILOS DE EL SALVADOR, S.A. DE C.V.</t>
  </si>
  <si>
    <t>06072205730011</t>
  </si>
  <si>
    <t>INDUSTRIA DE HILOS, S. A. DE C. V.</t>
  </si>
  <si>
    <t>06140101840022</t>
  </si>
  <si>
    <t>INDUSTRIAL LA PALMA, S.A. DE C.V.</t>
  </si>
  <si>
    <t>06143107870069</t>
  </si>
  <si>
    <t>INDUSTRIAL QUIMICA SALVADOREÑA, S.A. DE C.V.</t>
  </si>
  <si>
    <t>06141805041026</t>
  </si>
  <si>
    <t>INDUSTRIAL QUIMICA STAR, S.A. DE C.V.</t>
  </si>
  <si>
    <t>06142205981021</t>
  </si>
  <si>
    <t>INDUSTRIAS ALIMENTICIAS KERN'S DE EL SALVADOR , S.A. DE C.V.</t>
  </si>
  <si>
    <t>06142510630017</t>
  </si>
  <si>
    <t>INDUSTRIAS CAPRI, SOCIEDAD ANONIMA DE CAPITAL VARIABLE</t>
  </si>
  <si>
    <t>06141910710017</t>
  </si>
  <si>
    <t>INDUSTRIAS CARICIA,S.A. DE C.V.</t>
  </si>
  <si>
    <t>06143006630016</t>
  </si>
  <si>
    <t>INDUSTRIAS CONSOLIDADAS, S.A. DE C.V.</t>
  </si>
  <si>
    <t>06141811820015</t>
  </si>
  <si>
    <t>INDUSTRIAS DE FOAM, S.A. DE C.V.</t>
  </si>
  <si>
    <t>06140702911018</t>
  </si>
  <si>
    <t>INDUSTRIAS FACELA, S. A. DE C. V.</t>
  </si>
  <si>
    <t>06140403891027</t>
  </si>
  <si>
    <t>INDUSTRIAS KAWAKI, S.A. DE C.V.</t>
  </si>
  <si>
    <t>INDUSTRIAS LA PALMA S.A. DE C.V.</t>
  </si>
  <si>
    <t>06141108800016</t>
  </si>
  <si>
    <t>INDUSTRIAS MERLET, S. A. DE C. V.</t>
  </si>
  <si>
    <t>06141009650016</t>
  </si>
  <si>
    <t>INDUSTRIAS MIKE MIKE, S.A. DE C.V.</t>
  </si>
  <si>
    <t>06142504580012</t>
  </si>
  <si>
    <t>INDUSTRIAS PLASTICAS, SOCIEDAD ANONIMA DE CAPITAL VARIABLE</t>
  </si>
  <si>
    <t>06140307981104</t>
  </si>
  <si>
    <t>INDUSTRIAS SAN CHIA,S.A. DE C.V.</t>
  </si>
  <si>
    <t>06142605660013</t>
  </si>
  <si>
    <t>INDUSTRIAS SINTETICAS DE CENTRO AMERICA, S.A.</t>
  </si>
  <si>
    <t>06141409790012</t>
  </si>
  <si>
    <t>INDUSTRIAS ST JACK'S, S.A. DE C.V.</t>
  </si>
  <si>
    <t>06141503560018</t>
  </si>
  <si>
    <t>INDUSTRIAS TOPAZ, S.A.</t>
  </si>
  <si>
    <t>06142709550017</t>
  </si>
  <si>
    <t>INDUSTRIAS UNIDAS,S.A.</t>
  </si>
  <si>
    <t>06140406081069</t>
  </si>
  <si>
    <t>INFO CENTROAMERICA, S.A. DE C.V.</t>
  </si>
  <si>
    <t>INFRA DE EL SALVADOR, S.A. DE C.V.</t>
  </si>
  <si>
    <t>06142407091028</t>
  </si>
  <si>
    <t>INGENIERIA DE HIDROCARBUROS, S.A. DE C.V.</t>
  </si>
  <si>
    <t>06141810951022</t>
  </si>
  <si>
    <t>INGENIO CENTRAL AZUCARERO JIBOA, SOCIEDAD ANONIMA</t>
  </si>
  <si>
    <t>06142303951041</t>
  </si>
  <si>
    <t>INGENIO CHAPARRASTIQUE, S.A. DE C.V.</t>
  </si>
  <si>
    <t>06140611710010</t>
  </si>
  <si>
    <t>INGENIO EL ANGEL,S.A. DE C.V.</t>
  </si>
  <si>
    <t>06142303951033</t>
  </si>
  <si>
    <t>INGENIO LA CABAÑA, S.A. DE C.V.</t>
  </si>
  <si>
    <t>06140711941019</t>
  </si>
  <si>
    <t>INGENIO LA MAGDALENA, S.A. DE C.V.</t>
  </si>
  <si>
    <t>06140502041094</t>
  </si>
  <si>
    <t>INMOBILIARI, S.A. DE C.V.</t>
  </si>
  <si>
    <t>06142808850015</t>
  </si>
  <si>
    <t>INMOBILIARIA APOPA, S. A. DE C. V.</t>
  </si>
  <si>
    <t>06140209041012</t>
  </si>
  <si>
    <t>INMOBILIARIA MAYA, S.A. DE C.V.</t>
  </si>
  <si>
    <t>INMUEBLES, S.A. DE C.V.</t>
  </si>
  <si>
    <t>06142911991030</t>
  </si>
  <si>
    <t>INNOVACIONES MEDICAS, S.A. DE C.V.</t>
  </si>
  <si>
    <t>06141912971087</t>
  </si>
  <si>
    <t>INSTITUTO TECNOLOGICO ESCUELA TECNICA PARA LA SALUD</t>
  </si>
  <si>
    <t>08130203001010</t>
  </si>
  <si>
    <t>INTCOMEX, S.A. DE C.V.</t>
  </si>
  <si>
    <t>06141411061030</t>
  </si>
  <si>
    <t>INTEGRA TEXTILES, S.A. DE C.V.</t>
  </si>
  <si>
    <t>06141006021012</t>
  </si>
  <si>
    <t>INTER TRADE, SOCIEDAD ANONIMA DE CAPITAL VARIABLE</t>
  </si>
  <si>
    <t>06142906951011</t>
  </si>
  <si>
    <t>INTERNACIONAL DE PRODUCTOS, SOCIEDAD ANÓNIMA, PUESTO DE BOLSA DE PRODUCTOS Y SERVICIOS</t>
  </si>
  <si>
    <t>06140703081027</t>
  </si>
  <si>
    <t>INTRADESA DE SAN BARTOLO, S.A. DE C.V.</t>
  </si>
  <si>
    <t>06142305941019</t>
  </si>
  <si>
    <t>INTRADESA, S. A. DE C. V.</t>
  </si>
  <si>
    <t>06142509031011</t>
  </si>
  <si>
    <t>INTRATEXT DE EL SALVADOR, S. A. DE C. V.</t>
  </si>
  <si>
    <t>05111005031014</t>
  </si>
  <si>
    <t>INVERSIONES BACHI, S. A. DE C. V.</t>
  </si>
  <si>
    <t>06141406600017</t>
  </si>
  <si>
    <t>INVERSIONES BOLIVAR, S. A. DE C. V.</t>
  </si>
  <si>
    <t>06142908021011</t>
  </si>
  <si>
    <t>INVERSIONES BONILLA RIVERA, S.A. DE C.V.</t>
  </si>
  <si>
    <t>06141705790011</t>
  </si>
  <si>
    <t>INVERSIONES CARDUMEN, SOCIEDAD ANONIMA DE CAPITAL VARIABLE</t>
  </si>
  <si>
    <t>06141910901049</t>
  </si>
  <si>
    <t>INVERSIONES CHEVRON, S.A. DE C.V.</t>
  </si>
  <si>
    <t>06142103141029</t>
  </si>
  <si>
    <t>INVERSIONES E INMOBILIARIA FENIX, S. A. DE C. V.</t>
  </si>
  <si>
    <t>06143001041018</t>
  </si>
  <si>
    <t>INVERSIONES ENERGETICAS, S.A DE C. V.</t>
  </si>
  <si>
    <t>06142501891020</t>
  </si>
  <si>
    <t>INVERSIONES FERRETERAS, S. A. DE C. V.</t>
  </si>
  <si>
    <t>06142007011050</t>
  </si>
  <si>
    <t>INVERSIONES FINANCIERAS BANCO AGRICOLA, S.A.</t>
  </si>
  <si>
    <t>06140812931049</t>
  </si>
  <si>
    <t>INVERSIONES FINANCIERAS DAVIVIENDA, S. A.</t>
  </si>
  <si>
    <t>06140809151075</t>
  </si>
  <si>
    <t>INVERSIONES FINANCIERAS GRUPO AZUL, S.A.</t>
  </si>
  <si>
    <t>06142005161020</t>
  </si>
  <si>
    <t>INVERSIONES FINANCIERAS IMPERIA CUSCATLAN, SOCIEDAD ANONIMA</t>
  </si>
  <si>
    <t>06140406981019</t>
  </si>
  <si>
    <t>INVERSIONES FINANCIERAS PROMERICA, S.A.</t>
  </si>
  <si>
    <t>06140102021043</t>
  </si>
  <si>
    <t>INVERSIONES GIBRALTAR, S.A. DE C.V.</t>
  </si>
  <si>
    <t>05112602021018</t>
  </si>
  <si>
    <t>INVERSIONES INTEGRALES IFC, LIMITADA DE CAPITAL VARIABLE</t>
  </si>
  <si>
    <t>06141407001014</t>
  </si>
  <si>
    <t>INVERSIONES LEMUS, S.A. DE C.V.</t>
  </si>
  <si>
    <t>06142303011057</t>
  </si>
  <si>
    <t>INVERSIONES M J, S.A. DE C.V.</t>
  </si>
  <si>
    <t>06140304981049</t>
  </si>
  <si>
    <t>INVERSIONES MASDEL, S.A. DE C.V.</t>
  </si>
  <si>
    <t>06141505911029</t>
  </si>
  <si>
    <t>INVERSIONES MEDICAS DE ORIENTE, S. A. DE C. V.</t>
  </si>
  <si>
    <t>06140801011010</t>
  </si>
  <si>
    <t>INVERSIONES MENDEZ RUGAMAS, S.A. DE C.V.</t>
  </si>
  <si>
    <t>06142810740023</t>
  </si>
  <si>
    <t>INVERSIONES MONTECARLO,S.A. DE C.V.</t>
  </si>
  <si>
    <t>06141310780021</t>
  </si>
  <si>
    <t>INVERSIONES OMNI, S.A. DE C.V.</t>
  </si>
  <si>
    <t>INVERSIONES RAMIREZ QUINTANILLA, S.A. DE C.V.</t>
  </si>
  <si>
    <t>12172004931018</t>
  </si>
  <si>
    <t>INVERSIONES RIO GRANDE, S. A. DE C. V.</t>
  </si>
  <si>
    <t>06141512710017</t>
  </si>
  <si>
    <t>INVERSIONES ROBLE, S.A. DE C.V.</t>
  </si>
  <si>
    <t>05110810021010</t>
  </si>
  <si>
    <t>INVERSIONES SALVADOREÑAS DE MATERIALES, S.A. DE C.V.</t>
  </si>
  <si>
    <t>03010205021015</t>
  </si>
  <si>
    <t>INVERSIONES SERVYGRAN, S.A. DE C.V.</t>
  </si>
  <si>
    <t>06141306590014</t>
  </si>
  <si>
    <t>INVERSIONES SIMCO, S.A. DE C.V.</t>
  </si>
  <si>
    <t>12171109921011</t>
  </si>
  <si>
    <t>INVERSIONES SINAI, S. A. DE C. V.</t>
  </si>
  <si>
    <t>06142405941040</t>
  </si>
  <si>
    <t>INVERSIONES TEXTILES MAS, S. A. DE C. V.</t>
  </si>
  <si>
    <t>06141411161050</t>
  </si>
  <si>
    <t>INVERSIONES TRES, CINCO Y SIETE, S.A. DE C.V.</t>
  </si>
  <si>
    <t>06141412921024</t>
  </si>
  <si>
    <t>INVERSIONES VIDA, S. A. DE C. V.</t>
  </si>
  <si>
    <t>06140507061018</t>
  </si>
  <si>
    <t>INVERSIONES Y PROYECTOS CUSCATLAN, S.A. DE C.V.</t>
  </si>
  <si>
    <t>06141912670011</t>
  </si>
  <si>
    <t>INVERSIONES Y SERVICIOS S. A. DE C.V.</t>
  </si>
  <si>
    <t>06141710570017</t>
  </si>
  <si>
    <t>J. HILL Y COMPAÑIA, S.A. DE C.V.</t>
  </si>
  <si>
    <t>08031806430015</t>
  </si>
  <si>
    <t>JACINTO DE ROGEL MARIA MARINA</t>
  </si>
  <si>
    <t>06142012770073</t>
  </si>
  <si>
    <t>JARDINES, INMUEBLES, S. A. DE C. V.</t>
  </si>
  <si>
    <t>06142508111062</t>
  </si>
  <si>
    <t>JMC CROWN EL SALVADOR, SOCIEDAD ANONIMA DE CAPITAL VARIABLE</t>
  </si>
  <si>
    <t>JOMI, S. A. DE C. V.</t>
  </si>
  <si>
    <t>06142504941010</t>
  </si>
  <si>
    <t>JOMIGA, S. A. DE C. V.</t>
  </si>
  <si>
    <t>93301107601010</t>
  </si>
  <si>
    <t>JOSE CARTELLONE CONSTRUCCIONES CIVILES, S. A., SUCURSAL EL SALVADOR</t>
  </si>
  <si>
    <t>12171707570010</t>
  </si>
  <si>
    <t>JOSE N. BATARSE, S. A. DE C. V.</t>
  </si>
  <si>
    <t>09031005580013</t>
  </si>
  <si>
    <t>JOVEL MIRANDA RAFAEL ANDRES</t>
  </si>
  <si>
    <t>06142109781070</t>
  </si>
  <si>
    <t>JUARES SANDOVAL VLADIMIR IVAN</t>
  </si>
  <si>
    <t>06141308041012</t>
  </si>
  <si>
    <t>JUMEX CENTROAMERICANA, S.A. DE C.V.</t>
  </si>
  <si>
    <t>06141405031021</t>
  </si>
  <si>
    <t>KAESER COMPRESORES DE EL SALVADOR, LTD. DE C.V.</t>
  </si>
  <si>
    <t>06142906001021</t>
  </si>
  <si>
    <t>KELLOGG EL SALVADOR, LTDA. DE C.V.</t>
  </si>
  <si>
    <t>05110307630018</t>
  </si>
  <si>
    <t>KIMBERLY-CLARK DE CENTRO AMERICA, LIMITADA DE C.V.</t>
  </si>
  <si>
    <t>KOORMAOS, S. A. DE C. V.</t>
  </si>
  <si>
    <t>06140811001021</t>
  </si>
  <si>
    <t>KUEHNE + NAGEL, S. A. DE C. V.</t>
  </si>
  <si>
    <t>94832506901018</t>
  </si>
  <si>
    <t>L´OREAL GUATEMALA, S. A. SUCURSAL EL SALVADOR</t>
  </si>
  <si>
    <t>06142904881016</t>
  </si>
  <si>
    <t>LA CANTERA, S.A DE C.V.</t>
  </si>
  <si>
    <t>06143001780012</t>
  </si>
  <si>
    <t>LA CASA DEL REPUESTO, S.A. DE C.V.</t>
  </si>
  <si>
    <t>06141407830018</t>
  </si>
  <si>
    <t>LA CENTRAL DE SEGUROS Y FIANZAS, S.A.</t>
  </si>
  <si>
    <t>06141310141024</t>
  </si>
  <si>
    <t>LA CHIRIMIA, S.A. DE C.V.</t>
  </si>
  <si>
    <t>06142510021011</t>
  </si>
  <si>
    <t>LA CONSTANCIA LIMITADA DE CAPITAL VARIABLE</t>
  </si>
  <si>
    <t>06142211470028</t>
  </si>
  <si>
    <t>LA FABRIL DE ACEITES,S.A. DE C.V.</t>
  </si>
  <si>
    <t>06140306021042</t>
  </si>
  <si>
    <t>LA HIPOTECARIA, S.A. DE C.V.</t>
  </si>
  <si>
    <t>06142311770034</t>
  </si>
  <si>
    <t>LA PIRAMIDE, S.A. DE C.V.</t>
  </si>
  <si>
    <t>06142710600010</t>
  </si>
  <si>
    <t>LA SULTANA, S.A. DE C.V.</t>
  </si>
  <si>
    <t>06142609021021</t>
  </si>
  <si>
    <t>LABELS, S.A. DE C.V.</t>
  </si>
  <si>
    <t>06142407001010</t>
  </si>
  <si>
    <t>LABOR, S.A. DE C.V.</t>
  </si>
  <si>
    <t>06141907991010</t>
  </si>
  <si>
    <t>LABORATORIO DE DIAGNOSTICO ESCALON, S.A. DE C.V.</t>
  </si>
  <si>
    <t>06141408610014</t>
  </si>
  <si>
    <t>LABORATORIOS ARSAL,S.A. DE C.V.</t>
  </si>
  <si>
    <t>06142808780037</t>
  </si>
  <si>
    <t>LABORATORIOS LOPEZ, S. A. DE C. V.</t>
  </si>
  <si>
    <t>06140611800022</t>
  </si>
  <si>
    <t>LABORATORIOS SUIZOS, S. A. DE C. V.</t>
  </si>
  <si>
    <t>06141105810047</t>
  </si>
  <si>
    <t>LABORATORIOS TERAMED, S.A. DE C.V.</t>
  </si>
  <si>
    <t>LABORATORIOS VIJOSA, S.A. DE C.V.</t>
  </si>
  <si>
    <t>06140902840024</t>
  </si>
  <si>
    <t>LACTEOS DEL CORRAL, S.A. DE C.V.</t>
  </si>
  <si>
    <t>06143107981028</t>
  </si>
  <si>
    <t>LAGEO,S.A. DE C.V.</t>
  </si>
  <si>
    <t>06140806041074</t>
  </si>
  <si>
    <t>LAMATEPEC MANUFACTURING LTDA. DE C.V.</t>
  </si>
  <si>
    <t>06140404790047</t>
  </si>
  <si>
    <t>LANCASCO SALVADOREÑA, S.A. DE C.V.</t>
  </si>
  <si>
    <t>06140708021014</t>
  </si>
  <si>
    <t>LAS CASCADAS MULTISERVICIOS, S.A. DE C.V.</t>
  </si>
  <si>
    <t>13191211731019</t>
  </si>
  <si>
    <t>LAZO ALONZO JOSE ALEXANDER</t>
  </si>
  <si>
    <t>13121611651024</t>
  </si>
  <si>
    <t>LAZO FUENTES CARLOS LUIS</t>
  </si>
  <si>
    <t>06140806041031</t>
  </si>
  <si>
    <t>LEMPA SERVICES LTDA. DE C.V.</t>
  </si>
  <si>
    <t>06142505071078</t>
  </si>
  <si>
    <t>LETERAGO, S.A. DE C.V.</t>
  </si>
  <si>
    <t>06142503061024</t>
  </si>
  <si>
    <t>LGB, EL SALVADOR, S.A. DE C.V.</t>
  </si>
  <si>
    <t>06141605530027</t>
  </si>
  <si>
    <t>LIDO, S.A. DE C.V.</t>
  </si>
  <si>
    <t>06142402971011</t>
  </si>
  <si>
    <t>LINARES HERMANOS, S. A. DE C. V.</t>
  </si>
  <si>
    <t>06141503540020</t>
  </si>
  <si>
    <t>LINEAS AEREAS COSTARRICENSES, S.A.</t>
  </si>
  <si>
    <t>06142009850030</t>
  </si>
  <si>
    <t>LIVISTO, S. A. DE C. V.</t>
  </si>
  <si>
    <t>06140101810017</t>
  </si>
  <si>
    <t>LIVSMART AMERICAS, S.A. DE C.V.</t>
  </si>
  <si>
    <t>06140705640014</t>
  </si>
  <si>
    <t>LIZA,S.A. DE C.V.</t>
  </si>
  <si>
    <t>06140607041030</t>
  </si>
  <si>
    <t>LOGISTIC SOLUTIONS, S.A. DE C.V.</t>
  </si>
  <si>
    <t>06140610860023</t>
  </si>
  <si>
    <t>LOS TEQUES, S.A. DE C.V.</t>
  </si>
  <si>
    <t>05011401161015</t>
  </si>
  <si>
    <t>LOYALTY CO, SOCIEDAD ANONIMA DE CAPITAL VARIABLE</t>
  </si>
  <si>
    <t>06142209901014</t>
  </si>
  <si>
    <t>LTJ EL SALVADOR, SOCIEDAD ANONIMA DE CAPITAL VARIABLE</t>
  </si>
  <si>
    <t>LUIGEMI, S. A. DE C. V.</t>
  </si>
  <si>
    <t>06143003011035</t>
  </si>
  <si>
    <t>LUIS CALVO SANZ EL SALVADOR, S.A. DE C.V</t>
  </si>
  <si>
    <t>06142708921115</t>
  </si>
  <si>
    <t>M I C O M I, S.A. DE C.V.</t>
  </si>
  <si>
    <t>06140602971021</t>
  </si>
  <si>
    <t>MABE DE EL SALVADOR, S.A. DE C.V.</t>
  </si>
  <si>
    <t>01080301500012</t>
  </si>
  <si>
    <t>MAGAÑA DE GUERRA ARMINDA</t>
  </si>
  <si>
    <t>06140212971020</t>
  </si>
  <si>
    <t>MANEJO INTEGRAL DE DESECHOS SOLIDOS S.E.M. DE C.V.</t>
  </si>
  <si>
    <t>06140109991013</t>
  </si>
  <si>
    <t>MANPOWER EL SALVADOR, S. A. DE C. V.</t>
  </si>
  <si>
    <t>06142805011069</t>
  </si>
  <si>
    <t>MANUCHAR DE EL SALVADOR, S.A. DE C.V.</t>
  </si>
  <si>
    <t>06143004091016</t>
  </si>
  <si>
    <t>MANUFACTURA, SUMINISTRO Y DISTRIBUCION, SOCIEDAD ANÓNIMA DE CAPITAL VARIABLE</t>
  </si>
  <si>
    <t>06141607150015</t>
  </si>
  <si>
    <t>MAPFRE SEGUROS EL SALVADOR, S.A.</t>
  </si>
  <si>
    <t>06141603041032</t>
  </si>
  <si>
    <t>MARE, S.A. DE C.V.</t>
  </si>
  <si>
    <t>06142103901031</t>
  </si>
  <si>
    <t>MARIO'S AUTO PARTS, S. A. DE C. V.</t>
  </si>
  <si>
    <t>09031809310011</t>
  </si>
  <si>
    <t>MARTINEZ AMAYA TOMAS OLIVERIO</t>
  </si>
  <si>
    <t>06142711760019</t>
  </si>
  <si>
    <t>MATRICERIA INDUSTRIAL ROXY, S.A. DE C.V.</t>
  </si>
  <si>
    <t>03020907510018</t>
  </si>
  <si>
    <t>MATUS DE RAMIREZ ANA EDITH</t>
  </si>
  <si>
    <t>06140212680010</t>
  </si>
  <si>
    <t>MCCORMICK DE CENTRO AMERICA, S.A. DE C.V.</t>
  </si>
  <si>
    <t>06142608770012</t>
  </si>
  <si>
    <t>MEDIDENT, S.A. DE C.V.</t>
  </si>
  <si>
    <t>06142407961014</t>
  </si>
  <si>
    <t>MEDINA, S. A. DE C. V.</t>
  </si>
  <si>
    <t>06140401071014</t>
  </si>
  <si>
    <t>MEDITERRANEAN SHIPPING CO. ELSALVADOR, S. A DE C. V.</t>
  </si>
  <si>
    <t>06142309921020</t>
  </si>
  <si>
    <t>MEDRANO FLORES, S.A. DE C.V.</t>
  </si>
  <si>
    <t>MEGABLOCK, S.A. DE C.V.</t>
  </si>
  <si>
    <t>06142401830020</t>
  </si>
  <si>
    <t>MELHER, S.A. DE C.V.</t>
  </si>
  <si>
    <t>06142506670028</t>
  </si>
  <si>
    <t>MENDEZ DE SOSA CORINA MARGARITA</t>
  </si>
  <si>
    <t>96151005671012</t>
  </si>
  <si>
    <t>MENDOZA SANDOVAL MAMERTO ANAEL</t>
  </si>
  <si>
    <t>06141402891011</t>
  </si>
  <si>
    <t>MENFAR, S. A. DE C. V.</t>
  </si>
  <si>
    <t>06140106011034</t>
  </si>
  <si>
    <t>MERCADOS ELECTRICOS DE CENTROAMERICA, S.A. DE C.V.</t>
  </si>
  <si>
    <t>06141106921010</t>
  </si>
  <si>
    <t>MERCANTIL DE COMERCIO DE EL SALVADOR, S.A.</t>
  </si>
  <si>
    <t>06141005011030</t>
  </si>
  <si>
    <t>METALCO DE EL SALVADOR, S.A. DE C.V.</t>
  </si>
  <si>
    <t>06142903600018</t>
  </si>
  <si>
    <t>METROCENTRO, S.A. DE C.V.</t>
  </si>
  <si>
    <t>06142904921034</t>
  </si>
  <si>
    <t>METROGAS, S. A. DE C. V.</t>
  </si>
  <si>
    <t>06141612031082</t>
  </si>
  <si>
    <t>MEXICHEM EL SALVADOR, S.A. DE C.V.</t>
  </si>
  <si>
    <t>MIGUEL BAHAIA GUILLERMO ERNESTO</t>
  </si>
  <si>
    <t>MIRANDA FONSECA MARIO ALBERTO</t>
  </si>
  <si>
    <t>MOLINA VILANOVA JOSE RICARDO ANTONIO</t>
  </si>
  <si>
    <t>06142104590014</t>
  </si>
  <si>
    <t>MOLINOS DE EL SALVADOR, S.A. DE C.V.</t>
  </si>
  <si>
    <t>06140906941110</t>
  </si>
  <si>
    <t>MONDELEZ EL SALVADOR LTDA. DE C.V.</t>
  </si>
  <si>
    <t>06140611870024</t>
  </si>
  <si>
    <t>MONOLIT DE EL SALVADOR, S.A. DE C.V.</t>
  </si>
  <si>
    <t>06142709891031</t>
  </si>
  <si>
    <t>MONTAJES ELECTROMECANICOS DE C.A.,S.A. DE C.V.</t>
  </si>
  <si>
    <t>07152505370015</t>
  </si>
  <si>
    <t>MONTALVO PARADA ROSA ANGELINA</t>
  </si>
  <si>
    <t>06142110941022</t>
  </si>
  <si>
    <t>MONTEALBAN, S.A. DE C.V.</t>
  </si>
  <si>
    <t>02102110510048</t>
  </si>
  <si>
    <t>MONTOYA CASTRO JOSE ALEJANDRO</t>
  </si>
  <si>
    <t>06143003921015</t>
  </si>
  <si>
    <t>MONTREAL, S. A. DE C. V.</t>
  </si>
  <si>
    <t>MORALES LOPES, SOCIEDAD ANONIMA DE CAPITAL VARIABLE</t>
  </si>
  <si>
    <t>MORALES MORALES, SOCIEDAD ANONIMA DE CAPITAL VARIABLE</t>
  </si>
  <si>
    <t>06142707061023</t>
  </si>
  <si>
    <t>MOVIKAL, S.A. DE C.V.</t>
  </si>
  <si>
    <t>06143004921043</t>
  </si>
  <si>
    <t>MULTI INVERSIONES BANCO COOPERATIVO DE LOS TRABAJADORES, S.C. DE R.L DE C.V.</t>
  </si>
  <si>
    <t>06142502911024</t>
  </si>
  <si>
    <t>MULTIMERCANTIL, S. A. DE C. V.</t>
  </si>
  <si>
    <t>06140112931013</t>
  </si>
  <si>
    <t>MULTIRIESGOS, S. A. DE C. V.</t>
  </si>
  <si>
    <t>06143009041084</t>
  </si>
  <si>
    <t>NATURACEITES, SOCIEDAD ANONIMA DE CAPITAL VARIABLE</t>
  </si>
  <si>
    <t>06142105991062</t>
  </si>
  <si>
    <t>NEGOCIOS ASOCIADOS, S.A. DE C.V.</t>
  </si>
  <si>
    <t>94501711941018</t>
  </si>
  <si>
    <t>NEJAPA POWER COMPANY, S.A.</t>
  </si>
  <si>
    <t>06142810540010</t>
  </si>
  <si>
    <t>NESTLE EL SALVADOR, S.A. DE C.V.</t>
  </si>
  <si>
    <t>06142208131045</t>
  </si>
  <si>
    <t>NEW COM LIVE EL SALVADOR, SOCIEDAD ANONIMA DE CAPITAL VARIABLE</t>
  </si>
  <si>
    <t>06140812051030</t>
  </si>
  <si>
    <t>NEXSYS DE CENTROAMERICA, S.A. DE C.V.</t>
  </si>
  <si>
    <t>NIPRO MEDICAL CORPORATION SUC. EL SALVADOR</t>
  </si>
  <si>
    <t>O &amp; M MANTENIMIENTO Y SERVICIOS, S.A. DE C.V.</t>
  </si>
  <si>
    <t>06141311141036</t>
  </si>
  <si>
    <t>OBSIDIANA, S.A. DE C.V.</t>
  </si>
  <si>
    <t>OD EL SALVADOR LIMITADA DE CAPITAL VARIABLE</t>
  </si>
  <si>
    <t>06141909001018</t>
  </si>
  <si>
    <t>OLOCUILTA APPAREL, S.A. DE C.V.</t>
  </si>
  <si>
    <t>06140711001024</t>
  </si>
  <si>
    <t>OMNILIFE EL SALVADOR, S.A. DE C.V.</t>
  </si>
  <si>
    <t>06142709760012</t>
  </si>
  <si>
    <t>OMNISPORT, S.A. DE C.V.</t>
  </si>
  <si>
    <t>OPERADORA DEL SUR, S. A. DE C.V.</t>
  </si>
  <si>
    <t>06142406041060</t>
  </si>
  <si>
    <t>OPERADORES LOGISTICOS RANSA, S.A. DE C.V.</t>
  </si>
  <si>
    <t>06141903131017</t>
  </si>
  <si>
    <t>OPP FILM EL SALVADOR, SOCIEDAD ANONIMA DE CAPITAL VARIABLE.</t>
  </si>
  <si>
    <t>06143001091015</t>
  </si>
  <si>
    <t>OPTIMA SERVICIOS FINANCIEROS, S.A. DE C.V.</t>
  </si>
  <si>
    <t>06141212021010</t>
  </si>
  <si>
    <t>ORAZUL ENERGY COMERCIALIZADORA DE EL SALVADOR, S.A. DE C.V.</t>
  </si>
  <si>
    <t>06142506991065</t>
  </si>
  <si>
    <t>ORAZUL ENERGY EL SALVADOR INVESTMENTS Nº.1 Y CIA, S. EN C. DE C.V.</t>
  </si>
  <si>
    <t>06143107981044</t>
  </si>
  <si>
    <t>ORAZUL ENERGY EL SALVADOR SOCIEDAD EN COMANDITA POR ACCIONES DE CAPITAL VARIABLE</t>
  </si>
  <si>
    <t>06140410021038</t>
  </si>
  <si>
    <t>ORIGEM, S.A. DE C.V.</t>
  </si>
  <si>
    <t>06140903770017</t>
  </si>
  <si>
    <t>ORION, S. A. DE C. V.</t>
  </si>
  <si>
    <t>10102012540021</t>
  </si>
  <si>
    <t>ORTEGA LOPEZ JULIO ISRAEL</t>
  </si>
  <si>
    <t>12172001670020</t>
  </si>
  <si>
    <t>ORTIZ ALVARENGA MERLIN FABRICIO</t>
  </si>
  <si>
    <t>05012602981017</t>
  </si>
  <si>
    <t>OUTSOURCE, S.A DE C.V.</t>
  </si>
  <si>
    <t>06140501350010</t>
  </si>
  <si>
    <t>OVIDIO J.VIDES, S.A. DE C.V.</t>
  </si>
  <si>
    <t>06141206021050</t>
  </si>
  <si>
    <t>P. C. SERVICIOS, S.A. DE C.V.</t>
  </si>
  <si>
    <t>01011505610013</t>
  </si>
  <si>
    <t>PADILLA AYALA MIGUEL ANTONIO</t>
  </si>
  <si>
    <t>06141312280039</t>
  </si>
  <si>
    <t>PAN AMERICAN LIFE INSURANCE COMPANY, SUCURSAL EL SALVADOR</t>
  </si>
  <si>
    <t>06142308041043</t>
  </si>
  <si>
    <t>PAN GENESIS, SOCIEDAD ANONIMA DE CAPITAL VARIABLE</t>
  </si>
  <si>
    <t>06140401001016</t>
  </si>
  <si>
    <t>PANADERIA EL ROSARIO, S.A. DE C.V.</t>
  </si>
  <si>
    <t>05110902941019</t>
  </si>
  <si>
    <t>PANADERIA TECLEÑA, S. A. DE C. V.</t>
  </si>
  <si>
    <t>06140210071081</t>
  </si>
  <si>
    <t>PAPELERA INTERNACIONAL EL SALVADOR S.A. DE C.V.</t>
  </si>
  <si>
    <t>06140408101016</t>
  </si>
  <si>
    <t>PARKDALE MILLS EL SALVADOR, SOCIEDAD ANONIMA DE CAPITAL VARIABLE</t>
  </si>
  <si>
    <t>06142308901026</t>
  </si>
  <si>
    <t>PARQUE INDUSTRIAL EL PROGRESO, S. A. DE C. V.</t>
  </si>
  <si>
    <t>06142910111028</t>
  </si>
  <si>
    <t>PARQUE INDUSTRIAL SANTA ANA, SOCIEDAD ANONIMA DE CAPITAL VARIABLE</t>
  </si>
  <si>
    <t>06143009811017</t>
  </si>
  <si>
    <t>PARTIDO ALIANZA REPUBLICANA NACIONALISTA</t>
  </si>
  <si>
    <t>06141004121079</t>
  </si>
  <si>
    <t>PARTS PLUS, S.A. DE C.V.</t>
  </si>
  <si>
    <t>06141310111028</t>
  </si>
  <si>
    <t>PAVIMENTOS Y CONSTRUCCION, SOCIEDAD ANONIMA DE CAPITAL VARIABLE</t>
  </si>
  <si>
    <t>06141801011025</t>
  </si>
  <si>
    <t>PAYLESS SHOESOURCE OF EL SALVADOR, LTDA. DE C.V.</t>
  </si>
  <si>
    <t>11230601550014</t>
  </si>
  <si>
    <t>PAZ JOSE ERNESTO</t>
  </si>
  <si>
    <t>06142407071086</t>
  </si>
  <si>
    <t>PEÑA HERMANOS TRANSPORTES, S.A. DE C.V.</t>
  </si>
  <si>
    <t>PEREZ TONY ALBERTO</t>
  </si>
  <si>
    <t>06141807121035</t>
  </si>
  <si>
    <t>PETROSERCH´S, S.A. DE C.V.</t>
  </si>
  <si>
    <t>93630506071010</t>
  </si>
  <si>
    <t>PETTENATI CENTRO AMERICA, S.A. DE C.V.</t>
  </si>
  <si>
    <t>06143105760017</t>
  </si>
  <si>
    <t>PHILIP MORRIS EL SALVADOR, S.A. DE C.V.</t>
  </si>
  <si>
    <t>06142203911042</t>
  </si>
  <si>
    <t>PICACHO, S. A. DE C. V.</t>
  </si>
  <si>
    <t>06142411001068</t>
  </si>
  <si>
    <t>PILOTOS DE TACA,S.A.DE C.V.</t>
  </si>
  <si>
    <t>06142603011113</t>
  </si>
  <si>
    <t>PIMI, S. A. DE C. V.</t>
  </si>
  <si>
    <t>11021112671012</t>
  </si>
  <si>
    <t>PINEDA IGLESIAS FREDI ARQUIMIDES</t>
  </si>
  <si>
    <t>06142703780037</t>
  </si>
  <si>
    <t>PINTURA Y ENDEREZADO, S.A. DE C.V.</t>
  </si>
  <si>
    <t>06141309941025</t>
  </si>
  <si>
    <t>PLANTA DE TORREFACCION DE CAFE, S.A. DE C.V.</t>
  </si>
  <si>
    <t>06142303951084</t>
  </si>
  <si>
    <t>PLASTICOS EL PANDA, S.A. DE C.V.</t>
  </si>
  <si>
    <t>02102312560026</t>
  </si>
  <si>
    <t>PLEITEZ GONZALEZ MIGUEL ANGEL</t>
  </si>
  <si>
    <t>06140707041020</t>
  </si>
  <si>
    <t>PLYCEM CONSTRUSISTEMAS EL SALVADOR, S.A. DE C.V.</t>
  </si>
  <si>
    <t>94832909941010</t>
  </si>
  <si>
    <t>POLIWATT, LIMITADA (SUCURSAL EL SALVADOR)</t>
  </si>
  <si>
    <t>06141811710015</t>
  </si>
  <si>
    <t>POLLO CAMPERO DE EL SALVADOR, S.A. DE C.V.</t>
  </si>
  <si>
    <t>06140412951091</t>
  </si>
  <si>
    <t>POLLO CAMPESTRE, S.A. DE C.V.</t>
  </si>
  <si>
    <t>06140909921072</t>
  </si>
  <si>
    <t>POLYBAG, S. A. DE C. V.</t>
  </si>
  <si>
    <t>06142008660025</t>
  </si>
  <si>
    <t>PORTILLO TRIGUEROS FRANCISCO JAVIER</t>
  </si>
  <si>
    <t>06142907051022</t>
  </si>
  <si>
    <t>PRENDA AVAL, S. A. DE C. V.</t>
  </si>
  <si>
    <t>05112605141022</t>
  </si>
  <si>
    <t>PRESTAMOS DEL ATLANTICO NORTE, SOCIEDAD ANONIMA DE CAPITAL VARIABLE</t>
  </si>
  <si>
    <t>06141603991030</t>
  </si>
  <si>
    <t>PRICESMART EL SALVADOR, S.A. DE C.V.</t>
  </si>
  <si>
    <t>06143105911049</t>
  </si>
  <si>
    <t>PRIMER BANCO DE LOS TRABAJ SOC COOP DE R. L. DE C. V.</t>
  </si>
  <si>
    <t>06140609101022</t>
  </si>
  <si>
    <t>PRINTCRAFT CENTRAL AMERICA, SOCIEDAD ANONIMA DE CAPITAL VARIABLE</t>
  </si>
  <si>
    <t>06140605971014</t>
  </si>
  <si>
    <t>PRO DEPT EL SAL. S.A.DE C.V.</t>
  </si>
  <si>
    <t>06142108071037</t>
  </si>
  <si>
    <t>PROCESADORA DE ACERO DE EL SALVADOR, S.A. DE C. V.</t>
  </si>
  <si>
    <t>06142301780018</t>
  </si>
  <si>
    <t>PRODMIN, S.A. DE C.V.</t>
  </si>
  <si>
    <t>06141704670022</t>
  </si>
  <si>
    <t>PRODUCTIVE BUSINESS SOLUTIONS EL SALVADOR, S.A. DE C.V.</t>
  </si>
  <si>
    <t>06141606161047</t>
  </si>
  <si>
    <t>PRODUCTOS AGROALIMENTICIOS, SOCIEDAD ANONIMA DE CAPITAL VARIABLE</t>
  </si>
  <si>
    <t>06141902730011</t>
  </si>
  <si>
    <t>PRODUCTOS AGROQUIMICOS DE C.A.,S.A</t>
  </si>
  <si>
    <t>06142101931049</t>
  </si>
  <si>
    <t>PRODUCTOS ALIMENTICIOS BOCADELI, S. A. DE C. V.</t>
  </si>
  <si>
    <t>06143112690013</t>
  </si>
  <si>
    <t>PRODUCTOS ALIMENTICIOS DIANA, S.A. DE C.V.</t>
  </si>
  <si>
    <t>06142006670015</t>
  </si>
  <si>
    <t>PRODUCTOS ALIMENTICIOS SELLO DE ORO, S.A. DE C.V.</t>
  </si>
  <si>
    <t>06142209580021</t>
  </si>
  <si>
    <t>PRODUCTOS ATLAS,S.A. DE C.V.</t>
  </si>
  <si>
    <t>06141011780023</t>
  </si>
  <si>
    <t>PRODUCTOS AVON, S. A.</t>
  </si>
  <si>
    <t>06141210830014</t>
  </si>
  <si>
    <t>PRODUCTOS CARNICOS, S.A. DE C.V.</t>
  </si>
  <si>
    <t>PRODUCTOS MEDICO-FARMACEUTICOS, S.A. DE C.V.</t>
  </si>
  <si>
    <t>06140310061067</t>
  </si>
  <si>
    <t>PROVEEDORA ELECTRICA EL SALVADOR, S.A. DE C.V.</t>
  </si>
  <si>
    <t>06140907141029</t>
  </si>
  <si>
    <t>PROVIDENCIA SOLAR, SOCIEDAD ANONIMA DE CAPITAL VARIABLE</t>
  </si>
  <si>
    <t>PROYECTOS E INVERSIONES, S. A. DE C. V.</t>
  </si>
  <si>
    <t>06142810091011</t>
  </si>
  <si>
    <t>PSA, S.A. PUESTO DE BOLSA DE PRODUCTOS Y SERVICIOS</t>
  </si>
  <si>
    <t>06140109590020</t>
  </si>
  <si>
    <t>PUBLICIDAD COMERCIAL, S.A. DE C.V.</t>
  </si>
  <si>
    <t>06141906971075</t>
  </si>
  <si>
    <t>PUMA EL SALVADOR, S. A. DE C. V.</t>
  </si>
  <si>
    <t>94502707600011</t>
  </si>
  <si>
    <t>PUMA ENERGY BAHAMAS, S.A. - SUCURSAL EL SALVADOR.</t>
  </si>
  <si>
    <t>06140409001015</t>
  </si>
  <si>
    <t>PUNTUAL, S.A. DE C.V.</t>
  </si>
  <si>
    <t>06141205081024</t>
  </si>
  <si>
    <t>QUÁLITAS COMPAÑIA DE SEGUROS, S.A.</t>
  </si>
  <si>
    <t>06141606091057</t>
  </si>
  <si>
    <t>QUALITY ASSURANCE CORREDORES DE SEGUROS, S.A DE C.V.</t>
  </si>
  <si>
    <t>06140703911011</t>
  </si>
  <si>
    <t>QUALITY GRAINS, S. A. DE C. V.</t>
  </si>
  <si>
    <t>06143101550077</t>
  </si>
  <si>
    <t>QUAN DIAZ BENITO JESUS EUGENIO</t>
  </si>
  <si>
    <t>06141206091015</t>
  </si>
  <si>
    <t>QUEDAN EXPRESS, S.A. DE C.V.</t>
  </si>
  <si>
    <t>94832507991010</t>
  </si>
  <si>
    <t>QUIMICA REITZEL DE EL SALVADOR, S.A. DE C.V.</t>
  </si>
  <si>
    <t>06140803830016</t>
  </si>
  <si>
    <t>QUIMICAS CONSOLIDADAS, S.A. DE C.V.</t>
  </si>
  <si>
    <t>06141203041017</t>
  </si>
  <si>
    <t>R &amp; M, S. A. DE C. V.</t>
  </si>
  <si>
    <t>06140202620015</t>
  </si>
  <si>
    <t>R.R. DONNELLEY DE EL SALVADOR, S.A. DE C.V.</t>
  </si>
  <si>
    <t>02102603710016</t>
  </si>
  <si>
    <t>RAF, S.A. DE C.V.</t>
  </si>
  <si>
    <t>12172812290015</t>
  </si>
  <si>
    <t>RAMIREZ LOPEZ JOSE INOCENTE ROBERTO</t>
  </si>
  <si>
    <t>05112504771017</t>
  </si>
  <si>
    <t>RAMIREZ MATUS CARLOS RODRIGO</t>
  </si>
  <si>
    <t>RAMIREZ VENTURA CARLOS DENIS</t>
  </si>
  <si>
    <t>RAMIREZ VENTURA, S. A. DE C.V.</t>
  </si>
  <si>
    <t>06140707161050</t>
  </si>
  <si>
    <t>RAVICORP INDUSTRIA, S.A. DE C.V.</t>
  </si>
  <si>
    <t>06140901630010</t>
  </si>
  <si>
    <t>RAYONES DE EL SALVADOR,S.A. DE C.V.</t>
  </si>
  <si>
    <t>06141912111037</t>
  </si>
  <si>
    <t>RECICLEMOS, SOCIEDAD ANONIMA DE CAPITAL VARIABLE</t>
  </si>
  <si>
    <t>04290704701015</t>
  </si>
  <si>
    <t>RECINOS ERAZO PEDRO ANTONIO</t>
  </si>
  <si>
    <t>RECINOS SCHONBORN, S. A. DE C. V.</t>
  </si>
  <si>
    <t>06140402081021</t>
  </si>
  <si>
    <t>RED FOX LAS MERCEDES, S.A. DE C.V.</t>
  </si>
  <si>
    <t>96422506991010</t>
  </si>
  <si>
    <t>RED RIBBON HOLDINGS, S.A.</t>
  </si>
  <si>
    <t>06142809600020</t>
  </si>
  <si>
    <t>REFINERIA PETROLERA ACAJUTLA, LIMITADA DE CAPITAL VARIABLE</t>
  </si>
  <si>
    <t>06140207870010</t>
  </si>
  <si>
    <t>REFLEX, S. A. DE C. V.</t>
  </si>
  <si>
    <t>06141605750027</t>
  </si>
  <si>
    <t>REGPA, S.A. DE C.V.</t>
  </si>
  <si>
    <t>06142312860043</t>
  </si>
  <si>
    <t>REKNIR, S. A. DE C. V.</t>
  </si>
  <si>
    <t>06143107620016</t>
  </si>
  <si>
    <t>06142805011034</t>
  </si>
  <si>
    <t>REPUESTOS IZALCO , S. A. DE C.V.</t>
  </si>
  <si>
    <t>06140904760032</t>
  </si>
  <si>
    <t>RESORTES Y ALAMBRES, S.A. DE C.V.</t>
  </si>
  <si>
    <t>06142308031013</t>
  </si>
  <si>
    <t>RETAIL SPORTS, SOCIEDAD ANONIMA DE CAPITAL VARIABLE.</t>
  </si>
  <si>
    <t>14121002620017</t>
  </si>
  <si>
    <t>REYES MARTINEZ H. ANGEL ANTONIO</t>
  </si>
  <si>
    <t>06141306001021</t>
  </si>
  <si>
    <t>RHEASAL S.A DE C.V</t>
  </si>
  <si>
    <t>05011510071018</t>
  </si>
  <si>
    <t>RIA DE CENTROAMERICA, S.A. DE C.V.</t>
  </si>
  <si>
    <t>06142808810017</t>
  </si>
  <si>
    <t>RIMAR, S. A. DE C. V.</t>
  </si>
  <si>
    <t>02100409220017</t>
  </si>
  <si>
    <t>RIO ZARCO, S.A. DE C.V.</t>
  </si>
  <si>
    <t>12171609731022</t>
  </si>
  <si>
    <t>RIVERA BONILLA DILMA EUNICE</t>
  </si>
  <si>
    <t>14021401581014</t>
  </si>
  <si>
    <t>RIVERA MAJANO WILFREDO</t>
  </si>
  <si>
    <t>94831009011010</t>
  </si>
  <si>
    <t>ROBERTO DUEÑAS LIMITADA</t>
  </si>
  <si>
    <t>06140811730039</t>
  </si>
  <si>
    <t>ROBERTONI, S.A. DE C.V.</t>
  </si>
  <si>
    <t>06142806001040</t>
  </si>
  <si>
    <t>ROBKELL, S.A. DE C.V.</t>
  </si>
  <si>
    <t>ROCELI CONSULTORES, S.A. DE C.V.</t>
  </si>
  <si>
    <t>12172512520027</t>
  </si>
  <si>
    <t>RODRIGUEZ CASTILLO JOSE FREDIS</t>
  </si>
  <si>
    <t>10092504680019</t>
  </si>
  <si>
    <t>RODRIGUEZ DURAN ALFREDO ANTONIO</t>
  </si>
  <si>
    <t>04161505360016</t>
  </si>
  <si>
    <t>RODRIGUEZ SANDOVAL DAGOBERTO</t>
  </si>
  <si>
    <t>06142610770019</t>
  </si>
  <si>
    <t>ROMALAR, S.A. DE C.V.</t>
  </si>
  <si>
    <t>14162110721024</t>
  </si>
  <si>
    <t>ROMERO DE MELENDEZ ENA JOSELIN</t>
  </si>
  <si>
    <t>06140506131047</t>
  </si>
  <si>
    <t>R-PAC CENTRAL AMERICA, SOCIEDAD ANONIMA DE CAPITAL VARIABLE</t>
  </si>
  <si>
    <t>06141606840012</t>
  </si>
  <si>
    <t>RUA, S.A. DE C.V.</t>
  </si>
  <si>
    <t>14010202150010</t>
  </si>
  <si>
    <t>RUBIO BENITEZ SUCESION CANDELARIO</t>
  </si>
  <si>
    <t>RUIZ MORALES JAVIER DANILO</t>
  </si>
  <si>
    <t>06141101111053</t>
  </si>
  <si>
    <t>RV INDUSTRIAS, S.A DE C.V</t>
  </si>
  <si>
    <t>06141601870014</t>
  </si>
  <si>
    <t>S CLEANS, S. A. DE C. V.</t>
  </si>
  <si>
    <t>06142409760031</t>
  </si>
  <si>
    <t>SABORES COSCO DE CENTROAMERICA S.A. DE C.V.</t>
  </si>
  <si>
    <t>06140906941056</t>
  </si>
  <si>
    <t>SABRITAS Y CIA, SOCIEDAD EN COMANDITA DE CAPITAL VARIABLE</t>
  </si>
  <si>
    <t>06142602750015</t>
  </si>
  <si>
    <t>SACOS SINTETICOS CENTROAMERICANOS, S.A. DE C.V.</t>
  </si>
  <si>
    <t>05020912440015</t>
  </si>
  <si>
    <t>SALAZAR MATAL JOSE ABEL</t>
  </si>
  <si>
    <t>06142204941026</t>
  </si>
  <si>
    <t>SALAZAR ROMERO, S.A. DE C.V.</t>
  </si>
  <si>
    <t>02071606480022</t>
  </si>
  <si>
    <t>SALAZAR UMAÑA JOSE ADAN</t>
  </si>
  <si>
    <t>06010811680011</t>
  </si>
  <si>
    <t>SALINAS DERAS JOSE MARIA</t>
  </si>
  <si>
    <t>06140507161055</t>
  </si>
  <si>
    <t>SALVADOREÑA DE ALIMENTOS, S.A. DE C.V.</t>
  </si>
  <si>
    <t>06141504051093</t>
  </si>
  <si>
    <t>SALVAPLASTIC INTERNACIONAL, S.A DE C.V.</t>
  </si>
  <si>
    <t>06141012640038</t>
  </si>
  <si>
    <t>SALVAPLASTIC, S.A. DE C.V.</t>
  </si>
  <si>
    <t>06141106921053</t>
  </si>
  <si>
    <t>SAN CRESPIN, S. A. DE C. V.</t>
  </si>
  <si>
    <t>06141510860012</t>
  </si>
  <si>
    <t>SAN ESTEBAN, S.A. DE C.V.</t>
  </si>
  <si>
    <t>06140212091020</t>
  </si>
  <si>
    <t>SAN MIGUEL PET EL SALVADOR, S.A. DE C.V.</t>
  </si>
  <si>
    <t>02070110430017</t>
  </si>
  <si>
    <t>SANABRIA GALDAMEZ MONTERROZA ADELMO</t>
  </si>
  <si>
    <t>02100706570023</t>
  </si>
  <si>
    <t>SANDOVAL CISNEROS JUANA MARIA</t>
  </si>
  <si>
    <t>06140806041058</t>
  </si>
  <si>
    <t>SANTA ANA APPAREL LTDA. DE C.V.</t>
  </si>
  <si>
    <t>SARAM, S.A. DE C.V.</t>
  </si>
  <si>
    <t>12171908991014</t>
  </si>
  <si>
    <t>SARAVIA BONILLA, S. A. DE C. V.</t>
  </si>
  <si>
    <t>06142105670017</t>
  </si>
  <si>
    <t>SAVONA, S.A. DE C.V.</t>
  </si>
  <si>
    <t>06141606101044</t>
  </si>
  <si>
    <t>SBA TORRES EL SALVADOR, SOCIEDAD ANONIMA DE CAPITAL VARIABLE</t>
  </si>
  <si>
    <t>06140208550011</t>
  </si>
  <si>
    <t>SCOTIA SEGUROS, S.A.</t>
  </si>
  <si>
    <t>06142511720014</t>
  </si>
  <si>
    <t>SCOTIABANK EL SALVADOR, S.A.</t>
  </si>
  <si>
    <t>06141711101041</t>
  </si>
  <si>
    <t>SEGUROS AZUL VIDA, S.A. SEGUROS DE PERSONAS</t>
  </si>
  <si>
    <t>01011203141012</t>
  </si>
  <si>
    <t>SEGUROS AZUL, S.A.</t>
  </si>
  <si>
    <t>06142903850011</t>
  </si>
  <si>
    <t>SEGUROS DEL PACIFICO, S.A.</t>
  </si>
  <si>
    <t>06141202620014</t>
  </si>
  <si>
    <t>SEGUROS E INVERSIONES, S.A.</t>
  </si>
  <si>
    <t>06140703780015</t>
  </si>
  <si>
    <t>SEIS, S.A. DE C.V.</t>
  </si>
  <si>
    <t>06140203981013</t>
  </si>
  <si>
    <t>SERTRACEN, S.A. DE C.V.</t>
  </si>
  <si>
    <t>06142605971068</t>
  </si>
  <si>
    <t>SERVAMATIC,S.A DE C.V.</t>
  </si>
  <si>
    <t>06141603991057</t>
  </si>
  <si>
    <t>SERVI ESTACION EL PILAR, S. A. DE C. V.</t>
  </si>
  <si>
    <t>06143105911022</t>
  </si>
  <si>
    <t>SERVICENTRO RIVERA, S.A. DE C.V.</t>
  </si>
  <si>
    <t>06140807051014</t>
  </si>
  <si>
    <t>SERVICIOS BURSATILES SALVADOREÑOS, S.A. DE C.V. PUESTO DE BOLSA DE PRODUCTOS Y SERVICIOS</t>
  </si>
  <si>
    <t>06140802740020</t>
  </si>
  <si>
    <t>SERVICIOS DE ALIMENTOS, S.A. DE C.V.</t>
  </si>
  <si>
    <t>06140904971039</t>
  </si>
  <si>
    <t>SERVICIOS DE PERSONAL, S. A. DE C. V.</t>
  </si>
  <si>
    <t>06140903760036</t>
  </si>
  <si>
    <t>SERVICIOS DE SALUD, S.A. DE C.V.</t>
  </si>
  <si>
    <t>06140604951036</t>
  </si>
  <si>
    <t>SERVICIOS EMPRESARIALES, S.A. DE C.V.</t>
  </si>
  <si>
    <t>06140102021086</t>
  </si>
  <si>
    <t>SERVICIOS FINANCIEROS ENLACE, S.A. DE C.V.</t>
  </si>
  <si>
    <t>06142810921030</t>
  </si>
  <si>
    <t>SERVICIOS FINANCIEROS S. A. DE C. V.</t>
  </si>
  <si>
    <t>06140402921038</t>
  </si>
  <si>
    <t>SERVICIOS GENERALES BURSATILES, S.A. DE C.V.</t>
  </si>
  <si>
    <t>06141205870030</t>
  </si>
  <si>
    <t>SERVICIOS INTEGRALES SIC, SOCIEDAD ANONIMA DE CAPITAL VARIABLE</t>
  </si>
  <si>
    <t>06142311001044</t>
  </si>
  <si>
    <t>SERVICIOS LABORALES, S.A. DE C.V.</t>
  </si>
  <si>
    <t>06142405911010</t>
  </si>
  <si>
    <t>SERVICIOS SANTA ELENA, S. A. DE C. V.</t>
  </si>
  <si>
    <t>06140505981012</t>
  </si>
  <si>
    <t>SERVICIOS TECNICOS AVICOLAS, S.A. DE C.V.</t>
  </si>
  <si>
    <t>12172012041013</t>
  </si>
  <si>
    <t>SERVIPA S.A. DE C.V.</t>
  </si>
  <si>
    <t>06141103590020</t>
  </si>
  <si>
    <t>SHERWIN WILLIAMS DE CENTRO AMERICA, S.A. DE C.V.</t>
  </si>
  <si>
    <t>06141806041038</t>
  </si>
  <si>
    <t>SHOPPING CENTER, S.A. DE C.V.</t>
  </si>
  <si>
    <t>93090110470011</t>
  </si>
  <si>
    <t>SIEMENS AKTIENGESELLSCHAFT</t>
  </si>
  <si>
    <t>06140104670012</t>
  </si>
  <si>
    <t>SIEMENS, S.A.</t>
  </si>
  <si>
    <t>06141703690013</t>
  </si>
  <si>
    <t>SIGMA, S.A. DE C.V.</t>
  </si>
  <si>
    <t>05111108001016</t>
  </si>
  <si>
    <t>SINGUIL, DE R.L.</t>
  </si>
  <si>
    <t>05112108001012</t>
  </si>
  <si>
    <t>SISA, VIDA, SOCIEDAD ANONIMA, SEGUROS DE PERSONAS</t>
  </si>
  <si>
    <t>06140802740032</t>
  </si>
  <si>
    <t>SISTEMAS COMESTIBLES,S.A. DE C.V.</t>
  </si>
  <si>
    <t>06142305071030</t>
  </si>
  <si>
    <t>SKY EL SALVADOR, S.A. DE C.V.</t>
  </si>
  <si>
    <t>06140311061010</t>
  </si>
  <si>
    <t>SKY SOLUTIONS, S.A. DE C.V.</t>
  </si>
  <si>
    <t>06141604121021</t>
  </si>
  <si>
    <t>SKYCOM LATINOAMERICA, S.A DE C.V.</t>
  </si>
  <si>
    <t>06141110911011</t>
  </si>
  <si>
    <t>SMI PET EL SALVADOR, SOCIEDAD ANONIMA DE CAPITAL VARIABLE</t>
  </si>
  <si>
    <t>02033110660019</t>
  </si>
  <si>
    <t>SOC. COOP.CHALCHUAPANECA DE PRODUCTORES DE CAFE,CUZCACHAPA DE R.L</t>
  </si>
  <si>
    <t>12171602131011</t>
  </si>
  <si>
    <t>SOCIEDAD COOPERATIVA DE AHORRO Y CREDITO CREDICAMPO DE RESPONSABILIDAD LIMITADA DE CAPITAL VARIABLE</t>
  </si>
  <si>
    <t>13191912001015</t>
  </si>
  <si>
    <t>SOCIEDAD COOPERATIVA DE AHORRO Y MICROCREDITO DE RESPONSABILIDAD LIMITADA DE CAPITAL VARIABLE</t>
  </si>
  <si>
    <t>13190712061017</t>
  </si>
  <si>
    <t>SOCIEDAD COOPERATIVA PADECOMSM CREDITO DE RESPONSABILIDAD LIMITADA DE CAPITAL VARIABLE</t>
  </si>
  <si>
    <t>02071203041014</t>
  </si>
  <si>
    <t>SOCIEDAD COOPERATIVA SOLIDARISTA DE RESPONSABILIDAD LIMITADA</t>
  </si>
  <si>
    <t>06141505021015</t>
  </si>
  <si>
    <t>SOCIEDAD DE AHORRO Y CREDITO APOYO INTEGRAL, S.A.</t>
  </si>
  <si>
    <t>06141002071023</t>
  </si>
  <si>
    <t>SOCIEDAD DE AHORRO Y CREDITO CREDICOMER, S.A.</t>
  </si>
  <si>
    <t>06142203131020</t>
  </si>
  <si>
    <t>SOCIEDAD DE AHORRO Y CREDITO MULTIVALORES, SOCIEDAD ANONIMA</t>
  </si>
  <si>
    <t>06141603941017</t>
  </si>
  <si>
    <t>SOCIEDAD HIDROELECTRICA PAPALOATE, S. A. DE C. V.</t>
  </si>
  <si>
    <t>06140611101021</t>
  </si>
  <si>
    <t>SOCIETE D´ENERGIE DU SALVADOR, SOCIEDAD ANONIMA DE CAPITAL VARIABLE</t>
  </si>
  <si>
    <t>06140808630017</t>
  </si>
  <si>
    <t>SOLAIRE, S.A. DE C.V.</t>
  </si>
  <si>
    <t>04302504470010</t>
  </si>
  <si>
    <t>SOLIS OLIVA MARCOS ANTONIO</t>
  </si>
  <si>
    <t>06142709061020</t>
  </si>
  <si>
    <t>SOLUCIONES Y HERRAMIENTAS, S.A. DE C.V.</t>
  </si>
  <si>
    <t>06141402680043</t>
  </si>
  <si>
    <t>SOSA CASTELLANOS RAUL RAFAEL</t>
  </si>
  <si>
    <t>06142504021026</t>
  </si>
  <si>
    <t>SOTRANSCO, S.A. DE C.V.</t>
  </si>
  <si>
    <t>06140709760014</t>
  </si>
  <si>
    <t>SOVIPE COMERCIAL S. A. DE C. V.</t>
  </si>
  <si>
    <t>06143108901028</t>
  </si>
  <si>
    <t>SPECIALTY FOODS, S.A. DE C.V.</t>
  </si>
  <si>
    <t>96422405850010</t>
  </si>
  <si>
    <t>SPECIALTY PRODUCTS, S. A. DE C. V.</t>
  </si>
  <si>
    <t>06140901041111</t>
  </si>
  <si>
    <t>SSA SISTEMAS EL SALVADOR, S. A. DE C. V.</t>
  </si>
  <si>
    <t>96422011061033</t>
  </si>
  <si>
    <t>STAR LAND GROUP COMMERCE, INC., SUCURSAL EL SALVADOR</t>
  </si>
  <si>
    <t>06140504001014</t>
  </si>
  <si>
    <t>STAR MOTORS, S.A. DE C.V.</t>
  </si>
  <si>
    <t>06140409670019</t>
  </si>
  <si>
    <t>STEINER,S.A. DE C.V.</t>
  </si>
  <si>
    <t>94982006131013</t>
  </si>
  <si>
    <t>SUBWAY INTERNATIONAL B.V. SUCURSAL EL SALVADOR</t>
  </si>
  <si>
    <t>04162805390013</t>
  </si>
  <si>
    <t>SUC. AGUILAR CACERES AGUSTIN</t>
  </si>
  <si>
    <t>06142607620171</t>
  </si>
  <si>
    <t>SUCESION RODRIGUEZ ROMERO JORGE ALBERTO</t>
  </si>
  <si>
    <t>12021812460012</t>
  </si>
  <si>
    <t>SUCESION SORTO REINALDO DE JESUS</t>
  </si>
  <si>
    <t>06140701690011</t>
  </si>
  <si>
    <t>SUCESORES LUIS TORRES Y COMPAÑIA DE C. V.</t>
  </si>
  <si>
    <t>05112105901012</t>
  </si>
  <si>
    <t>SUMER, S.A. DE C.V.</t>
  </si>
  <si>
    <t>06141206021041</t>
  </si>
  <si>
    <t>SUMINISTROS DE RESTAURANTES, S.A. DE C.V.</t>
  </si>
  <si>
    <t>05112807580014</t>
  </si>
  <si>
    <t>SUMMA INDUSTRIAL, S. A. DE C. V.</t>
  </si>
  <si>
    <t>06141107780022</t>
  </si>
  <si>
    <t>SUN CHEMICAL DE C.A., S.A. DE C.V.</t>
  </si>
  <si>
    <t>03060106121013</t>
  </si>
  <si>
    <t>SUN TRADER, SOCIEDAD ANONIMA DE CAPITAL VARIABLE.</t>
  </si>
  <si>
    <t>06143011881138</t>
  </si>
  <si>
    <t>SUPER PROMOTORA, S. A. DE C. V.</t>
  </si>
  <si>
    <t>SUPER REPUESTOS EL SALVADOR, SOCIEDAD ANONIMA DE CAPITAL VARIABLE</t>
  </si>
  <si>
    <t>06142509091081</t>
  </si>
  <si>
    <t>SUPERTEX EL SALVADOR, S.A. DE C.V.</t>
  </si>
  <si>
    <t>06140409141062</t>
  </si>
  <si>
    <t>SUPERTEX LOURDES, S.A. DE C.V.</t>
  </si>
  <si>
    <t>96000709161011</t>
  </si>
  <si>
    <t>SUPRA CONSTRUCCIONES, SOCIEDAD ANONIMA DE CAPITAL VARIABLE (SUCURSAL EL SALVADOR)</t>
  </si>
  <si>
    <t>06141309101051</t>
  </si>
  <si>
    <t>SW INVERSIONES INTERNACIONALES DE ALIMENTOS, S.A. DE C.V.</t>
  </si>
  <si>
    <t>06142106051012</t>
  </si>
  <si>
    <t>SWISSTEX EL SALVADOR, S.A. DE C.V.</t>
  </si>
  <si>
    <t>06140909031018</t>
  </si>
  <si>
    <t>SYKES EL SALVADOR LTDA.</t>
  </si>
  <si>
    <t>06142403870021</t>
  </si>
  <si>
    <t>TA TUNG, S.A. DE C.V.</t>
  </si>
  <si>
    <t>06142911390029</t>
  </si>
  <si>
    <t>TACA INTERNATIONAL AIRLINES, S.A.</t>
  </si>
  <si>
    <t>06140104620021</t>
  </si>
  <si>
    <t>TALLER DIDEA, S.A. DE C.V.</t>
  </si>
  <si>
    <t>06142506941068</t>
  </si>
  <si>
    <t>TANK LINE, S. A. DE C. V.</t>
  </si>
  <si>
    <t>06141212901029</t>
  </si>
  <si>
    <t>TARJETAS CUSCATLAN DE EL SALVADOR, S.A. DE C.V.</t>
  </si>
  <si>
    <t>05010512081014</t>
  </si>
  <si>
    <t>TECHNICAL AND TRAINING SERVICES, S.A. DE C.V.</t>
  </si>
  <si>
    <t>06141104971037</t>
  </si>
  <si>
    <t>TECHNO SCREEN, S. A. DE C. V.</t>
  </si>
  <si>
    <t>06141401021021</t>
  </si>
  <si>
    <t>TECNASA ES, S.A. DE C.V.</t>
  </si>
  <si>
    <t>TECNICA EN NUTRICION ANIMAL, S.A. DE C.V.</t>
  </si>
  <si>
    <t>06140611750055</t>
  </si>
  <si>
    <t>TECNICA UNIVERSAL SALVADOREÑA, S.A. DE C.V.</t>
  </si>
  <si>
    <t>06140212810019</t>
  </si>
  <si>
    <t>TECNICOS ASOCIADOS, S.A. DE C.V.</t>
  </si>
  <si>
    <t>06140506891025</t>
  </si>
  <si>
    <t>TECNO AVANCE, S.A. DE C.V.</t>
  </si>
  <si>
    <t>06140207991021</t>
  </si>
  <si>
    <t>TELECOMODA, S.A. DE C.V.</t>
  </si>
  <si>
    <t>06141201041010</t>
  </si>
  <si>
    <t>TELEFONIA DIGITAL MOVIL, S.A. DE C.V.</t>
  </si>
  <si>
    <t>06142102971036</t>
  </si>
  <si>
    <t>TELEFONICA MOVILES EL SALVADOR, S. A. DE C. V.</t>
  </si>
  <si>
    <t>06142303911015</t>
  </si>
  <si>
    <t>TELEMOVIL EL SALVADOR , SOCIEDAD ANONIMA DE CAPITAL VARIABLE</t>
  </si>
  <si>
    <t>06141502961025</t>
  </si>
  <si>
    <t>TERMINALES DE GAS DEL PACIFICO, S. A. DE C. V.</t>
  </si>
  <si>
    <t>06140402710012</t>
  </si>
  <si>
    <t>TERMOENCOGIBLES, S.A. DE C.V.</t>
  </si>
  <si>
    <t>06141410041027</t>
  </si>
  <si>
    <t>TERMOEXPORT, S.A. DE C.V.</t>
  </si>
  <si>
    <t>06142210991027</t>
  </si>
  <si>
    <t>TERMOPUERTO, SOCIEDAD ANONIMA DE CAPITAL VARIABLE</t>
  </si>
  <si>
    <t>06142607991058</t>
  </si>
  <si>
    <t>TERMOS DEL RIO, S.A. DE C.V.</t>
  </si>
  <si>
    <t>06140207870046</t>
  </si>
  <si>
    <t>TERNIUM INTERNACIONAL EL SALVADOR, S.A DE C.V .</t>
  </si>
  <si>
    <t>06140802021079</t>
  </si>
  <si>
    <t>TEXLEE EL SALVADOR, LTDA DE C.V.</t>
  </si>
  <si>
    <t>94502302961011</t>
  </si>
  <si>
    <t>TEXTILES LA PAZ L. L. C.</t>
  </si>
  <si>
    <t>05150207081019</t>
  </si>
  <si>
    <t>TEXTILES OPICO,S.A. DE C.V.</t>
  </si>
  <si>
    <t>06140802740019</t>
  </si>
  <si>
    <t>TEXTILES SAN ANDRES, SOCIEDAD ANONIMA DE CAPITAL VARIABLE.</t>
  </si>
  <si>
    <t>06141811710039</t>
  </si>
  <si>
    <t>TEXTUFIL,S.A. DE C.V.</t>
  </si>
  <si>
    <t>93843010951013</t>
  </si>
  <si>
    <t>THE BANK OF NOVA SCOTIA</t>
  </si>
  <si>
    <t>06141109081013</t>
  </si>
  <si>
    <t>THE OFFICE GURUS, LTDA. DE C.V.</t>
  </si>
  <si>
    <t>94831902981010</t>
  </si>
  <si>
    <t>THYSSENKRUPP ELEVADORES, S.A. ( SUC. EL SALVADOR )</t>
  </si>
  <si>
    <t>02032901570013</t>
  </si>
  <si>
    <t>TIJIBOY HASBUN JOSE ROBERTO</t>
  </si>
  <si>
    <t>06142305670013</t>
  </si>
  <si>
    <t>TITULOS, BIENES Y VALORES, S.A. DE C.V.</t>
  </si>
  <si>
    <t>03152510540010</t>
  </si>
  <si>
    <t>TOBAR PEÑA FRANCISCO CORONADO</t>
  </si>
  <si>
    <t>06141601031021</t>
  </si>
  <si>
    <t>TOBAR,S.A. DE C.V.</t>
  </si>
  <si>
    <t>02101904820018</t>
  </si>
  <si>
    <t>TOMZA GAS DE EL SALVADOR, S.A DE C.V.</t>
  </si>
  <si>
    <t>14081204530014</t>
  </si>
  <si>
    <t>TORRES DE GONZALEZ SOLEDAD DEL CARMEN</t>
  </si>
  <si>
    <t>14012712531011</t>
  </si>
  <si>
    <t>TORRES VENTURA JOSE DAVID</t>
  </si>
  <si>
    <t>06142405850025</t>
  </si>
  <si>
    <t>TOTO, S.A. DE C.V.</t>
  </si>
  <si>
    <t>96480512051011</t>
  </si>
  <si>
    <t>TRANS AMERICAN AIRLINES, S.A. SUCURSAL EL SALVADOR</t>
  </si>
  <si>
    <t>06143105061037</t>
  </si>
  <si>
    <t>TRANSACTEL EL SALVADOR S.A DE C.V.</t>
  </si>
  <si>
    <t>06140204921049</t>
  </si>
  <si>
    <t>TRANS-AUTO, S.A. DE C.V.</t>
  </si>
  <si>
    <t>12171211971015</t>
  </si>
  <si>
    <t>TRANSPORTES CASTRO FUNES, S. A. DE C. V.</t>
  </si>
  <si>
    <t>06141008901028</t>
  </si>
  <si>
    <t>TRANSPORTES PESADOS, S.A. DE C.V.</t>
  </si>
  <si>
    <t>TRANSPORTISTAS EXCELENTEMENTE SERVIDOS, S. A.DE C.V.</t>
  </si>
  <si>
    <t>06142807810010</t>
  </si>
  <si>
    <t>TRANVA, S. A. DE C. V.</t>
  </si>
  <si>
    <t>06142509021024</t>
  </si>
  <si>
    <t>TRES MONTAÑAS LIMITADA DE C.V</t>
  </si>
  <si>
    <t>02072401500010</t>
  </si>
  <si>
    <t>TRINIDAD VDA. DE ALVARENGA MARIA TERESA</t>
  </si>
  <si>
    <t>96422206810012</t>
  </si>
  <si>
    <t>TROPIGAS DE EL SALVADOR,S.A.</t>
  </si>
  <si>
    <t>06142411151035</t>
  </si>
  <si>
    <t>TSK ELECTRONICA Y ELECTRICIDAD EL SALVADOR, SOCIEDAD ANONIMA DECAPITAL VARIABLE</t>
  </si>
  <si>
    <t>06140101770019</t>
  </si>
  <si>
    <t>TUBOS Y PERFILES PLASTICOS, S.A. DE C.V.</t>
  </si>
  <si>
    <t>06142506121010</t>
  </si>
  <si>
    <t>UBIQUITY GLOBAL SERVICES EL SALVADOR, S.A. DE C.V.</t>
  </si>
  <si>
    <t>06140410121024</t>
  </si>
  <si>
    <t>UDP CONSORCIO CONSTRUCTOR EXPANSION CINCO DE NOVIEMBRE</t>
  </si>
  <si>
    <t>05012012161014</t>
  </si>
  <si>
    <t>UDP/CARTELLONE-HOLCIM CONCRETOS</t>
  </si>
  <si>
    <t>06141003091036</t>
  </si>
  <si>
    <t>UFINET EL SALVADOR, SOCIEDAD ANONIMA DE CAPITAL VARIABLE</t>
  </si>
  <si>
    <t>02102802001015</t>
  </si>
  <si>
    <t>UNBOUND</t>
  </si>
  <si>
    <t>06141808001092</t>
  </si>
  <si>
    <t>UNICOSERVI, S.A. DE C.V.</t>
  </si>
  <si>
    <t>06142004981074</t>
  </si>
  <si>
    <t>UNIDAD DE TRANSACCIONES, S. A. DE C. V.</t>
  </si>
  <si>
    <t>06142302051020</t>
  </si>
  <si>
    <t>UNIFERSA-DISAGRO, S.A. DE C.V.</t>
  </si>
  <si>
    <t>06143011091021</t>
  </si>
  <si>
    <t>UNIFI CENTRAL AMERICA, LIMITADA DE CAPITAL VARIABLE</t>
  </si>
  <si>
    <t>06141905991030</t>
  </si>
  <si>
    <t>UNIGAS DE EL SALVADOR, SOCIEDAD ANONIMA DE CAPITAL VARIABLE</t>
  </si>
  <si>
    <t>06141612620014</t>
  </si>
  <si>
    <t>UNILEVER DE CENTRO AMERICA, SOCIEDAD ANONIMA DE CAPITAL VARIABLE</t>
  </si>
  <si>
    <t>06142910131029</t>
  </si>
  <si>
    <t>UNILEVER EL SALVADOR SCC, SOCIEDAD ANONIMA DE CAPITAL VARIABLE.</t>
  </si>
  <si>
    <t>02102701001014</t>
  </si>
  <si>
    <t>UNILLANTAS, S.A. DE C.V.</t>
  </si>
  <si>
    <t>06142501161056</t>
  </si>
  <si>
    <t>UNION COMERCIAL CORPORATIVO, SOCIEDAD ANONIMA DE CAPITAL VARIABLE.</t>
  </si>
  <si>
    <t>UNION COMERCIAL DE EL SALVADOR, S. A. DE C. V.</t>
  </si>
  <si>
    <t>06141606921025</t>
  </si>
  <si>
    <t>UNION DE EXPORTADORES, S.A. DE C.V.</t>
  </si>
  <si>
    <t>06140512161047</t>
  </si>
  <si>
    <t>UNION DE PERSONAS ASOCIO FOODTECH ALIMENTOS</t>
  </si>
  <si>
    <t>06142711901010</t>
  </si>
  <si>
    <t>UNION DISTRIBUIDORA INTERNACIONAL,S.A. DE C.V.</t>
  </si>
  <si>
    <t>94502404871017</t>
  </si>
  <si>
    <t>UNITED AIRLINES, INC. SUCURSAL EL SALVADOR</t>
  </si>
  <si>
    <t>06141509650017</t>
  </si>
  <si>
    <t>UNIVERSIDAD CENTROAMERICANA JOSE SIMEÓN CAÑAS</t>
  </si>
  <si>
    <t>12173110810022</t>
  </si>
  <si>
    <t>UNIVERSIDAD DE ORIENTE</t>
  </si>
  <si>
    <t>06142012901055</t>
  </si>
  <si>
    <t>UNIVERSIDAD DOCTOR ANDRES BELLO</t>
  </si>
  <si>
    <t>06140803841010</t>
  </si>
  <si>
    <t>UNIVERSIDAD DON BOSCO</t>
  </si>
  <si>
    <t>06141509770011</t>
  </si>
  <si>
    <t>UNIVERSIDAD DR JOSE MATIAS DELGADO</t>
  </si>
  <si>
    <t>06141701810015</t>
  </si>
  <si>
    <t>UNIVERSIDAD EVANGELICA DE EL SALVADOR</t>
  </si>
  <si>
    <t>06140703810032</t>
  </si>
  <si>
    <t>UNIVERSIDAD FRANCISCO GAVIDIA</t>
  </si>
  <si>
    <t>06142607820032</t>
  </si>
  <si>
    <t>UNIVERSIDAD MODULAR ABIERTA</t>
  </si>
  <si>
    <t>UNIVERSIDAD SALVADOREÑA ALBERTO MASFERRER</t>
  </si>
  <si>
    <t>06142005810012</t>
  </si>
  <si>
    <t>UNIVERSIDAD TECNOLOGICA DE EL SALVADOR</t>
  </si>
  <si>
    <t>06140404600015</t>
  </si>
  <si>
    <t>UNO EL SALVADOR, SOCIEDAD ANONIMA</t>
  </si>
  <si>
    <t>06141011961031</t>
  </si>
  <si>
    <t>UNO RENT A CAR, S.A. DE C.V.</t>
  </si>
  <si>
    <t>06142511941017</t>
  </si>
  <si>
    <t>VALORES BANAGRICOLA, S.A DE C.V. CASA DE CORREDORES DE BOLSA</t>
  </si>
  <si>
    <t>06141801921013</t>
  </si>
  <si>
    <t>VALORES CUSCATLAN EL SALVADOR, SOCIEDAD ANONIMA DE CAPITAL VARIABLE, CASA DE CORREDORES DE BOLSA</t>
  </si>
  <si>
    <t>06140212931045</t>
  </si>
  <si>
    <t>VALORES DAVIVIENDA EL SALVADOR, S.A. DE C.V. CASA DE CORREDORES DE BOLSA.</t>
  </si>
  <si>
    <t>06142007091010</t>
  </si>
  <si>
    <t>VALORES Y SERVICIOS REGIONALES,S.A. DE C.V.</t>
  </si>
  <si>
    <t>06142011771018</t>
  </si>
  <si>
    <t>VAQUERANO LAZO ULISES EDGARDO</t>
  </si>
  <si>
    <t>06142903081016</t>
  </si>
  <si>
    <t>VARIEDADES GENESIS, S.A. DE C.V.</t>
  </si>
  <si>
    <t>06140512071064</t>
  </si>
  <si>
    <t>VARSITY PRO LTDA. DE CV</t>
  </si>
  <si>
    <t>01011405061010</t>
  </si>
  <si>
    <t>VIDALES LARRAÑAGA,SOCIEDAD ANONIMA DE CAPITAL VARIABLE</t>
  </si>
  <si>
    <t>06140806450012</t>
  </si>
  <si>
    <t>VIDUC, S.A. DE C.V.</t>
  </si>
  <si>
    <t>08210507660026</t>
  </si>
  <si>
    <t>VILLALTA CARCAMO JOSE LUIS</t>
  </si>
  <si>
    <t>08212607380013</t>
  </si>
  <si>
    <t>VILLALTA SALINAS JOSE VICENTE</t>
  </si>
  <si>
    <t>14062004650011</t>
  </si>
  <si>
    <t>VILLATORO REYES MEDARDO ANTONIO</t>
  </si>
  <si>
    <t>06142101860018</t>
  </si>
  <si>
    <t>VILLAVAR, S.A. DE C.V.</t>
  </si>
  <si>
    <t>06142208660010</t>
  </si>
  <si>
    <t>VIVA OUTDOOR, SOCIEDAD ANONIMA DE CAPITAL VARIABLE</t>
  </si>
  <si>
    <t>06141504700018</t>
  </si>
  <si>
    <t>YKK EL SALVADOR, S.A. DE C.V.</t>
  </si>
  <si>
    <t>06143003041015</t>
  </si>
  <si>
    <t>YLUFA, S. A. DE C.V.</t>
  </si>
  <si>
    <t>05011103031010</t>
  </si>
  <si>
    <t>YOBEL, S.A. DE C.V.</t>
  </si>
  <si>
    <t>06142706011049</t>
  </si>
  <si>
    <t>YOUNGONE ( EL SALVADOR ), S. A. DE C. V.</t>
  </si>
  <si>
    <t>06140506720010</t>
  </si>
  <si>
    <t>YSU TV CANAL 4, SOCIEDAD ANONIMA DE CAPITAL VARIABLE</t>
  </si>
  <si>
    <t>04232307430014</t>
  </si>
  <si>
    <t>ZEPEDA HERRERA JUAN ORLANDO</t>
  </si>
  <si>
    <t>06142110971070</t>
  </si>
  <si>
    <t>ZETA GAS DE EL SALVADOR, S.A. DE C.V.</t>
  </si>
  <si>
    <t>06141601740015</t>
  </si>
  <si>
    <t>ZONA FRANCA DE EXPORTACION EL PEDREGAL, S. A.</t>
  </si>
  <si>
    <t>02032808001019</t>
  </si>
  <si>
    <t>ZONA FRANCA DUMA, S.A. DE C.V.</t>
  </si>
  <si>
    <t>06140307001029</t>
  </si>
  <si>
    <t>ZONA FRANCA SANTA TECLA, S.A. DE C.V.</t>
  </si>
  <si>
    <t>06140806011027</t>
  </si>
  <si>
    <t>ZONA FRANCA SANTO TOMAS, S.A. DE C.V.</t>
  </si>
  <si>
    <t>06142802941057</t>
  </si>
  <si>
    <t>" ABB, S. A. DE C. V.</t>
  </si>
  <si>
    <t>06143006061068</t>
  </si>
  <si>
    <t>" AGRISAM, S. A.  C. V."</t>
  </si>
  <si>
    <t>06140603061045</t>
  </si>
  <si>
    <t>" AGROINVERSIONES SOTO REYES, S. A.  DE  C. V."</t>
  </si>
  <si>
    <t>" ALFA TECNOLOGIAS, S.A. DE C.V."</t>
  </si>
  <si>
    <t>06142906061040</t>
  </si>
  <si>
    <t>" BRANDT REPRESENTACIONES, S.A. DE C.V.</t>
  </si>
  <si>
    <t>06141102001030</t>
  </si>
  <si>
    <t>" C.A. INVERSIONES, S.A. DE C.V. "</t>
  </si>
  <si>
    <t>" CENTRO DE RESORTES, S. A . DE  C.V.</t>
  </si>
  <si>
    <t>06140203011022</t>
  </si>
  <si>
    <t>" CLIO COSMETICS, S.A. DE C.V. "</t>
  </si>
  <si>
    <t>06140710051052</t>
  </si>
  <si>
    <t>" COMTEC, S.A. DE C.V."</t>
  </si>
  <si>
    <t>06141111991035</t>
  </si>
  <si>
    <t>" DIVECO EL  SALVADOR , S.A.  DE C.V."</t>
  </si>
  <si>
    <t>06142806061035</t>
  </si>
  <si>
    <t>" DOMANI, S. A.  DE  C. V."</t>
  </si>
  <si>
    <t>06142405011060</t>
  </si>
  <si>
    <t>" EL PEZ DORADO,  S. A. DE C. V. , "</t>
  </si>
  <si>
    <t>06143008051124</t>
  </si>
  <si>
    <t>" EXODO 14, S. A.  DE  C. V."</t>
  </si>
  <si>
    <t>06141207061055</t>
  </si>
  <si>
    <t>" FAMBOR, S.A. DE C.V."</t>
  </si>
  <si>
    <t>06140610670015</t>
  </si>
  <si>
    <t>" FIGUEROA JIMENEZ &amp; CO., S.A. "</t>
  </si>
  <si>
    <t>06140703810019</t>
  </si>
  <si>
    <t>" FUNIVER, S.A. DE C.V."</t>
  </si>
  <si>
    <t>" GEORGE C. MOORE - EL SALVADOR, LTDA. DE C.V. "</t>
  </si>
  <si>
    <t>06140402021029</t>
  </si>
  <si>
    <t>" GEOTECNIA, CIMENTACIONES Y TECNICAS ESPECIALES, S.A. DE C.V. "</t>
  </si>
  <si>
    <t>" GLOBAL MOTORS, S.A. DE C.V."</t>
  </si>
  <si>
    <t>06143011051054</t>
  </si>
  <si>
    <t>" GRUPO MEGA, S.A. DE C.V. "</t>
  </si>
  <si>
    <t>06140907021015</t>
  </si>
  <si>
    <t>" GUTICIA DE EL SALVADOR, S.A. DE C.V."</t>
  </si>
  <si>
    <t>" HERMEL, S.A. DE C.V. "</t>
  </si>
  <si>
    <t>06140209051093</t>
  </si>
  <si>
    <t>" IDECOM, S.A. DE C.V. "</t>
  </si>
  <si>
    <t>06142602961010</t>
  </si>
  <si>
    <t>" INCATER, S.A. DE C. V. "</t>
  </si>
  <si>
    <t>06141603061025</t>
  </si>
  <si>
    <t>" INDUSTRIA Y EMBOTELLADORA, CORDONCILLO, S.A. DE C.V. "</t>
  </si>
  <si>
    <t>06141310051050</t>
  </si>
  <si>
    <t>" INDUSTRIAS LACTEAS MORENO, S.A. DE C.V."</t>
  </si>
  <si>
    <t>06142408951063</t>
  </si>
  <si>
    <t>" INVERSIONES TOBIAS AMERICAN, S.A. DE C.V. "</t>
  </si>
  <si>
    <t>" INVERSIONES Y PROYECTOS CUSCATLAN, S.A. DE C.V. "</t>
  </si>
  <si>
    <t>06142305061043</t>
  </si>
  <si>
    <t>" J.F. ASOCIADOS,  S.A. DE C.V."</t>
  </si>
  <si>
    <t>06141601021069</t>
  </si>
  <si>
    <t>" LA CURVA DE DON GERE, S.A. DE C.V. "</t>
  </si>
  <si>
    <t>06141404051010</t>
  </si>
  <si>
    <t>" MAYA CINE DIGITAL, S.A. DE C.V. "</t>
  </si>
  <si>
    <t>06141008061020</t>
  </si>
  <si>
    <t>" MODECALZA, S.A. DE C.V. "</t>
  </si>
  <si>
    <t>06141105061042</t>
  </si>
  <si>
    <t>" PRESTAMAS, S.A. DE C.V. "</t>
  </si>
  <si>
    <t>06141410021018</t>
  </si>
  <si>
    <t>" PROCALIDAD DE EL SALVADOR S. A . DE  C. V.  "</t>
  </si>
  <si>
    <t>06140907041105</t>
  </si>
  <si>
    <t>" R &amp; M CENTROAMERICANA, S.A. DE C.V."</t>
  </si>
  <si>
    <t>05111207061012</t>
  </si>
  <si>
    <t>" REMESAS FAMILIARES CUSCATLAN, S.A. DE C.V. "</t>
  </si>
  <si>
    <t>06141702051058</t>
  </si>
  <si>
    <t>" REPRESENTACIONES G.C. , S.A. DE C.V. "</t>
  </si>
  <si>
    <t>06142305001024</t>
  </si>
  <si>
    <t>" ROO HSING GARMENT CO. EL SALVADOR, S.A. DE C.V.</t>
  </si>
  <si>
    <t>" SERVIPA S.A. DE C.V."</t>
  </si>
  <si>
    <t>06142401061097</t>
  </si>
  <si>
    <t>" SOCIEDAD PRODUCTOS Y SERVICIOS LOPEZ PERLA, S.A. DE C.V. "</t>
  </si>
  <si>
    <t>06140912051038</t>
  </si>
  <si>
    <t>" STEAK HOUSES, S. A.  DE  C.V."</t>
  </si>
  <si>
    <t>06142611041080</t>
  </si>
  <si>
    <t>" SUPERINTENDENCIA DE COMPETENCIA "</t>
  </si>
  <si>
    <t>06140107061019</t>
  </si>
  <si>
    <t>" TRIBUNAL DE ETICA GUBERNAMENTAL "</t>
  </si>
  <si>
    <t>06143101051010</t>
  </si>
  <si>
    <t>" UMAÑA &amp; MORALES ABOGADOS "</t>
  </si>
  <si>
    <t>06142806061027</t>
  </si>
  <si>
    <t>" URBANA, S. A.  DE  C. V."</t>
  </si>
  <si>
    <t>06140910061010</t>
  </si>
  <si>
    <t>" VEINTICUATRO SIETE, S.A. DE C.V."</t>
  </si>
  <si>
    <t>06143103091036</t>
  </si>
  <si>
    <t>"ACOOPFRUTA DE R.L."</t>
  </si>
  <si>
    <t>06140805061039</t>
  </si>
  <si>
    <t>"CONTRATACIONES  DIVERSAS, S.A. DE C.V."</t>
  </si>
  <si>
    <t>06141810011038</t>
  </si>
  <si>
    <t>"DIAGRI, S.A. DE C.V."</t>
  </si>
  <si>
    <t>"ELECTRO  GLOBAL , S. A.  DE  C. V."</t>
  </si>
  <si>
    <t>06143008011017</t>
  </si>
  <si>
    <t>"ESCARRSA. DE C.V."</t>
  </si>
  <si>
    <t>"FERRETERIA CABALLERO, SOCIEDAD ANONIMA DE CAPITAL VARIABLE"</t>
  </si>
  <si>
    <t>06141312051022</t>
  </si>
  <si>
    <t>"GRAF DEPOT, SOCIEDAD ANONIMA DE CAPITAL VARIABLE"</t>
  </si>
  <si>
    <t>06141511021035</t>
  </si>
  <si>
    <t>"INDUSTRIAL DE ALIMENTOS Y POSTRES, S.A. DE C.V. "</t>
  </si>
  <si>
    <t>06142807991010</t>
  </si>
  <si>
    <t>"RECEPTOR COMUNICACION INTEGRADA, S. A. DE  C. V. "</t>
  </si>
  <si>
    <t>06142307971039</t>
  </si>
  <si>
    <t>"SCOTIA SERVICREDIT,S.A. DE C.V."</t>
  </si>
  <si>
    <t>06140603021051</t>
  </si>
  <si>
    <t>"TECNIMED, S.A. DE C. V. "</t>
  </si>
  <si>
    <t>05032102031013</t>
  </si>
  <si>
    <t>"TRANSPORTES UNIDOS  LOURDES 77-79-S. A.  DE  C. V."</t>
  </si>
  <si>
    <t>06142401061089</t>
  </si>
  <si>
    <t>7░ ARTE, SOCIEDAD ANONIMA DE CAPITAL VARIABLE</t>
  </si>
  <si>
    <t>06143108011030</t>
  </si>
  <si>
    <t>A &amp; M, INVERSIONES, S.A. DE C.V.</t>
  </si>
  <si>
    <t>06140310071011</t>
  </si>
  <si>
    <t>A &amp; S LOGISTICS, S.A. DE C.V.</t>
  </si>
  <si>
    <t>06142705031020</t>
  </si>
  <si>
    <t>A I A  S.A. DE C.V.</t>
  </si>
  <si>
    <t>06142608021036</t>
  </si>
  <si>
    <t>A Y P DE EL SALVADOR, S.A. DE C.V.</t>
  </si>
  <si>
    <t>06141101840033</t>
  </si>
  <si>
    <t>A. &amp; A. COMERCIAL, S.A. DE C.V.</t>
  </si>
  <si>
    <t>06140504941041</t>
  </si>
  <si>
    <t>A.B.C., SERVICIOS Y REPRESENTACIONES, S. A. DE C. V.</t>
  </si>
  <si>
    <t>07022806941017</t>
  </si>
  <si>
    <t>A.C.O.T.A.C, DE R.L.</t>
  </si>
  <si>
    <t>08131006800019</t>
  </si>
  <si>
    <t>A.C.P.A.S.C. N║ 2 DE R. L.</t>
  </si>
  <si>
    <t>06141602870010</t>
  </si>
  <si>
    <t>A.T.C. INTERNATIONAL DE C.A., S.A. DE C.V.</t>
  </si>
  <si>
    <t>06140502921094</t>
  </si>
  <si>
    <t>AB CORPORACION, S. A. DE C. V.</t>
  </si>
  <si>
    <t>06140607760013</t>
  </si>
  <si>
    <t>ABBOTT, S. A. DE C. V.</t>
  </si>
  <si>
    <t>05020410731010</t>
  </si>
  <si>
    <t>ABEL ERNESTO RIVERA CRUZ</t>
  </si>
  <si>
    <t>94830209091012</t>
  </si>
  <si>
    <t>ABRO DE EL SALVADOR, S.A. DE C.V.</t>
  </si>
  <si>
    <t>06140306991025</t>
  </si>
  <si>
    <t>ABRUZZO, S. A  DE  C. V.</t>
  </si>
  <si>
    <t>06141503740045</t>
  </si>
  <si>
    <t>ACACESPROMAC DE R. L.</t>
  </si>
  <si>
    <t>06142403981045</t>
  </si>
  <si>
    <t>ACACIA, S. A. DE C.V.</t>
  </si>
  <si>
    <t>14081402710010</t>
  </si>
  <si>
    <t>ACACU, DE R.L.</t>
  </si>
  <si>
    <t>06142712931036</t>
  </si>
  <si>
    <t>ACADEMIA EUROPEA, SOCIEDAD ANONIMA DE CAPITAL VARIABLE</t>
  </si>
  <si>
    <t>06142702921040</t>
  </si>
  <si>
    <t>ACADEMIA NACIONAL DE SEGURIDAD PUBLICA</t>
  </si>
  <si>
    <t>06142501061035</t>
  </si>
  <si>
    <t>ACF TECHNOLOGIES LATAM, SOCIEDAD ANONIMA DE CAPITAL VARIABLE</t>
  </si>
  <si>
    <t>06142806710019</t>
  </si>
  <si>
    <t>ACOACEIG, DE R.L.</t>
  </si>
  <si>
    <t>06053005800016</t>
  </si>
  <si>
    <t>ACOPASCA DE R. L.</t>
  </si>
  <si>
    <t>06140603961011</t>
  </si>
  <si>
    <t>ACOSEVPROG DE R.L.</t>
  </si>
  <si>
    <t>06142312860031</t>
  </si>
  <si>
    <t>ADAD, S. A. DE C. V.</t>
  </si>
  <si>
    <t>01012801490029</t>
  </si>
  <si>
    <t>ADILIA DEL CARMEN MARTINEZ DE MENDEZ</t>
  </si>
  <si>
    <t>06142603870016</t>
  </si>
  <si>
    <t>ADMINISTRACION EMPRESARIAL, S. A. DE C. V.</t>
  </si>
  <si>
    <t>06140112001091</t>
  </si>
  <si>
    <t>ADMINISTRACION Y GESTION DE EMPRESAS, S. A. DE C. V.</t>
  </si>
  <si>
    <t>06141405971059</t>
  </si>
  <si>
    <t>ADMINISTRADORA AZUCARERA, S.A. DE C.V.</t>
  </si>
  <si>
    <t>06142803031020</t>
  </si>
  <si>
    <t>ADMINISTRADORA DE CONDOMINIOS, S.A .DE C.V.</t>
  </si>
  <si>
    <t>06142706051032</t>
  </si>
  <si>
    <t>ADMINISTRADORA DE INMUEBLES, S.A. DE C.V.</t>
  </si>
  <si>
    <t>06140709001017</t>
  </si>
  <si>
    <t>ADMINISTRADORA DE SEGUROS, S. A. DE C. V.</t>
  </si>
  <si>
    <t>06142805071010</t>
  </si>
  <si>
    <t>ADMINISTRADORA DE TALENTOS, S.A. DE C.V.</t>
  </si>
  <si>
    <t>ADMINISTRADORA INMOBILIARIA COMERCIAL, S.A. DE C.V.</t>
  </si>
  <si>
    <t>06141912081022</t>
  </si>
  <si>
    <t>ADMINISTRADORA Y PROVEEDORA DE PERSONAL, S.A. DE C.V.</t>
  </si>
  <si>
    <t>02102808350022</t>
  </si>
  <si>
    <t>ADOLFO MIGUEL SALUME BARAKE</t>
  </si>
  <si>
    <t>06142109981029</t>
  </si>
  <si>
    <t>AERO BOUTIQUE S.A.DE C.V.</t>
  </si>
  <si>
    <t>06140110071025</t>
  </si>
  <si>
    <t>AEROCASILLAS EL SALVADOR, SOCIEDAD ANONIMA DE CAPITAL VARIABLE</t>
  </si>
  <si>
    <t>06141006780016</t>
  </si>
  <si>
    <t>AERODESPACHOS DE EL SALVADOR, S.A. DE C.V.</t>
  </si>
  <si>
    <t>06140807700012</t>
  </si>
  <si>
    <t>AEROMAR, S.A. DE C.V.</t>
  </si>
  <si>
    <t>06142310071049</t>
  </si>
  <si>
    <t>AES NEJAPA GAS, LIMITADA DE C.V.</t>
  </si>
  <si>
    <t>06140103620013</t>
  </si>
  <si>
    <t>AGAVE, S. A. DE C. V.</t>
  </si>
  <si>
    <t>06140109770045</t>
  </si>
  <si>
    <t>AGDO, S.A.</t>
  </si>
  <si>
    <t>06142310041069</t>
  </si>
  <si>
    <t>AGENCIA DE PROMOCION DE EXPORTACIONES E INVERSIONES DE EL SALVADOR</t>
  </si>
  <si>
    <t>06141601760014</t>
  </si>
  <si>
    <t>AGENCIA DE VIAJES ESCAMILLA, S.A. DE C.V.</t>
  </si>
  <si>
    <t>06140807911056</t>
  </si>
  <si>
    <t>AGENCIA INTERNACIONAL MARITIMA, S. A. DE C. V.</t>
  </si>
  <si>
    <t>06142306690019</t>
  </si>
  <si>
    <t>AGRICOLA GANADERA BORJA LETONA S.A. DE C.V.</t>
  </si>
  <si>
    <t>06142201901058</t>
  </si>
  <si>
    <t>AGRICOLA SAN AGUSTIN, S. A. DE C. V.</t>
  </si>
  <si>
    <t>06141305850016</t>
  </si>
  <si>
    <t>AGRIZA, S. A. DE C.V.</t>
  </si>
  <si>
    <t>06140703720018</t>
  </si>
  <si>
    <t>AGRO INDUSTRIAS HOMBERGER, S.A. DE C.V.</t>
  </si>
  <si>
    <t>12171706001020</t>
  </si>
  <si>
    <t>AGROCAMPESTRE, S.A. DE C.V.</t>
  </si>
  <si>
    <t>AGROINDUSTRIAS CENTROAMERICANA, S. A. DE C. V.</t>
  </si>
  <si>
    <t>06140809041040</t>
  </si>
  <si>
    <t>AGROINDUSTRIAS E IMPORTACIONES, S.A. DE C.V.</t>
  </si>
  <si>
    <t>06143010720016</t>
  </si>
  <si>
    <t>AGROINDUSTRIAS E INVERSIONES, S.A. DE C.V.</t>
  </si>
  <si>
    <t>06140501061032</t>
  </si>
  <si>
    <t>AGROPECUARIA M.Q.F., S. A.  DE  C.V.</t>
  </si>
  <si>
    <t>05110610820011</t>
  </si>
  <si>
    <t>AGROSERVICIO EL SURCO, S. A. DE C. V.</t>
  </si>
  <si>
    <t>06143107931012</t>
  </si>
  <si>
    <t>AGROSERVICIO Y FERRETERIA EL GANADERO, S. A. DE C. V.</t>
  </si>
  <si>
    <t>06142201041040</t>
  </si>
  <si>
    <t>AGUILAS PLATEADAS, S.A. DE C.V.</t>
  </si>
  <si>
    <t>06142702751013</t>
  </si>
  <si>
    <t>AIDA EUGENIA MENDEZ DE PEREIRA</t>
  </si>
  <si>
    <t>06142005820017</t>
  </si>
  <si>
    <t>AIN, S. A. DE C. V.</t>
  </si>
  <si>
    <t>06141710911015</t>
  </si>
  <si>
    <t>AIR PAK, S. A. DE C. V.</t>
  </si>
  <si>
    <t>06142704771410</t>
  </si>
  <si>
    <t>ALBERTO JOSE URBINA VELASCO</t>
  </si>
  <si>
    <t>06140104670024</t>
  </si>
  <si>
    <t>ALCATEL DE EL SALVADOR,S.A. DE C.V.</t>
  </si>
  <si>
    <t>06142810780010</t>
  </si>
  <si>
    <t>ALECAR, S. A. DE C. V.</t>
  </si>
  <si>
    <t>11232401590014</t>
  </si>
  <si>
    <t>ALEJANDRO DE PAZ CLAROS</t>
  </si>
  <si>
    <t>06142510981015</t>
  </si>
  <si>
    <t>ALEMAN SOTO Y ASOCIADOS, S. A. DE C. V.</t>
  </si>
  <si>
    <t>06141011931043</t>
  </si>
  <si>
    <t>ALERTA EMPRESA, S.A. DE C.V.</t>
  </si>
  <si>
    <t>05051801811010</t>
  </si>
  <si>
    <t>ALEX ANTONIO AVENDAÑO DELGADO</t>
  </si>
  <si>
    <t>08212501690018</t>
  </si>
  <si>
    <t>ALEX ARIAS VELASQUEZ</t>
  </si>
  <si>
    <t>03071104590019</t>
  </si>
  <si>
    <t>ALEX VICENTE MONGE VASQUEZ</t>
  </si>
  <si>
    <t>06142102081081</t>
  </si>
  <si>
    <t>ALFARO G.  S.A.  DE  C.V.</t>
  </si>
  <si>
    <t>14161711530014</t>
  </si>
  <si>
    <t>ALFREDO GUZMAN TURCIOS</t>
  </si>
  <si>
    <t>06142212770044</t>
  </si>
  <si>
    <t>ALGIER'S IMPRESORES, S.A. DE C.V.</t>
  </si>
  <si>
    <t>06141903991075</t>
  </si>
  <si>
    <t>ALIADOS AGROINDUSTRIALES DE EL SALVADOR, S.A. DE C.V.</t>
  </si>
  <si>
    <t>06141605061014</t>
  </si>
  <si>
    <t>ALIMENTOS CAMPEON, S.A. DE C.V.</t>
  </si>
  <si>
    <t>06141612931024</t>
  </si>
  <si>
    <t>ALIMENTOS CONGELADOS, S. A. DE C. V.</t>
  </si>
  <si>
    <t>06140409951048</t>
  </si>
  <si>
    <t>ALIMENTOS VARIOS, S. A. DE C. V.</t>
  </si>
  <si>
    <t>06142709991044</t>
  </si>
  <si>
    <t>ALISAL, S. A. DE C. V.</t>
  </si>
  <si>
    <t>06140210891046</t>
  </si>
  <si>
    <t>ALKEMY EL SALVADOR, S.A. DE C.V.</t>
  </si>
  <si>
    <t>06142606971045</t>
  </si>
  <si>
    <t>ALMACENADORA ESPECIALIZADA DE ALIMENTOS, S.A DE C.V.</t>
  </si>
  <si>
    <t>02100106710016</t>
  </si>
  <si>
    <t>ALMACENES BOU, S.A. DE C.V.</t>
  </si>
  <si>
    <t>12171611981010</t>
  </si>
  <si>
    <t>ALMACENES DURAN TURCIOS, S.A. DE C.V.</t>
  </si>
  <si>
    <t>06142404011023</t>
  </si>
  <si>
    <t>ALMACENES ESPECIALES, S. A. DE C. V.</t>
  </si>
  <si>
    <t>06141511911065</t>
  </si>
  <si>
    <t>ALMACENES RABELT, S. A. DE C. V.</t>
  </si>
  <si>
    <t>12170809041016</t>
  </si>
  <si>
    <t>ALMACENES SALGADO, S.A. DE C.V.</t>
  </si>
  <si>
    <t>06140406750028</t>
  </si>
  <si>
    <t>ALQUILERES E INVERSIONES, S. A. DE C. V.</t>
  </si>
  <si>
    <t>03152712881017</t>
  </si>
  <si>
    <t>ALQUILERES Y SERVICIOS DIVERSOS, S. A DE C. V.</t>
  </si>
  <si>
    <t>06140912021015</t>
  </si>
  <si>
    <t>ALTA DIRECCION, S.A. DE C.V.</t>
  </si>
  <si>
    <t>06142309870010</t>
  </si>
  <si>
    <t>ALUMICENTRO DE EL SALVADOR,S.A. DE C.V.</t>
  </si>
  <si>
    <t>06142902640010</t>
  </si>
  <si>
    <t>ALUMINIO DE EL SALVADOR, S.A.</t>
  </si>
  <si>
    <t>06141506780029</t>
  </si>
  <si>
    <t>ALUMINIOS INTERNACIONALES, S.A. DE C.V.</t>
  </si>
  <si>
    <t>06140609041062</t>
  </si>
  <si>
    <t>ALUMINIOS SALVADOREÑOS, S.A. DE C.V.</t>
  </si>
  <si>
    <t>06142107921010</t>
  </si>
  <si>
    <t>ALUS, S. A. DE C. V.</t>
  </si>
  <si>
    <t>93931907641013</t>
  </si>
  <si>
    <t>ALVARO JARAMILLO ESCALLON</t>
  </si>
  <si>
    <t>06142210081020</t>
  </si>
  <si>
    <t>AMAYA &amp; GUEVARA CONSULTORES, S.A. DE C.V.</t>
  </si>
  <si>
    <t>06140401260035</t>
  </si>
  <si>
    <t>AMELIA EUGENIA SANDOVAL TOBAR</t>
  </si>
  <si>
    <t>06141705051016</t>
  </si>
  <si>
    <t>AMERICA LOGISTICS GROUP, S.A. DE C.V.</t>
  </si>
  <si>
    <t>06142901921025</t>
  </si>
  <si>
    <t>AMERICA PUBLICIDAD, S. A. DE C. V.</t>
  </si>
  <si>
    <t>06142603081014</t>
  </si>
  <si>
    <t>AMERICAN APPAREL EL SALVADOR, S.A DE C.V.</t>
  </si>
  <si>
    <t>06141204051040</t>
  </si>
  <si>
    <t>AMERICAN IMPORTS, S.A. DE C.V.</t>
  </si>
  <si>
    <t>06141407041059</t>
  </si>
  <si>
    <t>AMERICAN RETAIL, S.A. DE C.V.</t>
  </si>
  <si>
    <t>06141101901020</t>
  </si>
  <si>
    <t>AMERICATEL EL SALVADOR,S.A DE C.V.</t>
  </si>
  <si>
    <t>03011908741024</t>
  </si>
  <si>
    <t>ANA ELIZABETH GUTIERREZ FLORES</t>
  </si>
  <si>
    <t>02103009630018</t>
  </si>
  <si>
    <t>ANA EUGENIA RIOS DE AVELAR</t>
  </si>
  <si>
    <t>07022508570014</t>
  </si>
  <si>
    <t>ANA GLADIS SANCHEZ</t>
  </si>
  <si>
    <t>01030807590012</t>
  </si>
  <si>
    <t>ANA LETICIA ZEPEDA DE HUEZO</t>
  </si>
  <si>
    <t>06141309850060</t>
  </si>
  <si>
    <t>ANALI, S. A. DE C. V.</t>
  </si>
  <si>
    <t>08021311520010</t>
  </si>
  <si>
    <t>ANCELMO MAURICIO AREVALO BONILLA</t>
  </si>
  <si>
    <t>94833009951016</t>
  </si>
  <si>
    <t>ANCLA, S.A. DE C.V.</t>
  </si>
  <si>
    <t>06010402530010</t>
  </si>
  <si>
    <t>ANDRES REMBERTO CASTELLON</t>
  </si>
  <si>
    <t>06140901971020</t>
  </si>
  <si>
    <t>ANESTESIOLOGIA EN EQUIPO, S.A DE C.V.</t>
  </si>
  <si>
    <t>03151607681049</t>
  </si>
  <si>
    <t>ANGEL ABAD SOLANO CHICAS</t>
  </si>
  <si>
    <t>04080611711016</t>
  </si>
  <si>
    <t>ANGEL ALBERTO MEJIA MELGAR</t>
  </si>
  <si>
    <t>ANGEL CUPERTINO FUENTES FLORES</t>
  </si>
  <si>
    <t>14063110671010</t>
  </si>
  <si>
    <t>ANGEL ISRAEL REYES GRANADOS</t>
  </si>
  <si>
    <t>06170111781014</t>
  </si>
  <si>
    <t>ANGEL NATANAEL REYES ORTEZ</t>
  </si>
  <si>
    <t>ANGELFU, S. A. DE C. V.</t>
  </si>
  <si>
    <t>06140803790018</t>
  </si>
  <si>
    <t>ANLE, S. A. DE C. V.</t>
  </si>
  <si>
    <t>03061106691010</t>
  </si>
  <si>
    <t>ANTONIO ANIBAL CANIZALEZ SHUNICO</t>
  </si>
  <si>
    <t>06141009871017</t>
  </si>
  <si>
    <t>APEX PUBLICIDAD,S.A. DE C.V.</t>
  </si>
  <si>
    <t>06141506991069</t>
  </si>
  <si>
    <t>AQUACORPORACION DE EL SALVADOR, S. A. DE C. V.</t>
  </si>
  <si>
    <t>06141907931115</t>
  </si>
  <si>
    <t>AQUAPURA, S. A. DE C. V.</t>
  </si>
  <si>
    <t>06142603840036</t>
  </si>
  <si>
    <t>ARANDA, S. A. DE C. V.</t>
  </si>
  <si>
    <t>06141912630013</t>
  </si>
  <si>
    <t>ARCO INGENIEROS, S.A. DE C.V.</t>
  </si>
  <si>
    <t>06140509860013</t>
  </si>
  <si>
    <t>ARIAN, S.A. DE C.V.</t>
  </si>
  <si>
    <t>06140111901021</t>
  </si>
  <si>
    <t>ARMIDA, S. A. DE C. V.</t>
  </si>
  <si>
    <t>12090307530019</t>
  </si>
  <si>
    <t>ARMINDA HERNANDEZ BATRES DE RAMIREZ</t>
  </si>
  <si>
    <t>12170208470022</t>
  </si>
  <si>
    <t>ARNOLDO VILLATORO SARAVIA</t>
  </si>
  <si>
    <t>06140305740017</t>
  </si>
  <si>
    <t>AROD, S.A. DE C.V.</t>
  </si>
  <si>
    <t>06142701981031</t>
  </si>
  <si>
    <t>ARQUIDEAS, S.A DE C.V.</t>
  </si>
  <si>
    <t>06140312911025</t>
  </si>
  <si>
    <t>ARRECONSA, S. A. DE C. V.</t>
  </si>
  <si>
    <t>06142211951070</t>
  </si>
  <si>
    <t>ARRENDAMIENTOS CENTROAMERICANOS, S.A. DE C.V.</t>
  </si>
  <si>
    <t>06142505650010</t>
  </si>
  <si>
    <t>ARRINSA LEASING, S.A. DE C.V.</t>
  </si>
  <si>
    <t>06141909021019</t>
  </si>
  <si>
    <t>ARROCERA JERUSALEN, S.A. DE C.V.</t>
  </si>
  <si>
    <t>01032606790019</t>
  </si>
  <si>
    <t>ARROCERA OMOA, S. A. DE C. V.</t>
  </si>
  <si>
    <t>06141801051027</t>
  </si>
  <si>
    <t>ARROCERA SAN PABLO, S.A. DE C.V.</t>
  </si>
  <si>
    <t>ARTE COMERCIAL, S.A. DE C.V.</t>
  </si>
  <si>
    <t>06140312041055</t>
  </si>
  <si>
    <t>ARTE METAL, S.A. DE C.V.</t>
  </si>
  <si>
    <t>06142905971027</t>
  </si>
  <si>
    <t>ARTEPAL, S. A. DE C. V.</t>
  </si>
  <si>
    <t>05112912870010</t>
  </si>
  <si>
    <t>ARYES, S. A. DE C. V.</t>
  </si>
  <si>
    <t>06141802091014</t>
  </si>
  <si>
    <t>ASA COLORS, S.A. DE C.V.</t>
  </si>
  <si>
    <t>06140811660013</t>
  </si>
  <si>
    <t>ASA POSTERS, S.A. DE C.V.</t>
  </si>
  <si>
    <t>06140101120025</t>
  </si>
  <si>
    <t>ASAMBLEA LEGISLATIVA</t>
  </si>
  <si>
    <t>06142707011042</t>
  </si>
  <si>
    <t>ASEAL DE EL SALVADOR , S.A. DE C.V.</t>
  </si>
  <si>
    <t>06141910071038</t>
  </si>
  <si>
    <t>ASEBURSA S.A., PUESTO DE BOLSA DE PRODUCTOS Y SERVICIOS</t>
  </si>
  <si>
    <t>06141112750012</t>
  </si>
  <si>
    <t>ASEGURADORA POPULAR,S.A.</t>
  </si>
  <si>
    <t>06140103740020</t>
  </si>
  <si>
    <t>ASEGURADORA SALVADOREÑA, SOCIEDAD ANONIMA EN LIQUIDACION</t>
  </si>
  <si>
    <t>ASFALCA, S.A. DE C.V.</t>
  </si>
  <si>
    <t>07150406800010</t>
  </si>
  <si>
    <t>ASOC COOP DE PROD AGROP SAN FCO SUCHITOTO DE R.L.</t>
  </si>
  <si>
    <t>06090406800018</t>
  </si>
  <si>
    <t>ASOC COOP DE PROD AGROP SAN LUIS TUTULTEPEQUE DE R.L.</t>
  </si>
  <si>
    <t>03062805800029</t>
  </si>
  <si>
    <t>ASOC COOP DE PRODUCCION AGROPECUARIA ATAISI DE R.L.</t>
  </si>
  <si>
    <t>05022105051010</t>
  </si>
  <si>
    <t>ASOC. AGROP. SECTOR CINCO ZAPOTITAN DE R.L.</t>
  </si>
  <si>
    <t>06140302550047</t>
  </si>
  <si>
    <t>ASOC. CENTRO CULTURAL SALVADOREÑO AMERICANO</t>
  </si>
  <si>
    <t>02102012710020</t>
  </si>
  <si>
    <t>ASOC. COOP DE AHORRO Y CREDITO SIHUATEHUACAN DE R. L.</t>
  </si>
  <si>
    <t>03150406800049</t>
  </si>
  <si>
    <t>ASOC. COOP. DE  PRODUCC.  AGROPECUARIA  TONALA R.L.</t>
  </si>
  <si>
    <t>03062508800011</t>
  </si>
  <si>
    <t>ASOC. COOP. DE PROD. AGROP. EL SUNZA DE R.L.</t>
  </si>
  <si>
    <t>13151006800012</t>
  </si>
  <si>
    <t>ASOC. COOP. DE PROD. AGROP. SAN CARLOS DOS DE R.L.</t>
  </si>
  <si>
    <t>11080906800024</t>
  </si>
  <si>
    <t>ASOC. COOP. DE PROD. AGROPECUARIA "EL TERCIO" DE R.L.</t>
  </si>
  <si>
    <t>03020206800016</t>
  </si>
  <si>
    <t>ASOC. COOP. DE PRODUC. AGROP. COPAPAYO DE R.L.</t>
  </si>
  <si>
    <t>02040603800018</t>
  </si>
  <si>
    <t>ASOC. COOP. DE PRODUC. AGROP. DE LA PRESA DE R.L.</t>
  </si>
  <si>
    <t>05011206800019</t>
  </si>
  <si>
    <t>ASOC. COOP. DE PRODUC. AGROPECUARIA EL ESPINO DE R.L.</t>
  </si>
  <si>
    <t>03150406800013</t>
  </si>
  <si>
    <t>ASOC. COOP. DE PRODUCCION AGROP. BARRA CIEGA DE R.L.</t>
  </si>
  <si>
    <t>02030406800022</t>
  </si>
  <si>
    <t>ASOC. COOP. DE PRODUCCION AGROP. LA MAGDALENA DE R.L.</t>
  </si>
  <si>
    <t>03120306800015</t>
  </si>
  <si>
    <t>ASOC. COOP. DE PRODUCCION AGROP. LOS LAGARTOS DE  R. L.</t>
  </si>
  <si>
    <t>02100406800011</t>
  </si>
  <si>
    <t>ASOC. COOP. DE PRODUCCION AGROPEC. SANTA ADELA DE R. L.</t>
  </si>
  <si>
    <t>06020606800014</t>
  </si>
  <si>
    <t>ASOC. COOP.DE LA REF.AGRARIA " SAMARIA LAS MERCEDES " DE R.L.</t>
  </si>
  <si>
    <t>ASOC. COOPERATIVA DE AHORRO Y CREDITO VICENTINA DE R.L.</t>
  </si>
  <si>
    <t>02012012901017</t>
  </si>
  <si>
    <t>ASOC. DE FOMENTO  INTEGRAL COMUNITARIA DE EL  SALVADOR</t>
  </si>
  <si>
    <t>06140209941021</t>
  </si>
  <si>
    <t>ASOC. DE TRAB.DE AVICOLA SALV., S.A. DE C.V. Y FILIALES</t>
  </si>
  <si>
    <t>06141009901030</t>
  </si>
  <si>
    <t>ASOC. PARA EL DESARROLLO INTEGRAL COMUNITARIO</t>
  </si>
  <si>
    <t>12172908011024</t>
  </si>
  <si>
    <t>ASOC.COOP.DE AHORRO,CREDITO. SERV.TECNICOS DE OTE. DE R. L.</t>
  </si>
  <si>
    <t>11080306800013</t>
  </si>
  <si>
    <t>ASOC.COOP.DE PRODUC.AGROPECUARIA HACIENDA LA CARRERA DE R.L.</t>
  </si>
  <si>
    <t>05151311921017</t>
  </si>
  <si>
    <t>ASOC.DE REGANTES DEL DIST.DE RIEGO Y AVENAMIEN #1 ZAPOTITAN</t>
  </si>
  <si>
    <t>11232804991018</t>
  </si>
  <si>
    <t>ASOC.SALV.DE PRODUC.AGROP.DE USULUTAN</t>
  </si>
  <si>
    <t>ASOCIACION AGAPE DE EL SALVADOR</t>
  </si>
  <si>
    <t>06142706500039</t>
  </si>
  <si>
    <t>ASOCIACION AZUCARERA DE EL SALVADOR</t>
  </si>
  <si>
    <t>06020506800016</t>
  </si>
  <si>
    <t>ASOCIACION COOPERATIVA DE PRODUCCION AGROPECUARIA EL ANGEL DE R.L.</t>
  </si>
  <si>
    <t>12171804011034</t>
  </si>
  <si>
    <t>ASOCIACION DE ARTESANOS HOJALATEROS POSTCOSECHA DE ORIENTE DE R.L.</t>
  </si>
  <si>
    <t>ASOCIACION DE TRABAJADORES DE BON APPETIT, S. A. DE C. V.</t>
  </si>
  <si>
    <t>ASOCIACION DEMOGRAFICA SALVADOREÑA</t>
  </si>
  <si>
    <t>06141301690018</t>
  </si>
  <si>
    <t>ASOCIACION ESCOLAR ALEMANA</t>
  </si>
  <si>
    <t>06141409640014</t>
  </si>
  <si>
    <t>ASOCIACION ESCUELA AMERICANA</t>
  </si>
  <si>
    <t>06141610690013</t>
  </si>
  <si>
    <t>ASOCIACION FE Y ALEGRIA</t>
  </si>
  <si>
    <t>05113004570014</t>
  </si>
  <si>
    <t>ASOCIACION INSTITUCION SALESIANA</t>
  </si>
  <si>
    <t>06142810700037</t>
  </si>
  <si>
    <t>ASOCIACION LICEO FRANCES</t>
  </si>
  <si>
    <t>06140410670020</t>
  </si>
  <si>
    <t>ASOCIACION NACIONAL DE LA EMPRESA PRIVADA</t>
  </si>
  <si>
    <t>06141702031073</t>
  </si>
  <si>
    <t>ASOCIACION PANAMERICANA DE MERCADEO SOCIAL,</t>
  </si>
  <si>
    <t>06142307770023</t>
  </si>
  <si>
    <t>ASOCIACION PROMOTORA DE CENTROS EDUCATIVOS</t>
  </si>
  <si>
    <t>06140611580022</t>
  </si>
  <si>
    <t>ASOCIACION SALVADOREÑA DE INDUSTRIALES</t>
  </si>
  <si>
    <t>06142405850104</t>
  </si>
  <si>
    <t>ASOCIACION SALVADOREÑA PRO SALUD RURAL</t>
  </si>
  <si>
    <t>06141906860028</t>
  </si>
  <si>
    <t>ASOCIACION SALVADOREÑA PROMOTORA DE LA SALUD</t>
  </si>
  <si>
    <t>06140506001046</t>
  </si>
  <si>
    <t>ATENEO REAL EUROPEO, S.A. DE C.V.</t>
  </si>
  <si>
    <t>06142907991017</t>
  </si>
  <si>
    <t>ATENTO EL SALVADOR, S.A. DE C.V.</t>
  </si>
  <si>
    <t>12172005570044</t>
  </si>
  <si>
    <t>ATILIO ALVAREZ GUTIERREZ</t>
  </si>
  <si>
    <t>06142410971020</t>
  </si>
  <si>
    <t>AUDIO VIDEO PROFESIONAL, S. A. DE C. V.</t>
  </si>
  <si>
    <t>06141208061016</t>
  </si>
  <si>
    <t>AUDITORES Y CONSULTORES DE NEGOCIOS, S.A. DE C.V.</t>
  </si>
  <si>
    <t>08101001590011</t>
  </si>
  <si>
    <t>AUGUSTO CESAR ECHEGOYEN MARTINEZ</t>
  </si>
  <si>
    <t>12171909001018</t>
  </si>
  <si>
    <t>AUTO MOTO,SOCIEDAD ANONIMA DE CAPITAL VARIABLE</t>
  </si>
  <si>
    <t>06142805790020</t>
  </si>
  <si>
    <t>AUTOCONSA, S.A. DE C.V.</t>
  </si>
  <si>
    <t>06142007011033</t>
  </si>
  <si>
    <t>AUTOHAUS, S.A. DE C.V.</t>
  </si>
  <si>
    <t>06142803931012</t>
  </si>
  <si>
    <t>AUTOMATIZACION Y CONT INDUST DE EL SALVADOR, S. A. DE C. V.</t>
  </si>
  <si>
    <t>06140109710048</t>
  </si>
  <si>
    <t>AUTOMOVIL CLUB DE EL SALVADOR</t>
  </si>
  <si>
    <t>06141810011054</t>
  </si>
  <si>
    <t>AUTORIDAD DE AVIACION CIVIL</t>
  </si>
  <si>
    <t>06143010021070</t>
  </si>
  <si>
    <t>AUTORIDAD MARITIMA PORTUARIA</t>
  </si>
  <si>
    <t>06140510820027</t>
  </si>
  <si>
    <t>AVANCE INGENIEROS, S.A. DE C.V.</t>
  </si>
  <si>
    <t>06140811061016</t>
  </si>
  <si>
    <t>AVERY DENNISON RETAIL INFORMATION SERVICES EL SALVADOR, LTDA. DE C.V.</t>
  </si>
  <si>
    <t>06140612041022</t>
  </si>
  <si>
    <t>AVICAR, S.A. DE C.V.</t>
  </si>
  <si>
    <t>02071307001014</t>
  </si>
  <si>
    <t>AVICOLA SALAZAR,  S.A. DE C.V.</t>
  </si>
  <si>
    <t>06141911031013</t>
  </si>
  <si>
    <t>AVICULTORES Y PORCINOCULTORES, S.A. DE C.V.</t>
  </si>
  <si>
    <t>06140406961018</t>
  </si>
  <si>
    <t>AVILES GARCIA, S. A. DE C. V.</t>
  </si>
  <si>
    <t>06140405901020</t>
  </si>
  <si>
    <t>AVIMAC, S.A DE C.V.</t>
  </si>
  <si>
    <t>06142010850016</t>
  </si>
  <si>
    <t>AVIPRO, S.A. DE C.V.</t>
  </si>
  <si>
    <t>06141710021052</t>
  </si>
  <si>
    <t>AYALA QUINTANILLA, S.A. DE C.V.</t>
  </si>
  <si>
    <t>06142711780018</t>
  </si>
  <si>
    <t>AYRE, S.A. DE C.V.</t>
  </si>
  <si>
    <t>06140111011018</t>
  </si>
  <si>
    <t>B &amp; D SERVICIOS TECNICOS S.A. DE C.V.</t>
  </si>
  <si>
    <t>05112608921010</t>
  </si>
  <si>
    <t>B Y B, CARNAVAL, S.A. DE C.V.</t>
  </si>
  <si>
    <t>06141311921015</t>
  </si>
  <si>
    <t>B.D.M. INVERSIONES, S. A. DE C. V.</t>
  </si>
  <si>
    <t>06141909021108</t>
  </si>
  <si>
    <t>B.G.A. INVERSIONES , S. A. DE C. V.</t>
  </si>
  <si>
    <t>06141005051015</t>
  </si>
  <si>
    <t>BAC LEASING, S.A. DE C.V.</t>
  </si>
  <si>
    <t>06142608991035</t>
  </si>
  <si>
    <t>BAKERY INTERNATIONAL, S. A. DE C.V.</t>
  </si>
  <si>
    <t>06140107740062</t>
  </si>
  <si>
    <t>BANCO CENTRAL DE RESERVA DE EL SALVADOR</t>
  </si>
  <si>
    <t>06142511931054</t>
  </si>
  <si>
    <t>BARRHER DISTRIBUIDORA, S. A. DE C. V.</t>
  </si>
  <si>
    <t>06140312750021</t>
  </si>
  <si>
    <t>BASF DE EL SALVADOR, S.A. DE C.V.</t>
  </si>
  <si>
    <t>12172809011012</t>
  </si>
  <si>
    <t>BAZAR LISSETH, S.A. DE C.V.</t>
  </si>
  <si>
    <t>BCO IZALQUEÑO DE LOS TRAB. SOC. COOP. DE R.L. DE C.V.</t>
  </si>
  <si>
    <t>06142410740019</t>
  </si>
  <si>
    <t>BDF EL SALVADOR, S.A. DE C.V.</t>
  </si>
  <si>
    <t>06140707051068</t>
  </si>
  <si>
    <t>BEARCOM, S.A. DE C.V.</t>
  </si>
  <si>
    <t>06140401061051</t>
  </si>
  <si>
    <t>BEKAMODA, S.A. DE C.V.</t>
  </si>
  <si>
    <t>05102307721010</t>
  </si>
  <si>
    <t>BELLA ISABEL CRUZ DE ORELLANA</t>
  </si>
  <si>
    <t>06142103001073</t>
  </si>
  <si>
    <t>BELLMART, S. A. DE C. V.</t>
  </si>
  <si>
    <t>06142412770015</t>
  </si>
  <si>
    <t>BEMART DE CENTRO AMERICA, S.A. DE C.V.</t>
  </si>
  <si>
    <t>06142906870010</t>
  </si>
  <si>
    <t>BENEDETTI ZELAYA, S.A. DE C.V.</t>
  </si>
  <si>
    <t>06142407971028</t>
  </si>
  <si>
    <t>BENEFICIADORES Y EXPORTADORES DE CAFE, S. A. DE C. V.</t>
  </si>
  <si>
    <t>06140712071034</t>
  </si>
  <si>
    <t>BENSON COMMUNICATIONS. S.A. DE C.V.</t>
  </si>
  <si>
    <t>06140409860040</t>
  </si>
  <si>
    <t>BETAFARMA, S. A. DE C. V.</t>
  </si>
  <si>
    <t>01062006630017</t>
  </si>
  <si>
    <t>BILLY JOBANY CHACON REPREZA</t>
  </si>
  <si>
    <t>06141506051015</t>
  </si>
  <si>
    <t>BIOCAM, TECNOLOGIA, S.A. DE C.V.</t>
  </si>
  <si>
    <t>06142609921022</t>
  </si>
  <si>
    <t>BIO-CIENTIFICA, S.A. DE C.V.</t>
  </si>
  <si>
    <t>06142010971048</t>
  </si>
  <si>
    <t>BIOMEDICA LEMUS, S.A. DE C.V.</t>
  </si>
  <si>
    <t>06140611031040</t>
  </si>
  <si>
    <t>BISTROS, S. A. DE C.V.</t>
  </si>
  <si>
    <t>06142207031012</t>
  </si>
  <si>
    <t>BJ SERVICES Y CIA. S. EN C. DE C.V.</t>
  </si>
  <si>
    <t>10102308741023</t>
  </si>
  <si>
    <t>BLANCA ESTELA RENDEROS ESTUPINIAN</t>
  </si>
  <si>
    <t>06142510530126</t>
  </si>
  <si>
    <t>BLANCA ESTELA RIVAS</t>
  </si>
  <si>
    <t>06141806081048</t>
  </si>
  <si>
    <t>BLUE JAY DE EL SALVADOR, S.A. DE C.V</t>
  </si>
  <si>
    <t>06140605031038</t>
  </si>
  <si>
    <t>BODEGAS GOURMET, S.A. DE C.V.</t>
  </si>
  <si>
    <t>05150701091019</t>
  </si>
  <si>
    <t>BODET-HORST,S.A. DE CV.</t>
  </si>
  <si>
    <t>06140109750022</t>
  </si>
  <si>
    <t>BOLCA, S. A. DE C. V.</t>
  </si>
  <si>
    <t>06142809891012</t>
  </si>
  <si>
    <t>BOLSAS DESECHABLES Y PLASTICOS, S. A. DE C. V.</t>
  </si>
  <si>
    <t>14080305941014</t>
  </si>
  <si>
    <t>BONILLA HERNANDEZ, S. A. DE C. V.</t>
  </si>
  <si>
    <t>06140702051027</t>
  </si>
  <si>
    <t>BOX MARKETING, S.A. DE C.V.</t>
  </si>
  <si>
    <t>06140208071015</t>
  </si>
  <si>
    <t>BRIGHTCOMMS EL SALVADOR, S.A. DE C.V.</t>
  </si>
  <si>
    <t>06142003740018</t>
  </si>
  <si>
    <t>BRILLAT, S.A. DE C.V.</t>
  </si>
  <si>
    <t>06141212901010</t>
  </si>
  <si>
    <t>BROOKLYN  MANUFACTURING LIMITADA DE C. V.</t>
  </si>
  <si>
    <t>06140305001030</t>
  </si>
  <si>
    <t>BROTHERS &amp; COMPANY, S.A. DE C.V.</t>
  </si>
  <si>
    <t>06141305941039</t>
  </si>
  <si>
    <t>BUSINESS CENTER, S. A. DE C. V.</t>
  </si>
  <si>
    <t>06142802021039</t>
  </si>
  <si>
    <t>C- RENTA, S. A. DE C. V.</t>
  </si>
  <si>
    <t>06142209051029</t>
  </si>
  <si>
    <t>C S CENTRAL AMERICA, S.A. DE C.V.</t>
  </si>
  <si>
    <t>06141603921024</t>
  </si>
  <si>
    <t>C Y R CONSULTORES, S. A. DE C. V.</t>
  </si>
  <si>
    <t>06141503001068</t>
  </si>
  <si>
    <t>C.F.RICH REPRESENTACIONES, S.A. DE C.V.</t>
  </si>
  <si>
    <t>06141801941120</t>
  </si>
  <si>
    <t>C.I.D.E.P.</t>
  </si>
  <si>
    <t>06142408981086</t>
  </si>
  <si>
    <t>CABLE VISION POR SATELITE, S.A. DE C.V.</t>
  </si>
  <si>
    <t>06142504710011</t>
  </si>
  <si>
    <t>CACTIUSA DE R. L.</t>
  </si>
  <si>
    <t>06140707061020</t>
  </si>
  <si>
    <t>CADELGA (EL SALVADOR), S.A. DE C.V.</t>
  </si>
  <si>
    <t>06140805720019</t>
  </si>
  <si>
    <t>CADENA CINEMATOGRAFICA SALVADOREÑA,S.A.</t>
  </si>
  <si>
    <t>02031709430027</t>
  </si>
  <si>
    <t>CAJA DE CRED. DE CHALCHUAPA SOC. COOP. DE R.L. DE C.V.</t>
  </si>
  <si>
    <t>11091909421010</t>
  </si>
  <si>
    <t>CAJA DE CRED. JUCUAPA SALOMON R. ZELAYA, SOC. COOP.DE R. L. DE C. V.</t>
  </si>
  <si>
    <t>03011812770012</t>
  </si>
  <si>
    <t>CAJA DE CREDITO DE ACAJUTLA, SOC. COOP. DE R.L. DE C.V.</t>
  </si>
  <si>
    <t>01030611780011</t>
  </si>
  <si>
    <t>CAJA DE CREDITO DE ATIQUIZAYA</t>
  </si>
  <si>
    <t>12021711661010</t>
  </si>
  <si>
    <t>CAJA DE CREDITO DE CIUDAD BARRIOS, SOC. COOP. DE R. L. DE C. V.</t>
  </si>
  <si>
    <t>14081909431010</t>
  </si>
  <si>
    <t>CAJA DE CREDITO DE LA UNION SOCIEDAD COOPERATIVA DE R. L. DE C. V.</t>
  </si>
  <si>
    <t>11152003431017</t>
  </si>
  <si>
    <t>CAJA DE CREDITO DE SAN AGUSTIN, SOCIEDAD COOPERATIVA DE R. L. DE C.V.</t>
  </si>
  <si>
    <t>04251704431012</t>
  </si>
  <si>
    <t>CAJA DE CREDITO DE SAN IGNACIO, SOCIEDAD COOP. DE R.L.</t>
  </si>
  <si>
    <t>02102801760012</t>
  </si>
  <si>
    <t>CAJA DE CREDITO DE SANTA ANA, SOC. COOP. DE R.I.DE C.V.</t>
  </si>
  <si>
    <t>06172402790017</t>
  </si>
  <si>
    <t>CAJA DE CREDITO DE SOYAPANGO, DE R. L.  DE  C.V.</t>
  </si>
  <si>
    <t>06141904850019</t>
  </si>
  <si>
    <t>CALBERT INTERNATIONAL S.A. DE C.V.</t>
  </si>
  <si>
    <t>06142507891013</t>
  </si>
  <si>
    <t>CALCULADORAS Y TECLADOS, S.A. DE C.V.</t>
  </si>
  <si>
    <t>06141409051019</t>
  </si>
  <si>
    <t>CALICHE 'S, S.A DE C.V.,</t>
  </si>
  <si>
    <t>14081511540023</t>
  </si>
  <si>
    <t>CALISTRO BENITEZ</t>
  </si>
  <si>
    <t>06140107740050</t>
  </si>
  <si>
    <t>CAMARA DE COMERCIO E INDUSTRIA DE EL SALVADOR</t>
  </si>
  <si>
    <t>94502304210012</t>
  </si>
  <si>
    <t>CAMILO RICARDO ROMERO GUZMAN</t>
  </si>
  <si>
    <t>06142503941083</t>
  </si>
  <si>
    <t>CANTERAS DE EL SALVADOR, S. A. DE C. V.</t>
  </si>
  <si>
    <t>06140708951020</t>
  </si>
  <si>
    <t>CARBAZEL, S.A. DE C.V.</t>
  </si>
  <si>
    <t>06141701610014</t>
  </si>
  <si>
    <t>CARDENAL Y COMPAÑIA S. EN C.</t>
  </si>
  <si>
    <t>06141203981028</t>
  </si>
  <si>
    <t>CARGA URGENTE DE EL SALVADOR, S.A DE C.V.</t>
  </si>
  <si>
    <t>07152503690018</t>
  </si>
  <si>
    <t>CARLOS ALBERTO ABARCA SIBRIAN</t>
  </si>
  <si>
    <t>93931912721017</t>
  </si>
  <si>
    <t>CARLOS ALBERTO JIMENEZ HOYOS</t>
  </si>
  <si>
    <t>14162512701011</t>
  </si>
  <si>
    <t>CARLOS ALBERTO LAZO CHAVEZ</t>
  </si>
  <si>
    <t>02102211670010</t>
  </si>
  <si>
    <t>CARLOS ALEJANDRO VALLECILLOS MARTINEZ</t>
  </si>
  <si>
    <t>06141306640030</t>
  </si>
  <si>
    <t>CARLOS ANTONIO FRANCONI MELENDEZ</t>
  </si>
  <si>
    <t>06142912660028</t>
  </si>
  <si>
    <t>CARLOS ANTONIO HERRERA REBOLLO</t>
  </si>
  <si>
    <t>06122704671024</t>
  </si>
  <si>
    <t>CARLOS ARMANDO CHANTA HERNANDEZ</t>
  </si>
  <si>
    <t>03012712741030</t>
  </si>
  <si>
    <t>CARLOS ERNESTO GARCIA HENRIQUEZ</t>
  </si>
  <si>
    <t>14160909690018</t>
  </si>
  <si>
    <t>CARLOS HORACIO JIMENEZ DURAN</t>
  </si>
  <si>
    <t>02101101580038</t>
  </si>
  <si>
    <t>CARLOS ISACIO NAVAS</t>
  </si>
  <si>
    <t>12052302370012</t>
  </si>
  <si>
    <t>CARLOS JOSE GUERRERO ZELAYA</t>
  </si>
  <si>
    <t>06140711590074</t>
  </si>
  <si>
    <t>CARLOS ORLANDO ROMERO CALLES</t>
  </si>
  <si>
    <t>01080209821017</t>
  </si>
  <si>
    <t>CARLOS RODOLFO MORALES MORALES</t>
  </si>
  <si>
    <t>10102809821019</t>
  </si>
  <si>
    <t>CARLOS VALENTIN HERRERA GARCIA</t>
  </si>
  <si>
    <t>06142101911013</t>
  </si>
  <si>
    <t>CARMENCI, S. A. DE C. V.</t>
  </si>
  <si>
    <t>06143105901027</t>
  </si>
  <si>
    <t>CARSSI, S. A. DE C. V.</t>
  </si>
  <si>
    <t>06142908061072</t>
  </si>
  <si>
    <t>CARVAJAL EDUCACION, SOCIEDAD ANONIMA DE CAPITAL VARIABLE</t>
  </si>
  <si>
    <t>06140104051039</t>
  </si>
  <si>
    <t>CASA ALVARENGA, S.A. DE C.V.</t>
  </si>
  <si>
    <t>06143107670019</t>
  </si>
  <si>
    <t>CASA AMA, S.A. DE C.V.</t>
  </si>
  <si>
    <t>06141007001031</t>
  </si>
  <si>
    <t>CASA ANTIGUA, S.A. DE C.V.</t>
  </si>
  <si>
    <t>CASA BAZZINI, S. A. DE C. V.</t>
  </si>
  <si>
    <t>06142108901013</t>
  </si>
  <si>
    <t>CASA OTAEGUI, S.A. DE C.V.</t>
  </si>
  <si>
    <t>94832006061013</t>
  </si>
  <si>
    <t>CASA POR CASA, S. A. SUCURSAL EL SALVADOR</t>
  </si>
  <si>
    <t>06140107690022</t>
  </si>
  <si>
    <t>CASA RIVAS, S.A. DE C.V.</t>
  </si>
  <si>
    <t>06142002081017</t>
  </si>
  <si>
    <t>CASA SAN ANTONIO, S.A DE C.V.</t>
  </si>
  <si>
    <t>CASELA, S. A. DE C. V.</t>
  </si>
  <si>
    <t>09071203460012</t>
  </si>
  <si>
    <t>CASIMIRO ISMAEL CASTELLANOS LOPEZ</t>
  </si>
  <si>
    <t>06142708921050</t>
  </si>
  <si>
    <t>CASTELEC, S. A. DE C. V.</t>
  </si>
  <si>
    <t>06142610770020</t>
  </si>
  <si>
    <t>CASTELLA SAGARRA, S.A. DE C.V.</t>
  </si>
  <si>
    <t>14081302640010</t>
  </si>
  <si>
    <t>CATALINA MEDRANO DE RAMOS</t>
  </si>
  <si>
    <t>13063004410010</t>
  </si>
  <si>
    <t>CATALINO HUMBERTO CRUZ</t>
  </si>
  <si>
    <t>94501307610014</t>
  </si>
  <si>
    <t>CATHOLIC RELIEF SERVICES USCC BISHOPS</t>
  </si>
  <si>
    <t>06142306870022</t>
  </si>
  <si>
    <t>CAUSAL, S. A. DE C. V.</t>
  </si>
  <si>
    <t>06141411860010</t>
  </si>
  <si>
    <t>CAYRO, S. A. DE C. V.</t>
  </si>
  <si>
    <t>06140507011010</t>
  </si>
  <si>
    <t>CCC,S.A  DE  C.V.</t>
  </si>
  <si>
    <t>11150801560014</t>
  </si>
  <si>
    <t>CEBERIN AYALA DE PAZ</t>
  </si>
  <si>
    <t>06140409621030</t>
  </si>
  <si>
    <t>CECILIA AIDA CALDERON DE ARGUETA</t>
  </si>
  <si>
    <t>09070708711021</t>
  </si>
  <si>
    <t>CECILIA DELMY CASTELLANOS CONTRERAS</t>
  </si>
  <si>
    <t>09082211360010</t>
  </si>
  <si>
    <t>CECILIA REYES DE ORELLANA</t>
  </si>
  <si>
    <t>06140902901025</t>
  </si>
  <si>
    <t>CEK DE CENTROAMERICA ( EL SALVADOR), S. A.</t>
  </si>
  <si>
    <t>03151102600011</t>
  </si>
  <si>
    <t>CELIA BEATRIZ PINEDA DE PEREIRA</t>
  </si>
  <si>
    <t>06140204091054</t>
  </si>
  <si>
    <t>CEMCOL COMERCIAL, S.A. DE C.V.</t>
  </si>
  <si>
    <t>06141101941030</t>
  </si>
  <si>
    <t>CENTRAL DE DEPOSITO DE VALORES, S. A. DE C. V.</t>
  </si>
  <si>
    <t>06141511770020</t>
  </si>
  <si>
    <t>CENTRAL DE RODAMIENTOS, S. A. DE C. V.</t>
  </si>
  <si>
    <t>06141806991010</t>
  </si>
  <si>
    <t>CENTRAL HIDRAULICA, S.A. DE C.V.</t>
  </si>
  <si>
    <t>06141902840011</t>
  </si>
  <si>
    <t>CENTRO COMERCIAL FERRETERO,S.A  DE  C.V.</t>
  </si>
  <si>
    <t>06141401800028</t>
  </si>
  <si>
    <t>CENTRO DE APOYO DE LACTANCIA MATERNA</t>
  </si>
  <si>
    <t>06142401031015</t>
  </si>
  <si>
    <t>CENTRO DE LLANTAS LA CENTROAMERICANA, S.A. DE C.V.</t>
  </si>
  <si>
    <t>06141801061022</t>
  </si>
  <si>
    <t>CENTRO DE NEGOCIOS DE EL SALVADOR, S.A. DE C.V.</t>
  </si>
  <si>
    <t>06140305931029</t>
  </si>
  <si>
    <t>CENTRO DE SERVICIO DOÑO, S. A. DE C. V.</t>
  </si>
  <si>
    <t>CENTRO FARMACEUTICO DE LA FUERZA ARMADA</t>
  </si>
  <si>
    <t>06142805760039</t>
  </si>
  <si>
    <t>CENTRO INDUSTRIAL HERMACO, S.A. DE C.V.</t>
  </si>
  <si>
    <t>06140907911037</t>
  </si>
  <si>
    <t>CENTRO INDUSTRIAL MANUFACTURERO EL ROBLE, S.A.</t>
  </si>
  <si>
    <t>06142402071010</t>
  </si>
  <si>
    <t>CENTRO INTERNACIONAL DE FERIAS Y CONVENCIONES DE EL SALVADOR</t>
  </si>
  <si>
    <t>06140512941026</t>
  </si>
  <si>
    <t>CENTRO NACIONAL DE REGISTROS</t>
  </si>
  <si>
    <t>CENTRO PEDIATRICO DE EL SALVADOR,S.A. DE C.V.</t>
  </si>
  <si>
    <t>06140603981039</t>
  </si>
  <si>
    <t>CENTROAMERICA PORTER NOVELLI, S. A. DE C. V.</t>
  </si>
  <si>
    <t>06142108011034</t>
  </si>
  <si>
    <t>CENTROAMERICANA DE PROYECTOS E INVERSIONES, S.A. DE C.V.</t>
  </si>
  <si>
    <t>06143108881027</t>
  </si>
  <si>
    <t>CERAMICA DEL PACIFICO, S. A. DE C. V.</t>
  </si>
  <si>
    <t>06141702991026</t>
  </si>
  <si>
    <t>CHALVER DE EL SALVADOR, S. A. DE C. V.</t>
  </si>
  <si>
    <t>06142709991060</t>
  </si>
  <si>
    <t>CHAVEZ  DIAZ , S.A. DE C.V.</t>
  </si>
  <si>
    <t>06140912961026</t>
  </si>
  <si>
    <t>CHEM SOL EL SALVADOR, S.A. DE C.V.</t>
  </si>
  <si>
    <t>94502908941016</t>
  </si>
  <si>
    <t>CHEMONICS INTERNATIONAL,INC.</t>
  </si>
  <si>
    <t>06141710981030</t>
  </si>
  <si>
    <t>CHEMPOLYMERS, S.A. DE C.V.</t>
  </si>
  <si>
    <t>06142905921020</t>
  </si>
  <si>
    <t>CHI-FUNG, S. A. DE C. V.</t>
  </si>
  <si>
    <t>06142810991012</t>
  </si>
  <si>
    <t>CHIQUITA LOGISTIC SERVICES EL SALVADOR LTDA.</t>
  </si>
  <si>
    <t>06141006820014</t>
  </si>
  <si>
    <t>CIA. QUIMICA INDUSTRIAL, S.A. DE C.V.</t>
  </si>
  <si>
    <t>06140303041077</t>
  </si>
  <si>
    <t>CIENCIA Y TECNOLOGIA EN SISTEMAS ALIMENTARIOS DE EL SALVADOR, S.A.</t>
  </si>
  <si>
    <t>06142501630016</t>
  </si>
  <si>
    <t>CIRCUITO Y.S.R., SOCIEDAD ANONIMA DE CAPITAL VARIABLE</t>
  </si>
  <si>
    <t>06141512200015</t>
  </si>
  <si>
    <t>CIRCULO MILITAR</t>
  </si>
  <si>
    <t>09031607410018</t>
  </si>
  <si>
    <t>CIRO ISMAEL GONZALEZ RODRIGUEZ</t>
  </si>
  <si>
    <t>06142507061029</t>
  </si>
  <si>
    <t>CISCO SYSTEMS EL SALVADOR, LTDA. DE C.V.</t>
  </si>
  <si>
    <t>05033010081010</t>
  </si>
  <si>
    <t>CISNE LOGISTIC EXPRESS, S.A. DE C.V.</t>
  </si>
  <si>
    <t>06140711021017</t>
  </si>
  <si>
    <t>CIVING, S. A. DE C. V.</t>
  </si>
  <si>
    <t>02101904821088</t>
  </si>
  <si>
    <t>CLARA CONCEPCION CABALLERO DE HERNANDEZ</t>
  </si>
  <si>
    <t>06142605790012</t>
  </si>
  <si>
    <t>CLAUDYCAR, S.A. DE C.V.</t>
  </si>
  <si>
    <t>14081006611012</t>
  </si>
  <si>
    <t>CLELIA ISOLINA ARIAS</t>
  </si>
  <si>
    <t>08022301510018</t>
  </si>
  <si>
    <t>CLEMENTE RIVAS AMAYA</t>
  </si>
  <si>
    <t>06141208041015</t>
  </si>
  <si>
    <t>CLI, S.A. DE C.V.</t>
  </si>
  <si>
    <t>06140505041109</t>
  </si>
  <si>
    <t>CLIMAVA, S.A. DE C.V.</t>
  </si>
  <si>
    <t>06141012921033</t>
  </si>
  <si>
    <t>CLINICA DE RAYOS X BRITO_MEJIA PEÑA, S. A. DE C. V.</t>
  </si>
  <si>
    <t>CLINICAS CANDRAY, S.A. DE C.V.</t>
  </si>
  <si>
    <t>06140601690013</t>
  </si>
  <si>
    <t>CLUB CAMPESTRE CUSCATLAN</t>
  </si>
  <si>
    <t>06140105540010</t>
  </si>
  <si>
    <t>CLUB SALVADOREÑO</t>
  </si>
  <si>
    <t>05110605770013</t>
  </si>
  <si>
    <t>CO INDUSTRIAS GIGANTE, S.A. DE C.V.</t>
  </si>
  <si>
    <t>06141003780029</t>
  </si>
  <si>
    <t>CO-ASPAE DE R.L.</t>
  </si>
  <si>
    <t>06143107071048</t>
  </si>
  <si>
    <t>COBRANZA Y CONSULTORIA PROFESIONAL, S.A. DE C.V.</t>
  </si>
  <si>
    <t>06143003061040</t>
  </si>
  <si>
    <t>COCINA FACIL, S.A. DE C.V.</t>
  </si>
  <si>
    <t>06142008971030</t>
  </si>
  <si>
    <t>CODINTER, S. A. DE C. V.</t>
  </si>
  <si>
    <t>06140705081024</t>
  </si>
  <si>
    <t>COFIÑO STAHL, S.A. DE C.V.</t>
  </si>
  <si>
    <t>06141005071016</t>
  </si>
  <si>
    <t>COINCA, S.A. DE C.V.</t>
  </si>
  <si>
    <t>06143105850055</t>
  </si>
  <si>
    <t>COLEGIO AUGUSTO WALTE, S. A. DE C. V.</t>
  </si>
  <si>
    <t>06142611590013</t>
  </si>
  <si>
    <t>COLEGIO GARCIA FLAMENCO, S.A. DE C.V.</t>
  </si>
  <si>
    <t>06141303031035</t>
  </si>
  <si>
    <t>COLEGIO INTERNACIONAL DE SAN SALVADOR, S. A. DE C.V.</t>
  </si>
  <si>
    <t>06141005770027</t>
  </si>
  <si>
    <t>COLEGIOS DE EL SALVADOR S A DE C V</t>
  </si>
  <si>
    <t>06141109001044</t>
  </si>
  <si>
    <t>COLOR DIGITAL, S. A. DE C. V.</t>
  </si>
  <si>
    <t>06142202001034</t>
  </si>
  <si>
    <t>COLTEL-EXEO INGENIERIA Y CONSTRUCCION EL SALVADOR, S.A. DE  C.V.</t>
  </si>
  <si>
    <t>06142002730017</t>
  </si>
  <si>
    <t>COMERCIAL AGROPECUARIA, S.A. DE C.V.</t>
  </si>
  <si>
    <t>06141512750015</t>
  </si>
  <si>
    <t>COMERCIAL AGUIRREURRETA, S.A. DE C.V.</t>
  </si>
  <si>
    <t>06142710041041</t>
  </si>
  <si>
    <t>COMERCIAL EL MUNDO DEL HOGAR, S.A. DE C.V.</t>
  </si>
  <si>
    <t>06141002011055</t>
  </si>
  <si>
    <t>COMERCIAL EL ROBLE S.A. DE C.V.</t>
  </si>
  <si>
    <t>06141612740019</t>
  </si>
  <si>
    <t>COMERCIAL INDUSTRIAL OLINS,S.A. DE C.V.</t>
  </si>
  <si>
    <t>06142905921046</t>
  </si>
  <si>
    <t>COMERCIAL ISLAND, S. A. DE C. V.</t>
  </si>
  <si>
    <t>06142801931023</t>
  </si>
  <si>
    <t>COMERCIAL PORTILLO, S. A. DE C. V.</t>
  </si>
  <si>
    <t>06140206710011</t>
  </si>
  <si>
    <t>COMERCIAL PRECO,S.A. DE C.V.</t>
  </si>
  <si>
    <t>12171004921016</t>
  </si>
  <si>
    <t>COMERCIAL RENE, S. A. DE C. V.</t>
  </si>
  <si>
    <t>06140910921060</t>
  </si>
  <si>
    <t>COMERCIAL RONALD, S. A. DE C. V.</t>
  </si>
  <si>
    <t>06142307690027</t>
  </si>
  <si>
    <t>COMERCIAL SUIZA, S. A. DE C. V.</t>
  </si>
  <si>
    <t>06142609941015</t>
  </si>
  <si>
    <t>COMERCIALIZACIONES DIVERSAS SAN PABLO S. A. DE C. V.</t>
  </si>
  <si>
    <t>06141606051039</t>
  </si>
  <si>
    <t>COMERCIALIZADORA DE PRODUCTOS DIVERSOS DE EL SALVADOR, S.A. DE C.V.</t>
  </si>
  <si>
    <t>06143103951019</t>
  </si>
  <si>
    <t>COMERCIALIZADORA HECASA, S.A. DE C.V.</t>
  </si>
  <si>
    <t>06142308011012</t>
  </si>
  <si>
    <t>COMERCIALIZADORA LEO, S.A DE C.V.</t>
  </si>
  <si>
    <t>06142807750013</t>
  </si>
  <si>
    <t>COMERCIO Y REPRESENTACIONES, S. A. DE C. V.</t>
  </si>
  <si>
    <t>06140305961025</t>
  </si>
  <si>
    <t>COMISION NACIONAL DE LA MICRO Y PEQUEÑA EMPRESA</t>
  </si>
  <si>
    <t>06141406881045</t>
  </si>
  <si>
    <t>COMITE DE PROYECCION SOCIAL- EL SALVADOR</t>
  </si>
  <si>
    <t>06141605860027</t>
  </si>
  <si>
    <t>COMPAÑIA CAMPOS ROCA S.A. DE C.V.</t>
  </si>
  <si>
    <t>06142802961015</t>
  </si>
  <si>
    <t>COMPAÑIA DE ASESORIA Y SERV.DE SEGURIDAD, S.A DE C.V.</t>
  </si>
  <si>
    <t>06140509021048</t>
  </si>
  <si>
    <t>COMPAÑIA DE SERVICIOS (EL SALVADOR), S.A. DE C.V.</t>
  </si>
  <si>
    <t>06142611081040</t>
  </si>
  <si>
    <t>COMPAÑIA DISTRIBUIDORA  DE ORIENTE, S.A. DE C.V.</t>
  </si>
  <si>
    <t>06142611081066</t>
  </si>
  <si>
    <t>COMPAÑIA DISTRIBUIDORA DE OCCIDENTE, S.A. DE C.V.</t>
  </si>
  <si>
    <t>06143005660025</t>
  </si>
  <si>
    <t>COMPAÑIA FARMACEUTICA, S.A. DE C.V.</t>
  </si>
  <si>
    <t>94831503021010</t>
  </si>
  <si>
    <t>COMPAÑIA INTERAMERICANA DE COMERCIO, S.A. DE C.V.</t>
  </si>
  <si>
    <t>06142712041014</t>
  </si>
  <si>
    <t>COMPAÑIA INTERNACIONAL DE DESARROLLOS, S.A. DE C.V.</t>
  </si>
  <si>
    <t>06141005891030</t>
  </si>
  <si>
    <t>COMPAÑIA LICORERA DE SANTA ANA, S.A. DE C.V.</t>
  </si>
  <si>
    <t>06140303520014</t>
  </si>
  <si>
    <t>COMPAÑIA MERCANTIL INTERCONTINENTAL, SA DE CV</t>
  </si>
  <si>
    <t>06141009961040</t>
  </si>
  <si>
    <t>COMPAÑIA MERCANTIL ROYER, S. A. DE C. V.</t>
  </si>
  <si>
    <t>96002008241013</t>
  </si>
  <si>
    <t>COMPAÑIA MEXICANA DE AVIACION, S.A. DE C.V.</t>
  </si>
  <si>
    <t>06140503081057</t>
  </si>
  <si>
    <t>COMPAÑIA PROFESIONAL DE SEGURIDAD, S.A DE C.V</t>
  </si>
  <si>
    <t>06141510660011</t>
  </si>
  <si>
    <t>COMPAÑIA TIMANFAYA, S. A. DE C. V.</t>
  </si>
  <si>
    <t>06140204091062</t>
  </si>
  <si>
    <t>COMTELSAT DE EL SALVADOR, S.A. DE C.V.</t>
  </si>
  <si>
    <t>06140709951040</t>
  </si>
  <si>
    <t>COMUNICACION CREATIVA, S. A. DE C. V.</t>
  </si>
  <si>
    <t>06141202991038</t>
  </si>
  <si>
    <t>COMUNICACIONES  IBW EL SALVADOR, S.A. DE C.V.</t>
  </si>
  <si>
    <t>06140202951013</t>
  </si>
  <si>
    <t>COMUNICACIONES INTEGRADAS, S.A. DE C.V.</t>
  </si>
  <si>
    <t>06140609001036</t>
  </si>
  <si>
    <t>CONAJOYASVIVE, S. A. DE C. V.</t>
  </si>
  <si>
    <t>14162412610011</t>
  </si>
  <si>
    <t>CONCEPCION NATIVIDAD LAZO CHAVEZ</t>
  </si>
  <si>
    <t>06140707921011</t>
  </si>
  <si>
    <t>CONDIMENTOS Y ESPECIAS, S. A. DE C. V.</t>
  </si>
  <si>
    <t>06141205091020</t>
  </si>
  <si>
    <t>CONECTA2, S.A. DE C.V.</t>
  </si>
  <si>
    <t>CONFECCIONES JIBOA, S. A. DE  C. V.</t>
  </si>
  <si>
    <t>06142309981031</t>
  </si>
  <si>
    <t>CONINSERV, S.A. DE C.V.</t>
  </si>
  <si>
    <t>06143008071052</t>
  </si>
  <si>
    <t>CONSEJO NACIONAL DE ENERGIA</t>
  </si>
  <si>
    <t>06142201931020</t>
  </si>
  <si>
    <t>CONSEJO NACIONAL DE LA JUDICATURA</t>
  </si>
  <si>
    <t>06141601220019</t>
  </si>
  <si>
    <t>CONSEJO SUPERIOR DE SALUD PUBLICA</t>
  </si>
  <si>
    <t>06141305021037</t>
  </si>
  <si>
    <t>CONSOLIDATED  FREIGHT SERVICES, S.A. DE C.V,.</t>
  </si>
  <si>
    <t>93841802081013</t>
  </si>
  <si>
    <t>CONSORTIUM INTERNATIONAL DE DEVELOPPEMENT EN EDUCATION, INC</t>
  </si>
  <si>
    <t>06143005981040</t>
  </si>
  <si>
    <t>CONSTRUCCION DE OBRAS ELECTRICAS, S.A. DE C.V.</t>
  </si>
  <si>
    <t>06142501061043</t>
  </si>
  <si>
    <t>CONSTRUCCIONES DE INFRAESTRUCTURA CIVIL, S.A. DE C.V.</t>
  </si>
  <si>
    <t>06141801961015</t>
  </si>
  <si>
    <t>CONSTRUCCIONES METALICAS, S.A. DE C.V.</t>
  </si>
  <si>
    <t>93931201831014</t>
  </si>
  <si>
    <t>CONSTRUCCIONES TECNICAS DE INGENIERIA LTDA., SUCURSAL EL SALVADOR</t>
  </si>
  <si>
    <t>12171812971020</t>
  </si>
  <si>
    <t>CONSTRUCCIONES Y EQUIPOS, S.A. DE C.V.</t>
  </si>
  <si>
    <t>06140908881026</t>
  </si>
  <si>
    <t>CONSTRUCCIONES Y PROYECTOS DIVERSOS, S. A. DE C. V.</t>
  </si>
  <si>
    <t>06142811001024</t>
  </si>
  <si>
    <t>CONSTRUCCIONES Y SERV. INTEGRALES DE TELECOMUN., S.A. DE C.V.</t>
  </si>
  <si>
    <t>06142105921013</t>
  </si>
  <si>
    <t>CONSTRUCTORA  UNIVERSAL, S. A. DE C.V.</t>
  </si>
  <si>
    <t>12171912941013</t>
  </si>
  <si>
    <t>CONSTRUCTORA CHAVEZ RAMOS, S.A. DE C.V.</t>
  </si>
  <si>
    <t>06140405051050</t>
  </si>
  <si>
    <t>CONSTRUCTORA CORZAL, S.A. DE C.V.</t>
  </si>
  <si>
    <t>94111705741020</t>
  </si>
  <si>
    <t>CONSTRUCTORA SANTA FE, LIMITADA SUCURSAL EL SALVADOR</t>
  </si>
  <si>
    <t>03151903021011</t>
  </si>
  <si>
    <t>CONSTRUCTORA UMAÑA , S.A. DE C.V.</t>
  </si>
  <si>
    <t>06142304911019</t>
  </si>
  <si>
    <t>CONSTRUMARKET, S. A. DE C. V.</t>
  </si>
  <si>
    <t>06141805870016</t>
  </si>
  <si>
    <t>CONSULTA, SOCIEDAD ANONIMA DE C. V.</t>
  </si>
  <si>
    <t>06141805850029</t>
  </si>
  <si>
    <t>CONSULTORES DE SISTEMAS, S.A. DE C.V.</t>
  </si>
  <si>
    <t>06143004041043</t>
  </si>
  <si>
    <t>CONSULTORES LEGALES CORPORATIVOS, S. A. DE C. V.</t>
  </si>
  <si>
    <t>06142007941030</t>
  </si>
  <si>
    <t>CONSULTORIA Y DESARROLLO ENERGETICO, S. A. DE C. V.</t>
  </si>
  <si>
    <t>02102704051020</t>
  </si>
  <si>
    <t>CONTACTO DIGITAL S.A. DE C.V.</t>
  </si>
  <si>
    <t>CONTINENTAL AIRLINES INC.</t>
  </si>
  <si>
    <t>06141111981048</t>
  </si>
  <si>
    <t>CONTINENTAL MOTORES, S. A. DE C. V.</t>
  </si>
  <si>
    <t>94472111911018</t>
  </si>
  <si>
    <t>CONTROL Y MONTAJES INDUSTRIALES CYMI, S.A., SUCURSAL EL SALVADOR</t>
  </si>
  <si>
    <t>06142411051014</t>
  </si>
  <si>
    <t>CONVERTIDORA DE PAPEL SALVADOREÑA, S.A. DE C.V.</t>
  </si>
  <si>
    <t>03070705670011</t>
  </si>
  <si>
    <t>COOP DE CAFETALEROS DE SAN JOSE LA MAJADA DE R.L.</t>
  </si>
  <si>
    <t>COOP. PADECOMSCREDITO DE R.L. DE C.V.</t>
  </si>
  <si>
    <t>06140412550042</t>
  </si>
  <si>
    <t>COOPERATIVA AMERICANA DE REMESAS AL EXTERIOR CARE</t>
  </si>
  <si>
    <t>05111909001018</t>
  </si>
  <si>
    <t>COORDINADORA Y ASESORA DE PROYECTOS, S. A. DE C. V.</t>
  </si>
  <si>
    <t>06142108840013</t>
  </si>
  <si>
    <t>COPIADORAS DE EL SALVADOR, S.A. DE C.V.</t>
  </si>
  <si>
    <t>06141307810010</t>
  </si>
  <si>
    <t>CORBES, S.A. DE C.V.</t>
  </si>
  <si>
    <t>CORDIALSA EL SALVADOR, S.A. DE C.V.</t>
  </si>
  <si>
    <t>06140505051040</t>
  </si>
  <si>
    <t>CORPOMER &amp; LOGISTIC, S.A.. DE C.V.</t>
  </si>
  <si>
    <t>06141610961031</t>
  </si>
  <si>
    <t>CORPORACION APOLO, S.A. DE C.V.</t>
  </si>
  <si>
    <t>05110904071020</t>
  </si>
  <si>
    <t>CORPORACION ARGOZ, S.A.</t>
  </si>
  <si>
    <t>06140804991016</t>
  </si>
  <si>
    <t>CORPORACION COSMETICA, S. A. DE C. V.</t>
  </si>
  <si>
    <t>06140804760010</t>
  </si>
  <si>
    <t>CORPORACION DE FOMENTO, S. A. DE C. V.</t>
  </si>
  <si>
    <t>06140502031013</t>
  </si>
  <si>
    <t>CORPORACION DE FRANQUICIAS AMERICANAS, S.A. DE C.V.</t>
  </si>
  <si>
    <t>06141408850049</t>
  </si>
  <si>
    <t>CORPORACION DE METALES, S.A. DE C.V.</t>
  </si>
  <si>
    <t>06141609411010</t>
  </si>
  <si>
    <t>CORPORACION DE MUNICIPALIDADES DE LA REPUBLICA DE EL SALVADOR</t>
  </si>
  <si>
    <t>06140309921060</t>
  </si>
  <si>
    <t>CORPORACION DENISSE, S.A. DE C.V.</t>
  </si>
  <si>
    <t>06141605011076</t>
  </si>
  <si>
    <t>CORPORACION FDC TECNICA  EL SALVADOR, S. A. DE C. V.</t>
  </si>
  <si>
    <t>CORPORACION G.E.B., S.A. DE  C. V.</t>
  </si>
  <si>
    <t>06142010500017</t>
  </si>
  <si>
    <t>CORPORACION HERMANOS MARISTAS DE EL SALVADOR</t>
  </si>
  <si>
    <t>06142704760010</t>
  </si>
  <si>
    <t>CORPORACION HOTELERA, S.A. DE C.V.</t>
  </si>
  <si>
    <t>06141002840043</t>
  </si>
  <si>
    <t>CORPORACION INTER-AMERICANA, S.A.</t>
  </si>
  <si>
    <t>06142311961013</t>
  </si>
  <si>
    <t>CORPORACION MONTELENA S.A. DE C.V.</t>
  </si>
  <si>
    <t>06141710830015</t>
  </si>
  <si>
    <t>CORPORACION PIRAMIDE, S.A. DE C.V.</t>
  </si>
  <si>
    <t>06140101820011</t>
  </si>
  <si>
    <t>CORPORACION SALVADOREÑA DE INVERSIONES (CORSAIN)</t>
  </si>
  <si>
    <t>06142507961054</t>
  </si>
  <si>
    <t>CORPORACION SALVADOREÑA DE TURISMO</t>
  </si>
  <si>
    <t>CORPORIN,S.A. DE C.V.</t>
  </si>
  <si>
    <t>06140101110070</t>
  </si>
  <si>
    <t>CORTE DE CTAS DE LA REPUBLICA</t>
  </si>
  <si>
    <t>06140101150042</t>
  </si>
  <si>
    <t>CORTE SUPREMA DE JUSTICIA</t>
  </si>
  <si>
    <t>CORTEN, S. A.  DE C. V.</t>
  </si>
  <si>
    <t>06143005071086</t>
  </si>
  <si>
    <t>COSADE,S.A. DE C.V.</t>
  </si>
  <si>
    <t>06141511991018</t>
  </si>
  <si>
    <t>COSALCO, S.A. DE C.V.</t>
  </si>
  <si>
    <t>06141803830039</t>
  </si>
  <si>
    <t>COSAMI, S.A. DE C.V.</t>
  </si>
  <si>
    <t>06141409680012</t>
  </si>
  <si>
    <t>COSMETICOS E INDUSTRIAS, S.A. DE C.V.</t>
  </si>
  <si>
    <t>06141705891014</t>
  </si>
  <si>
    <t>COSMETICOS Y PERFUMES, S.A. DE C.V.</t>
  </si>
  <si>
    <t>COURIER INTERNATIONAL, S. A. DE C. V.</t>
  </si>
  <si>
    <t>06141006091010</t>
  </si>
  <si>
    <t>CREACION PUBLICIDAD, S.A. DE C.V.</t>
  </si>
  <si>
    <t>06140402740016</t>
  </si>
  <si>
    <t>CREACIONES POPEYE, S. A. DE C. V.</t>
  </si>
  <si>
    <t>06142208031024</t>
  </si>
  <si>
    <t>CREATIVA CONSULTORES, S.A. DE C.V.</t>
  </si>
  <si>
    <t>06142112871021</t>
  </si>
  <si>
    <t>CREDIQ LEASING, S.A.  DE  C.V.</t>
  </si>
  <si>
    <t>07161506560019</t>
  </si>
  <si>
    <t>CRESCENCIO DE JESUS DE PAZ VASQUEZ</t>
  </si>
  <si>
    <t>06140109981034</t>
  </si>
  <si>
    <t>CRESE, S. A. DE C. V.</t>
  </si>
  <si>
    <t>06140108550013</t>
  </si>
  <si>
    <t>CRISTIANI BURKARD,S.A. DE C.V.</t>
  </si>
  <si>
    <t>06140304061039</t>
  </si>
  <si>
    <t>CROWLEY SHARED SERVICES, S. A.  DE  C.V.</t>
  </si>
  <si>
    <t>06141303850013</t>
  </si>
  <si>
    <t>CRUZ ROJA SALVADOREÑA</t>
  </si>
  <si>
    <t>94110107021017</t>
  </si>
  <si>
    <t>CSI LEASING DE CENTROAMERICA, SRL SUC. EL SALVADOR</t>
  </si>
  <si>
    <t>06142105850032</t>
  </si>
  <si>
    <t>CUATRO ASES, S.A. DE C.V.</t>
  </si>
  <si>
    <t>06143103001150</t>
  </si>
  <si>
    <t>CUERPO ESPECIAL DE SEGURIDAD Y SERVICIOS PRIVADOS, S.A. DE C.V.</t>
  </si>
  <si>
    <t>06142112620012</t>
  </si>
  <si>
    <t>CURTIS INDUSTRIAL, S.A. DE C.V.</t>
  </si>
  <si>
    <t>06140902941060</t>
  </si>
  <si>
    <t>D P G, S. A. DE C. V.</t>
  </si>
  <si>
    <t>06141908941017</t>
  </si>
  <si>
    <t>DA  SAN  S. A.  DE  C. V.,</t>
  </si>
  <si>
    <t>06141503620015</t>
  </si>
  <si>
    <t>DADA DADA Y CIA., S.A. DE C.V.</t>
  </si>
  <si>
    <t>06141610931027</t>
  </si>
  <si>
    <t>DAMASCO, SOCIEDAD ANONIMA DE CAPITAL VARIABLE</t>
  </si>
  <si>
    <t>04090605520017</t>
  </si>
  <si>
    <t>DANIEL FUENTES GALDAMEZ</t>
  </si>
  <si>
    <t>05030412590036</t>
  </si>
  <si>
    <t>DANIEL MILTON ALFARO AVALOS</t>
  </si>
  <si>
    <t>06141410021050</t>
  </si>
  <si>
    <t>DATA  &amp; GRAPHICS, S. A. DE C. V.</t>
  </si>
  <si>
    <t>05012403061022</t>
  </si>
  <si>
    <t>DATAGRAMA COMUNICACIONES, S.A. DE C.V.</t>
  </si>
  <si>
    <t>06140305971012</t>
  </si>
  <si>
    <t>DATAPLEX EL SALVADOR, S. A. DE C. V.</t>
  </si>
  <si>
    <t>06143101071038</t>
  </si>
  <si>
    <t>DATAPRINT  DE  EL  SALVADOR, S.A.  DE   C.V..</t>
  </si>
  <si>
    <t>02103012390011</t>
  </si>
  <si>
    <t>DAVID DE JESUS GUZMAN LEMUS</t>
  </si>
  <si>
    <t>03110802791012</t>
  </si>
  <si>
    <t>DAVID ENRRIQUE DELGADO SICILIA</t>
  </si>
  <si>
    <t>14082206670010</t>
  </si>
  <si>
    <t>DAVID ORLANDO GUZMAN ANAYA</t>
  </si>
  <si>
    <t>02041912350018</t>
  </si>
  <si>
    <t>DAVID SUC. ALVARENGA GUADRON</t>
  </si>
  <si>
    <t>DAYRO, S.A. DE C.V.</t>
  </si>
  <si>
    <t>06141411701047</t>
  </si>
  <si>
    <t>DAYSI ARELY FUENTES DE MURILLO</t>
  </si>
  <si>
    <t>03152611450014</t>
  </si>
  <si>
    <t>DE MATHEU Y COMPAÑIA,S.A. DE C.V.</t>
  </si>
  <si>
    <t>06141808051014</t>
  </si>
  <si>
    <t>DEFENSORIA DEL CONSUMIDOR</t>
  </si>
  <si>
    <t>DEL TROPIC FOODS, S.A. DE C.V.</t>
  </si>
  <si>
    <t>94831608510012</t>
  </si>
  <si>
    <t>DELIA DEL CARMEN SANDOVAL SOLIS DE AVILES</t>
  </si>
  <si>
    <t>06141610071052</t>
  </si>
  <si>
    <t>DELPIN LOGISTICS, S.A. DE C.V.</t>
  </si>
  <si>
    <t>D'EMPAQUE, S. A. DE C. V.</t>
  </si>
  <si>
    <t>14122611801018</t>
  </si>
  <si>
    <t>DENIS ADONAY TURCIOS FUENTES</t>
  </si>
  <si>
    <t>06141605021020</t>
  </si>
  <si>
    <t>DESARROLLADORA INMOBILIARIA DE CENTRO AMERICA, S. A. DE C. V.</t>
  </si>
  <si>
    <t>05111405041019</t>
  </si>
  <si>
    <t>DESARROLLO E INVERSIONES DIAZ BUSTAMANTE, S.A. DE C.V.</t>
  </si>
  <si>
    <t>06140606850055</t>
  </si>
  <si>
    <t>DESARROLLOS CONSOLIDADOS,S.A. DE C.V.(DESCO,S.A. DE C.V.)</t>
  </si>
  <si>
    <t>06140407011030</t>
  </si>
  <si>
    <t>DESARROLLOS TERRESTRES, LTDA. DE C.V.</t>
  </si>
  <si>
    <t>06141211071049</t>
  </si>
  <si>
    <t>DESCA EL SALVADOR, S.A. DE C.V.</t>
  </si>
  <si>
    <t>06142409631100</t>
  </si>
  <si>
    <t>DEUTSCHE GESELLSCHAFT FUR INTERNATIONALE ZUSAMMENARBEIT ( GIZ )</t>
  </si>
  <si>
    <t>05112306091019</t>
  </si>
  <si>
    <t>DHG ASESORES CORREDORES DE SEGUROS, S.A. DE C.V.</t>
  </si>
  <si>
    <t>06141004961026</t>
  </si>
  <si>
    <t>DIAGNOSTIKA CAPRIS, S.A. DE C.V.</t>
  </si>
  <si>
    <t>06142402780050</t>
  </si>
  <si>
    <t>DIAGRIN, S. A. DE C. V.</t>
  </si>
  <si>
    <t>06142207921026</t>
  </si>
  <si>
    <t>DIASA, S. A. DE C. V.</t>
  </si>
  <si>
    <t>05111803981013</t>
  </si>
  <si>
    <t>DIAVETSA, DE C.V.</t>
  </si>
  <si>
    <t>06142708971015</t>
  </si>
  <si>
    <t>DIBAR, S.A. DE C.V.</t>
  </si>
  <si>
    <t>06140207971020</t>
  </si>
  <si>
    <t>DIDEA INDUSTRIAL, S.A DE C.V.</t>
  </si>
  <si>
    <t>06142002971020</t>
  </si>
  <si>
    <t>DIDEA USADOS, S. A. DE C. V.</t>
  </si>
  <si>
    <t>06142501880045</t>
  </si>
  <si>
    <t>DIDERI, S.A. DE C.V.</t>
  </si>
  <si>
    <t>06143003981131</t>
  </si>
  <si>
    <t>DIGA, S.A. DE C.V.</t>
  </si>
  <si>
    <t>06142403061051</t>
  </si>
  <si>
    <t>DIGITEX EL SALVADOR, S.A. DE C.V.</t>
  </si>
  <si>
    <t>06141805951022</t>
  </si>
  <si>
    <t>DIMARTI, S.A. DE C.V.</t>
  </si>
  <si>
    <t>06143107921025</t>
  </si>
  <si>
    <t>DIMHERSA, S. A. DE C. V.</t>
  </si>
  <si>
    <t>06141503881017</t>
  </si>
  <si>
    <t>DIMSAL, S. A. DE C. V.</t>
  </si>
  <si>
    <t>01010101610016</t>
  </si>
  <si>
    <t>DINA CORALIA ESCAMILLA DE SALES</t>
  </si>
  <si>
    <t>11082212661013</t>
  </si>
  <si>
    <t>DINORA DEL CARMEN ROJAS DE REYES</t>
  </si>
  <si>
    <t>94832403661019</t>
  </si>
  <si>
    <t>DIONICIO LORENZO TZUNUN PUAC</t>
  </si>
  <si>
    <t>02101508921010</t>
  </si>
  <si>
    <t>DIPOL, S.A. DE C.V.</t>
  </si>
  <si>
    <t>06141302951017</t>
  </si>
  <si>
    <t>DIPROEX, S. A. DE C. V.</t>
  </si>
  <si>
    <t>DIPROMEQUI, S. A. DE C. V.</t>
  </si>
  <si>
    <t>06141101931018</t>
  </si>
  <si>
    <t>DIPROOFTA, S.A. DE C.V.</t>
  </si>
  <si>
    <t>06140109150020</t>
  </si>
  <si>
    <t>DIRECC GRAL DE CENTROS PENALES Y READAPT</t>
  </si>
  <si>
    <t>06140103380099</t>
  </si>
  <si>
    <t>DIRECC GRAL DE CORREOS</t>
  </si>
  <si>
    <t>12171008051016</t>
  </si>
  <si>
    <t>DIRECCION  REGIONAL  DE SALUD ORIENTAL</t>
  </si>
  <si>
    <t>05111008051016</t>
  </si>
  <si>
    <t>DIRECCION  REGIONAL DE SALUD  CENTRAL</t>
  </si>
  <si>
    <t>06141008051091</t>
  </si>
  <si>
    <t>DIRECCION  REGIONAL DE SALUD METROPOLITANA</t>
  </si>
  <si>
    <t>06141201071075</t>
  </si>
  <si>
    <t>DIRECCION DE OBRAS Y PROYECTOS, S. A. DE C. V.</t>
  </si>
  <si>
    <t>09060712951015</t>
  </si>
  <si>
    <t>DIRECCION DEPARTAMENTAL DE EDUCACION DE CABAÑAS</t>
  </si>
  <si>
    <t>06140102140019</t>
  </si>
  <si>
    <t>DIRECCION GENERAL DE ESTADISTICAS Y CENSOS</t>
  </si>
  <si>
    <t>06140101320087</t>
  </si>
  <si>
    <t>DIRECCION GENERAL DE ORDENAMIENTO FORESTAL CUENCAS Y RIEGO</t>
  </si>
  <si>
    <t>06170103310012</t>
  </si>
  <si>
    <t>DIRECCION GENERAL DE SANIDAD VEGETAL Y ANIMAL</t>
  </si>
  <si>
    <t>06142201081069</t>
  </si>
  <si>
    <t>DIRECCION MUNICIPAL PARA LA GESTION SUSTENTABLE DE DESECHOS SOLIDOS</t>
  </si>
  <si>
    <t>10101008051010</t>
  </si>
  <si>
    <t>DIRECCION REGIONAL DE SALUD  PARACENTRAL</t>
  </si>
  <si>
    <t>02101008051010</t>
  </si>
  <si>
    <t>DIRECCION REGIONAL DE SALUD OCCIDENTAL</t>
  </si>
  <si>
    <t>06141905810017</t>
  </si>
  <si>
    <t>DIREYA, S. A. DE C. V.</t>
  </si>
  <si>
    <t>06142811911039</t>
  </si>
  <si>
    <t>DISATYR, S. A. DE C. V.</t>
  </si>
  <si>
    <t>06141906840029</t>
  </si>
  <si>
    <t>DISCO, S.A. DE C.V.</t>
  </si>
  <si>
    <t>06141103981047</t>
  </si>
  <si>
    <t>DISCOVERY CONSULTING GROUP, S.A. DE C..</t>
  </si>
  <si>
    <t>06142212881032</t>
  </si>
  <si>
    <t>DISEÑO Y CONSTRUCCION DE OBRAS ELECTRICAS Y CIVILES, S.A. DE C.V.</t>
  </si>
  <si>
    <t>06141306780010</t>
  </si>
  <si>
    <t>DISEÑO, S. A. DE C. V.</t>
  </si>
  <si>
    <t>06140701820010</t>
  </si>
  <si>
    <t>DISEÑOS Y MONTAJES ELECTROMECANICOS, S. A. DE C. V.</t>
  </si>
  <si>
    <t>06142302061077</t>
  </si>
  <si>
    <t>DISLAOR, S.A. DE C.V.</t>
  </si>
  <si>
    <t>06141609870027</t>
  </si>
  <si>
    <t>DISMED, S.A. DE C.V.</t>
  </si>
  <si>
    <t>06142105991100</t>
  </si>
  <si>
    <t>DISMELSA, S.A. DE C.V.</t>
  </si>
  <si>
    <t>06140902051080</t>
  </si>
  <si>
    <t>DISMOSAL, SOCIEDAD ANONIMA DE CAPITAL VARIABLE</t>
  </si>
  <si>
    <t>06142010081026</t>
  </si>
  <si>
    <t>DISPROBE,S.A. DE C.V.</t>
  </si>
  <si>
    <t>06140210961028</t>
  </si>
  <si>
    <t>DISTRIBUCION E INVERSION, S.A. DE C.V.</t>
  </si>
  <si>
    <t>DISTRIBUCIONES MULTIPLES, S.A.DE.C.V.</t>
  </si>
  <si>
    <t>06140806041090</t>
  </si>
  <si>
    <t>DISTRIBUCIONES PLASTICAS, S.A. DE C.V.</t>
  </si>
  <si>
    <t>06141109971035</t>
  </si>
  <si>
    <t>DISTRIBUIDORA  DEL SOL, S. A. DE  C.V.</t>
  </si>
  <si>
    <t>06141904061047</t>
  </si>
  <si>
    <t>DISTRIBUIDORA DE ACERO, S. A.  DE  C. V.</t>
  </si>
  <si>
    <t>06141601091032</t>
  </si>
  <si>
    <t>DISTRIBUIDORA DE ALIMENTOS CONGELADOS, S.A DE C.V.</t>
  </si>
  <si>
    <t>06140912931046</t>
  </si>
  <si>
    <t>DISTRIBUIDORA DE ALIMENTOS Y SERVICIOS, S. A. DE C. V.</t>
  </si>
  <si>
    <t>06142202001042</t>
  </si>
  <si>
    <t>DISTRIBUIDORA DE BICICLETAS DE CENTROAMERICA, S.A. DE C.V.</t>
  </si>
  <si>
    <t>06142108001055</t>
  </si>
  <si>
    <t>DISTRIBUIDORA DE HARINAS DE CENTROAMERICA, S.A.</t>
  </si>
  <si>
    <t>06142410891027</t>
  </si>
  <si>
    <t>DISTRIBUIDORA DE IMPORTACIONES S. A. DE C. V.</t>
  </si>
  <si>
    <t>06142502911059</t>
  </si>
  <si>
    <t>DISTRIBUIDORA DE JEANS, S.A.</t>
  </si>
  <si>
    <t>06140701941029</t>
  </si>
  <si>
    <t>DISTRIBUIDORA DE LICORES, S. A. DE C. V.</t>
  </si>
  <si>
    <t>06142707931036</t>
  </si>
  <si>
    <t>DISTRIBUIDORA DE PRODUCTOS MEXICANOS, S. A. DE C. V.</t>
  </si>
  <si>
    <t>06142405041058</t>
  </si>
  <si>
    <t>DISTRIBUIDORA DE QUIMICOS Y COLORANTES, S.A. DE C.V.</t>
  </si>
  <si>
    <t>06142302081027</t>
  </si>
  <si>
    <t>DISTRIBUIDORA DE RELOJES MYRIAM, S.A. DE C.V.</t>
  </si>
  <si>
    <t>06142611081058</t>
  </si>
  <si>
    <t>DISTRIBUIDORA DEL CENTRO, S.A. DE C.V.</t>
  </si>
  <si>
    <t>06143010081073</t>
  </si>
  <si>
    <t>DISTRIBUIDORA DIVINO NIÑO JESUS, S.A. DE C.V.</t>
  </si>
  <si>
    <t>06142405081025</t>
  </si>
  <si>
    <t>DISTRIBUIDORA ECONOLLANTAS, S.A. DE C.V.</t>
  </si>
  <si>
    <t>06142610051040</t>
  </si>
  <si>
    <t>DISTRIBUIDORA ELIZABETH, S.A. DE C.V.</t>
  </si>
  <si>
    <t>06141003081081</t>
  </si>
  <si>
    <t>DISTRIBUIDORA FERRETERA ALAS, S.A. DE C.V.</t>
  </si>
  <si>
    <t>06141401921030</t>
  </si>
  <si>
    <t>DISTRIBUIDORA HERNANDEZ Y COMPAÑIA</t>
  </si>
  <si>
    <t>06140803840046</t>
  </si>
  <si>
    <t>DISTRIBUIDORA JAGUAR, S.A. DE C.V.</t>
  </si>
  <si>
    <t>06142610931031</t>
  </si>
  <si>
    <t>DISTRIBUIDORA JORGE ALBERTO PONCE, S. A. DE C. V.</t>
  </si>
  <si>
    <t>06142808961025</t>
  </si>
  <si>
    <t>DISTRIBUIDORA KOKISA, S.A. DE C.V.</t>
  </si>
  <si>
    <t>06142002011019</t>
  </si>
  <si>
    <t>DISTRIBUIDORA LA PROFE, S. A.  DE  C. V.</t>
  </si>
  <si>
    <t>06141303081032</t>
  </si>
  <si>
    <t>DISTRIBUIDORA LAS  MESAS, S.A. DE C.V.</t>
  </si>
  <si>
    <t>06141212011066</t>
  </si>
  <si>
    <t>DISTRIBUIDORA LOS HEROES, S. A. DE C.V.</t>
  </si>
  <si>
    <t>06142208921020</t>
  </si>
  <si>
    <t>DISTRIBUIDORA LOURDES, S.A. DE C.V.</t>
  </si>
  <si>
    <t>06141807911052</t>
  </si>
  <si>
    <t>DISTRIBUIDORA MEDICA 3-21, S. A. DE C. V.</t>
  </si>
  <si>
    <t>06140912921024</t>
  </si>
  <si>
    <t>DISTRIBUIDORA morales, S.A. DE C.V.</t>
  </si>
  <si>
    <t>06142506971056</t>
  </si>
  <si>
    <t>DISTRIBUIDORA PALO VERDE, S.A. DE C.V.</t>
  </si>
  <si>
    <t>06141006051027</t>
  </si>
  <si>
    <t>DISTRIBUIDORA PILISA, S. A. DE C. V.</t>
  </si>
  <si>
    <t>06141508941042</t>
  </si>
  <si>
    <t>DISTRIBUIDORA PRINCIPAL, S. A. DE C. V.</t>
  </si>
  <si>
    <t>06142605081011</t>
  </si>
  <si>
    <t>DISTRIBUIDORA PROCODISA, S.A. DE C.V.</t>
  </si>
  <si>
    <t>06142812071018</t>
  </si>
  <si>
    <t>DISTRIBUIDORA RONASA, S.A. DE C.V.</t>
  </si>
  <si>
    <t>06142506071080</t>
  </si>
  <si>
    <t>DISTRIBUIDORA SALVADOREÑA DE HARINAS DE TRIGO, S.A. DE C.V.</t>
  </si>
  <si>
    <t>06143009021059</t>
  </si>
  <si>
    <t>DISTRIBUIDORA SALVADOREÑA DE INDUSTRIAS VARIAS, S.A.</t>
  </si>
  <si>
    <t>06142011740012</t>
  </si>
  <si>
    <t>DISTRIBUIDORA SALVEX,S.A. DE C.V.</t>
  </si>
  <si>
    <t>11230702921012</t>
  </si>
  <si>
    <t>DISTRIBUIDORA SAN JOSE , S.A DE C.V.</t>
  </si>
  <si>
    <t>06140504931046</t>
  </si>
  <si>
    <t>DISTRIBUIDORA SANTA ELENA, S. A. DE C. V.</t>
  </si>
  <si>
    <t>06142911941016</t>
  </si>
  <si>
    <t>DISTRIBUIDORA TAMIRA, S.A. DE C.V.</t>
  </si>
  <si>
    <t>12172011031014</t>
  </si>
  <si>
    <t>DISTRIBUIDORA VAZEDA, S.A. DE C.V.</t>
  </si>
  <si>
    <t>06011901061010</t>
  </si>
  <si>
    <t>DISTRIBUIDORA Y SERVICIOS DIVERSOS, S.A. DE C.V.</t>
  </si>
  <si>
    <t>06140510961011</t>
  </si>
  <si>
    <t>DISTRIBUIDORA ZELSA, S.A. DE C.V.</t>
  </si>
  <si>
    <t>06142410840014</t>
  </si>
  <si>
    <t>DIVE, S. A. DE C. V.</t>
  </si>
  <si>
    <t>06141503041027</t>
  </si>
  <si>
    <t>DIVER, S.A. DE C.V.</t>
  </si>
  <si>
    <t>02102711901013</t>
  </si>
  <si>
    <t>DIVERSIFICADORA AGRICOLA TRES Y UNO, S. A. DE C. V.</t>
  </si>
  <si>
    <t>06141503971024</t>
  </si>
  <si>
    <t>DIVERSISERVICIOS AUTOMOTRICES SALVADOREÑOS, S.A.DE C.V.</t>
  </si>
  <si>
    <t>06140612820028</t>
  </si>
  <si>
    <t>DIVISA, S. A. DE C. V.</t>
  </si>
  <si>
    <t>06140206001010</t>
  </si>
  <si>
    <t>DIVISION  FINANCIERA DE FONDOS  EXTERNOS</t>
  </si>
  <si>
    <t>06140805981022</t>
  </si>
  <si>
    <t>DNA PHARMACEUTICALS, S. A. DE C. V.</t>
  </si>
  <si>
    <t>06140204011026</t>
  </si>
  <si>
    <t>DNA, S.A. DE C.V.</t>
  </si>
  <si>
    <t>06142609911027</t>
  </si>
  <si>
    <t>DOCENTES TECNICOS, S. A. DE C. V.</t>
  </si>
  <si>
    <t>06142908971036</t>
  </si>
  <si>
    <t>DOS MIL UNO MUSIC CENTER, S. A. DE C. V.</t>
  </si>
  <si>
    <t>06140302640050</t>
  </si>
  <si>
    <t>DOUGLAS ALFREDO VENTURA LARIOS</t>
  </si>
  <si>
    <t>06140906840020</t>
  </si>
  <si>
    <t>D'QUISA, S. A. DE C. V.</t>
  </si>
  <si>
    <t>06140203941054</t>
  </si>
  <si>
    <t>DROGUERIA BROSSE PHARMA PAK, S. A. DE C. V.</t>
  </si>
  <si>
    <t>06140609770010</t>
  </si>
  <si>
    <t>DROGUERIA BUENOS AIRES, S. A. DE C. V.</t>
  </si>
  <si>
    <t>05113107021016</t>
  </si>
  <si>
    <t>DROGUERIA DCF, S. A. DE C. V.</t>
  </si>
  <si>
    <t>06142001951026</t>
  </si>
  <si>
    <t>DROGUERIA FARMAVIDA, S. A. DE C. V.</t>
  </si>
  <si>
    <t>05112707921014</t>
  </si>
  <si>
    <t>DROGUERIA NOVA, S. A. DE C. V.</t>
  </si>
  <si>
    <t>06142111780019</t>
  </si>
  <si>
    <t>DRY CLEANING MARTINIZING, S.A. DE C.V.</t>
  </si>
  <si>
    <t>06140504011060</t>
  </si>
  <si>
    <t>DRYPORT EL SALVADOR, S. A.  DE  C.V.</t>
  </si>
  <si>
    <t>06140702071052</t>
  </si>
  <si>
    <t>DTT EL SALVADOR, S.A. DE C.V.</t>
  </si>
  <si>
    <t>06142905730010</t>
  </si>
  <si>
    <t>DURALITA DE CENTROAMERICA,S.A. DE C.V.</t>
  </si>
  <si>
    <t>06170602700014</t>
  </si>
  <si>
    <t>DURAMAS, S. A. DE C. V.</t>
  </si>
  <si>
    <t>DURECO DE EL SALVADOR  S.A. DE C.V.</t>
  </si>
  <si>
    <t>06141103971017</t>
  </si>
  <si>
    <t>DYAMEQ, S. A. DE C. V.</t>
  </si>
  <si>
    <t>06140109001021</t>
  </si>
  <si>
    <t>E- BUSINESS DISTRIBUTION DE EL SALVADOR, S.A. DE C.V.</t>
  </si>
  <si>
    <t>EB ELECTROSUMINISTROS, S.A. DE C.V.</t>
  </si>
  <si>
    <t>06142711981021</t>
  </si>
  <si>
    <t>EBISA, S.A DE C.V.</t>
  </si>
  <si>
    <t>06140901701090</t>
  </si>
  <si>
    <t>EDGARDO ANTONIO TORRES CASTRO</t>
  </si>
  <si>
    <t>03151307631015</t>
  </si>
  <si>
    <t>EDGARDO ANTONIO ZACAPA TOBAR</t>
  </si>
  <si>
    <t>06141808730011</t>
  </si>
  <si>
    <t>EDIFICACIONES CHOUSSY, S.A. DE C.V.</t>
  </si>
  <si>
    <t>12170312991010</t>
  </si>
  <si>
    <t>EDIFICACIONES E.A.G. OBRAS CIVILES, S.A. DE C.V.</t>
  </si>
  <si>
    <t>94112511051011</t>
  </si>
  <si>
    <t>EDIFICADORA MSG, S.A DE C.V.</t>
  </si>
  <si>
    <t>06141511670024</t>
  </si>
  <si>
    <t>EDITORA EL MUNDO, S. A.</t>
  </si>
  <si>
    <t>06141901901036</t>
  </si>
  <si>
    <t>EDITORIAL OCEANO DE EL SALVADOR,S.A. DE C.V.</t>
  </si>
  <si>
    <t>06140702711027</t>
  </si>
  <si>
    <t>EDUARDO ANTONIO RODRIGUEZ RAMIREZ</t>
  </si>
  <si>
    <t>06140507840023</t>
  </si>
  <si>
    <t>EDUCACION  INTEGRAL S.A.  DE  C.V.</t>
  </si>
  <si>
    <t>02022811721019</t>
  </si>
  <si>
    <t>EDWIN ANTONIO GUTIERREZ</t>
  </si>
  <si>
    <t>06142404091019</t>
  </si>
  <si>
    <t>EFECTIORO EL SALVADOR, S.A. DE C.V.</t>
  </si>
  <si>
    <t>13122809711010</t>
  </si>
  <si>
    <t>EFRAIN BENITEZ SALVADOR</t>
  </si>
  <si>
    <t>06142007851244</t>
  </si>
  <si>
    <t>EIDY MARISOL ZUNIGA</t>
  </si>
  <si>
    <t>06140101480029</t>
  </si>
  <si>
    <t>EL CENTRO TEXTIL, S.A. DE C.V.</t>
  </si>
  <si>
    <t>94831104021015</t>
  </si>
  <si>
    <t>EL CERAMICON DE EL SALVADOR, S.A. DE C.V.</t>
  </si>
  <si>
    <t>06142505891016</t>
  </si>
  <si>
    <t>EL RETABLO, S.A. DE C.V.</t>
  </si>
  <si>
    <t>06142903031019</t>
  </si>
  <si>
    <t>EL ROBLE COMERCIAL, S. A. DE C. V.</t>
  </si>
  <si>
    <t>06141308901046</t>
  </si>
  <si>
    <t>EL SALVADOR CHEMICAL COMPANY, S. A. DE C. V.</t>
  </si>
  <si>
    <t>06141903770016</t>
  </si>
  <si>
    <t>ELECTRAMA, S.A. DE C.V.</t>
  </si>
  <si>
    <t>06140912971030</t>
  </si>
  <si>
    <t>ELECTRICIDAD DE CENTROAMERICA LTDA. DE C.V.</t>
  </si>
  <si>
    <t>02102309931011</t>
  </si>
  <si>
    <t>ELECTRO INDUSTRIALES PACIFICO, S. A. DE C. V.</t>
  </si>
  <si>
    <t>06141209720014</t>
  </si>
  <si>
    <t>ELECTRO MERCANTIL,S.A. DE C.V.</t>
  </si>
  <si>
    <t>06141207051050</t>
  </si>
  <si>
    <t>ELECTROMECANICA CENTROAMERICANA, S.A. DE C.V.</t>
  </si>
  <si>
    <t>06142710001058</t>
  </si>
  <si>
    <t>ELECTROQUIMICA SALVADOREÑA,  S. A.  DE  C.V.</t>
  </si>
  <si>
    <t>06141811941063</t>
  </si>
  <si>
    <t>ELENAT, S. A. DE C. V.</t>
  </si>
  <si>
    <t>96000108491014</t>
  </si>
  <si>
    <t>ELEVADORES OTIS, S.A. DE C.V., SUCURSAL EL SALVADOR</t>
  </si>
  <si>
    <t>06142105660061</t>
  </si>
  <si>
    <t>ELIAS ULLOA AGUILAR</t>
  </si>
  <si>
    <t>06142911881021</t>
  </si>
  <si>
    <t>ELITE BRANDS, S.A. DE C.V.</t>
  </si>
  <si>
    <t>06143006781125</t>
  </si>
  <si>
    <t>ELMER LEONEL GALDAMEZ ABREGO</t>
  </si>
  <si>
    <t>06140106911035</t>
  </si>
  <si>
    <t>ELSY'S CAKES, S. A. DE C. V.</t>
  </si>
  <si>
    <t>06141512820030</t>
  </si>
  <si>
    <t>EMASAL, S.A. DE C.V.</t>
  </si>
  <si>
    <t>02101608741044</t>
  </si>
  <si>
    <t>EMILIO FERNANDO MULLER SOLIS</t>
  </si>
  <si>
    <t>12171708651014</t>
  </si>
  <si>
    <t>EMMA ANTONIETA ZEPEDA DE VASQUEZ</t>
  </si>
  <si>
    <t>06141901891014</t>
  </si>
  <si>
    <t>EMPAQUES PLASTICOS, S. A. DE C. V.</t>
  </si>
  <si>
    <t>94830208001010</t>
  </si>
  <si>
    <t>EMPAQUES Y PRODUCTOS DE PLASTICO, S.A. DE C.V.</t>
  </si>
  <si>
    <t>06142609081067</t>
  </si>
  <si>
    <t>EMPRESA DE APOYO LOGISTICO, S.A. DE C.V.</t>
  </si>
  <si>
    <t>12171502081017</t>
  </si>
  <si>
    <t>EMPRESA DE SERVICIOS MULTIPLES, SOCIEDAD ANOMINA DE CAPITAL VARIABLE</t>
  </si>
  <si>
    <t>03011104101022</t>
  </si>
  <si>
    <t>EMPRESA SALVADOREÑA PORTUARIA DE ACAJUTLA, S.A. DE C.V.</t>
  </si>
  <si>
    <t>06141801061073</t>
  </si>
  <si>
    <t>EMPRESAS AMBIENTALES DE EL SALVADOR, S.A. DE C.V.</t>
  </si>
  <si>
    <t>06140909630023</t>
  </si>
  <si>
    <t>EMPRESAS INDUSTRIALES SAN BENITO, S.A DE C.V</t>
  </si>
  <si>
    <t>06140308600012</t>
  </si>
  <si>
    <t>EMPRESAS LACTEAS FOREMOST, S.A. DE C.V.</t>
  </si>
  <si>
    <t>06141602710018</t>
  </si>
  <si>
    <t>EMPRESAS MOBILIA, S. A. DE C. V.</t>
  </si>
  <si>
    <t>06140109921040</t>
  </si>
  <si>
    <t>EMPRETUR, S.A. DE C.V.</t>
  </si>
  <si>
    <t>06142311061020</t>
  </si>
  <si>
    <t>ENCURTIDOS LUPITA, S.A. DE C.V.</t>
  </si>
  <si>
    <t>06140807891012</t>
  </si>
  <si>
    <t>ENERGIA ELECTRICA, S. A. DE C. V.</t>
  </si>
  <si>
    <t>06142304011026</t>
  </si>
  <si>
    <t>ENERGY INTERNATIONAL EL SALVADOR, S.A. DE C.V.</t>
  </si>
  <si>
    <t>06141111931016</t>
  </si>
  <si>
    <t>ENMANUEL, S. A. DE C. V.</t>
  </si>
  <si>
    <t>06141002041027</t>
  </si>
  <si>
    <t>ENQUISOL, S. A. DE C. V.</t>
  </si>
  <si>
    <t>06141411021046</t>
  </si>
  <si>
    <t>ENVASES Y TUBOS, S.A. DE C.V.</t>
  </si>
  <si>
    <t>96002008991012</t>
  </si>
  <si>
    <t>EQUIPAMIENTOS URBANOS DE EL SALVADOR, S.A. DE C.V.</t>
  </si>
  <si>
    <t>06142801991050</t>
  </si>
  <si>
    <t>EQUIPMENT PARTS, S.A. DE C.V.</t>
  </si>
  <si>
    <t>06141602770015</t>
  </si>
  <si>
    <t>EQUIPOS ELECTRONICOS VALDES, S.A. DE C.V.</t>
  </si>
  <si>
    <t>06141201830013</t>
  </si>
  <si>
    <t>ERA, S.A. DE C.V.</t>
  </si>
  <si>
    <t>02100611811014</t>
  </si>
  <si>
    <t>ERICK ALBER INTERIANO SANTELIZ</t>
  </si>
  <si>
    <t>06140703780027</t>
  </si>
  <si>
    <t>ERNESTINA CASTRO S.A. DE C.V.</t>
  </si>
  <si>
    <t>02100708640041</t>
  </si>
  <si>
    <t>ERNESTO DAVID RIVERA RICHARDSON</t>
  </si>
  <si>
    <t>06141805041042</t>
  </si>
  <si>
    <t>ERNST &amp; YOUNG EL SALVADOR, S.A. DE C.V.</t>
  </si>
  <si>
    <t>02101805810011</t>
  </si>
  <si>
    <t>ESCALON HIJOS Y COMPAÑIA</t>
  </si>
  <si>
    <t>06141504881037</t>
  </si>
  <si>
    <t>ESCOTO S.A. DE C.V.</t>
  </si>
  <si>
    <t>05110108740018</t>
  </si>
  <si>
    <t>ESCUELA ESPECIALIZADA EN INGENIERIA ITCA-FEPADE</t>
  </si>
  <si>
    <t>06140712061047</t>
  </si>
  <si>
    <t>ESCUELA INTERNACIONAL DE NEGOCIOS, S.A. DE C.V.</t>
  </si>
  <si>
    <t>06142605941053</t>
  </si>
  <si>
    <t>ESCUELA SUPERIOR DE ECONOMIA Y NEGOCIOS</t>
  </si>
  <si>
    <t>06142604051011</t>
  </si>
  <si>
    <t>ESKIMO DE EL SALVADOR, S.A. DE C.V.</t>
  </si>
  <si>
    <t>06141302730024</t>
  </si>
  <si>
    <t>ESPECIALIDADES INDUSTRIALES, S. A. DE C.V.</t>
  </si>
  <si>
    <t>06140604891068</t>
  </si>
  <si>
    <t>ESPUMAS ARTIFICIALES, S. A. DE C. V.</t>
  </si>
  <si>
    <t>03150704101018</t>
  </si>
  <si>
    <t>ESTIBADORES DE EL SALVADOR, S.A. DE C.V.</t>
  </si>
  <si>
    <t>06142105931027</t>
  </si>
  <si>
    <t>ESTRUCTURAS DE CONCRETO, S. A. DE C. V.</t>
  </si>
  <si>
    <t>06141503901034</t>
  </si>
  <si>
    <t>ESTRUCTURAS METALICAS Y CONSTRUCCIONES, S. A. DE C. V.</t>
  </si>
  <si>
    <t>06142301921013</t>
  </si>
  <si>
    <t>ESTUDIOS DOBLE V, S. A. DE C. V.</t>
  </si>
  <si>
    <t>06141711800018</t>
  </si>
  <si>
    <t>ETCETERA, S.A. DE C.V.</t>
  </si>
  <si>
    <t>06140102931058</t>
  </si>
  <si>
    <t>ETERRNA, S.A. DE C.V.</t>
  </si>
  <si>
    <t>06142402921049</t>
  </si>
  <si>
    <t>ETI, S. A. DE C. V.</t>
  </si>
  <si>
    <t>94472506921012</t>
  </si>
  <si>
    <t>EUROESTUDIOS S.L., SUCURSAL EL SALVADOR</t>
  </si>
  <si>
    <t>06140301011014</t>
  </si>
  <si>
    <t>EUROLUBE DE EL SALVADOR, S. A.  DE  C.V.</t>
  </si>
  <si>
    <t>06141401001012</t>
  </si>
  <si>
    <t>EUROPA MOTORS, S.A. DE C.V.</t>
  </si>
  <si>
    <t>04072805661025</t>
  </si>
  <si>
    <t>EVELYN ROBERINA CASTRO DE ALAS</t>
  </si>
  <si>
    <t>06142112091034</t>
  </si>
  <si>
    <t>EVENTOS PROMOCIONALES,S.A. DE C.V.</t>
  </si>
  <si>
    <t>06141311061024</t>
  </si>
  <si>
    <t>EXCLUSIVE, S.A. DE C.V.</t>
  </si>
  <si>
    <t>06140312011032</t>
  </si>
  <si>
    <t>EXPORTADORA AGROINDUSTRIAL LIEBES, S.A . DE C. V.</t>
  </si>
  <si>
    <t>06141901011014</t>
  </si>
  <si>
    <t>EXPORTADORA NEMTEX, S. A. DE C. V.</t>
  </si>
  <si>
    <t>EXPORTADORA PACAS MARTINEZ, S.A. DE C.V.</t>
  </si>
  <si>
    <t>06142702911010</t>
  </si>
  <si>
    <t>EXPORTADORA TEXTUFIL, S. A. DE C. V.</t>
  </si>
  <si>
    <t>06141111031015</t>
  </si>
  <si>
    <t>EXPOSE, S. A. DE C.V.</t>
  </si>
  <si>
    <t>06141609921034</t>
  </si>
  <si>
    <t>F &amp; D, S. A. DE C. V.</t>
  </si>
  <si>
    <t>06141102881022</t>
  </si>
  <si>
    <t>F. E. G. DE EL SALVADOR, S. A. DE C. V.</t>
  </si>
  <si>
    <t>06142409941029</t>
  </si>
  <si>
    <t>F. V. CONSTRUCTORES, S. A. DE C. V.</t>
  </si>
  <si>
    <t>06140106700019</t>
  </si>
  <si>
    <t>F.A  DALTON &amp; CO.</t>
  </si>
  <si>
    <t>F.E.D.E.C.A.C.E.S.  DE R.L.</t>
  </si>
  <si>
    <t>06142605750051</t>
  </si>
  <si>
    <t>FABRICA DE LISTONES FANTASIA, S.A. DE C.V.</t>
  </si>
  <si>
    <t>06140207700013</t>
  </si>
  <si>
    <t>FACALCA HILTEX, S.A. DE C.V.</t>
  </si>
  <si>
    <t>06141305021029</t>
  </si>
  <si>
    <t>FACES, SOCIEDAD ANONIMA DE CAPITAL VARIABLE</t>
  </si>
  <si>
    <t>06140804051030</t>
  </si>
  <si>
    <t>FACTOR  I , S.A. DE C.V.</t>
  </si>
  <si>
    <t>06140707881028</t>
  </si>
  <si>
    <t>FALCON, S. A. DE C. V.</t>
  </si>
  <si>
    <t>06143103870040</t>
  </si>
  <si>
    <t>FALMAR, S. A. DE C. V.</t>
  </si>
  <si>
    <t>06142911850028</t>
  </si>
  <si>
    <t>FAMOLCAS, S. A. DE C. V.</t>
  </si>
  <si>
    <t>06143007931040</t>
  </si>
  <si>
    <t>FARINA, S.A. DE C.V.</t>
  </si>
  <si>
    <t>FARLAB, S. A. DE C. V.</t>
  </si>
  <si>
    <t>06140407921010</t>
  </si>
  <si>
    <t>FARMACEUTICA RODIM, S. A. DE C. V.</t>
  </si>
  <si>
    <t>06142608860013</t>
  </si>
  <si>
    <t>FARMACIA BEETHOVEN, S.A. DE C.V.</t>
  </si>
  <si>
    <t>FARMACIA ECHEVERRIA, S.A. DE C.V.</t>
  </si>
  <si>
    <t>FARMACIA NUEVA SAN FRANCISCO, S. A. DE C. V.</t>
  </si>
  <si>
    <t>FARMACIA SAN REY,S.A.DE C.V.</t>
  </si>
  <si>
    <t>06142212061027</t>
  </si>
  <si>
    <t>FASHION ANAC INDUSTRIAS, S.A. DE C.V.</t>
  </si>
  <si>
    <t>06142601961025</t>
  </si>
  <si>
    <t>FASOR, S. A. DE C. V.</t>
  </si>
  <si>
    <t>94112910971019</t>
  </si>
  <si>
    <t>FCC CONSTRUCCION DE CENTROAMERICA, S.A. SUCURSAL EL SALVADOR</t>
  </si>
  <si>
    <t>06141901071017</t>
  </si>
  <si>
    <t>FDOS. DE ACTVS. ESPS. DEL MIN.  JUST. Y SEG. PUB.</t>
  </si>
  <si>
    <t>06142112061062</t>
  </si>
  <si>
    <t>FEDERACION SALVADOREÑA DE FUTBOL</t>
  </si>
  <si>
    <t>06141208911087</t>
  </si>
  <si>
    <t>FERJASA, S.A. DE C.V.</t>
  </si>
  <si>
    <t>06140505610040</t>
  </si>
  <si>
    <t>FERNANDO ALFREDO RAMIREZ PERAZA</t>
  </si>
  <si>
    <t>06142405860018</t>
  </si>
  <si>
    <t>FERREIRO, S.A. DE C.V.</t>
  </si>
  <si>
    <t>06142001041070</t>
  </si>
  <si>
    <t>FERRER EL SALVADOR, S.A. DE C.V.</t>
  </si>
  <si>
    <t>12171402071014</t>
  </si>
  <si>
    <t>FERRETERAS DE ORIENTE, S.A. DE C.V.</t>
  </si>
  <si>
    <t>FERRETERIA EPA,  S.A.  DE  C.V.</t>
  </si>
  <si>
    <t>06142904011011</t>
  </si>
  <si>
    <t>FERRETERIA MEXICANA, S. A.  DE  C. V.</t>
  </si>
  <si>
    <t>06142306881010</t>
  </si>
  <si>
    <t>FERROCENTRO,S.A. DE C.V.</t>
  </si>
  <si>
    <t>06141404991013</t>
  </si>
  <si>
    <t>FERRODEPOT, S.A. DE C.V.</t>
  </si>
  <si>
    <t>06071805830017</t>
  </si>
  <si>
    <t>FERSA, S.A. DE C.V.</t>
  </si>
  <si>
    <t>06141108091058</t>
  </si>
  <si>
    <t>FERSAN EL SALVADOR, S.A. DE C.V.</t>
  </si>
  <si>
    <t>11212508480017</t>
  </si>
  <si>
    <t>FERSON, S.A. DE C.V.</t>
  </si>
  <si>
    <t>06141105091030</t>
  </si>
  <si>
    <t>FERTILIZANTES NORDIC, S.A. DE C.V.</t>
  </si>
  <si>
    <t>06142912001025</t>
  </si>
  <si>
    <t>FHC INGENIEROS, S. A.  DE  C. V.</t>
  </si>
  <si>
    <t>06142009051075</t>
  </si>
  <si>
    <t>FIBRAS AVILES DE EL SALVADOR, S.A.  DE  C.V.</t>
  </si>
  <si>
    <t>06142112051024</t>
  </si>
  <si>
    <t>FIBRAS Y CELULOSAS, S.A. DE C.V.</t>
  </si>
  <si>
    <t>06142707011034</t>
  </si>
  <si>
    <t>FICAFE</t>
  </si>
  <si>
    <t>96001305091016</t>
  </si>
  <si>
    <t>FIDEICOMISO DE ADMINISTRACION F/565</t>
  </si>
  <si>
    <t>06140902961036</t>
  </si>
  <si>
    <t>FIDEICOMISO ESPECIAL DE DESARROLLO AGROPECUARIO</t>
  </si>
  <si>
    <t>06143010031068</t>
  </si>
  <si>
    <t>FIDEICOMISO IRREVOCABLE ENTRE VIVOS PROGRAMA DE VIVIENDA SUEÑO POSIBLE</t>
  </si>
  <si>
    <t>06141802001066</t>
  </si>
  <si>
    <t>FIDEICOMISO PARA EL DESARROLLO  DE LA MICRO Y PEQUEÑA EMPRESA</t>
  </si>
  <si>
    <t>14112303620017</t>
  </si>
  <si>
    <t>FIDEL ANGEL CRUZ ESCOBAR</t>
  </si>
  <si>
    <t>06141302071017</t>
  </si>
  <si>
    <t>FIMISAL, S.A. DE C.V.</t>
  </si>
  <si>
    <t>06141311031052</t>
  </si>
  <si>
    <t>FINOS TEXTILES DE EL SALVADOR, S. A. DE C.V.</t>
  </si>
  <si>
    <t>06140101150030</t>
  </si>
  <si>
    <t>FISCALIA GENERAL DE LA REPUBLICA</t>
  </si>
  <si>
    <t>96421206021013</t>
  </si>
  <si>
    <t>FJ ASSOCIATES, S. A.</t>
  </si>
  <si>
    <t>06141901951017</t>
  </si>
  <si>
    <t>FJB, S. A. DE C. V.</t>
  </si>
  <si>
    <t>12172002991013</t>
  </si>
  <si>
    <t>FLORES TURCIOS, S.A. DE C.V.</t>
  </si>
  <si>
    <t>94830109071014</t>
  </si>
  <si>
    <t>FLUSHING EL SALVADOR, S.A. DE C.V.</t>
  </si>
  <si>
    <t>06141110901032</t>
  </si>
  <si>
    <t>FOAM DE EL SALVADOR, S. A. DE C. V.</t>
  </si>
  <si>
    <t>06141708001052</t>
  </si>
  <si>
    <t>FONDO DE ACTIV. ESPEC. M.O.P. TRANSP. VIVIENDA Y DESARROLLO URBANO</t>
  </si>
  <si>
    <t>06142303991108</t>
  </si>
  <si>
    <t>FONDO DE ACTIVIDADES ESPECIALES DE LA POLICIA NACIONAL CIVIL</t>
  </si>
  <si>
    <t>06142911901057</t>
  </si>
  <si>
    <t>FONDO DE ACTIVIDADES ESPECIALES DEL  MINISTERIO DE SALUD,</t>
  </si>
  <si>
    <t>FONDO DE ACTIVIDADES ESPECIALES HOSPITAL MILITAR CENTRAL</t>
  </si>
  <si>
    <t>06143011001057</t>
  </si>
  <si>
    <t>FONDO DE CONSERVACION VIAL</t>
  </si>
  <si>
    <t>06143110901027</t>
  </si>
  <si>
    <t>FONDO DE INVERSION SOCIAL PARA EL DESARROLLO LOCAL DE EL SALVADOR</t>
  </si>
  <si>
    <t>06141512901020</t>
  </si>
  <si>
    <t>FONDO DE SANEAMIENTO Y FORTALECIMIENTO FINANCIERO</t>
  </si>
  <si>
    <t>06140806921040</t>
  </si>
  <si>
    <t>FONDO NACIONAL DE VIVIENDA POPULAR</t>
  </si>
  <si>
    <t>06141312921019</t>
  </si>
  <si>
    <t>FONDO PROTECCION LISIADOS Y DISC. A CONS CONFLICTO ARMADO</t>
  </si>
  <si>
    <t>06140705750026</t>
  </si>
  <si>
    <t>FONDO SOCIAL PARA LA VIVIENDA</t>
  </si>
  <si>
    <t>06140602031037</t>
  </si>
  <si>
    <t>FONDOS DE ACTIVIDADES ESPECIALES DEL MINISTERIO DE GOBERNACION</t>
  </si>
  <si>
    <t>06080909091018</t>
  </si>
  <si>
    <t>FOOD EXPORT, SOCIEDAD ANONIMA DE CAPITAL VARIABLE</t>
  </si>
  <si>
    <t>96422903951017</t>
  </si>
  <si>
    <t>FOREVER LIVING PRODUCTS CENTRO AMERICA, INC</t>
  </si>
  <si>
    <t>06142104941010</t>
  </si>
  <si>
    <t>FORMAS, ARTES Y SERVICIOS. S. A. DE C. V.</t>
  </si>
  <si>
    <t>06140302891026</t>
  </si>
  <si>
    <t>FORMULARIOS STANDARD, S.A. DE C.V.</t>
  </si>
  <si>
    <t>06141712041115</t>
  </si>
  <si>
    <t>FOSALUD</t>
  </si>
  <si>
    <t>02100410641013</t>
  </si>
  <si>
    <t>FRANCISCO ALFREDO CALIDONIO</t>
  </si>
  <si>
    <t>06190404680011</t>
  </si>
  <si>
    <t>FRANCISCO ANTONIO FUENTES LANDAVERDE</t>
  </si>
  <si>
    <t>12010201621012</t>
  </si>
  <si>
    <t>FRANCISCO LEMUS CRUZ</t>
  </si>
  <si>
    <t>04082111590018</t>
  </si>
  <si>
    <t>FRANCISCO MELARA ARDON</t>
  </si>
  <si>
    <t>14111504540014</t>
  </si>
  <si>
    <t>FRANCISCO RUBIO</t>
  </si>
  <si>
    <t>06141603921040</t>
  </si>
  <si>
    <t>FRANCISCO, S. A. DE C. V.</t>
  </si>
  <si>
    <t>06022911721010</t>
  </si>
  <si>
    <t>FREDY ARMANDO PORTILLO CAMPOS</t>
  </si>
  <si>
    <t>94830903631016</t>
  </si>
  <si>
    <t>FREDY RANDOLFO GONZALEZ TORRES</t>
  </si>
  <si>
    <t>14120507580012</t>
  </si>
  <si>
    <t>FREDYS ALBERTO ESCOBAR RAMIREZ</t>
  </si>
  <si>
    <t>06142801850034</t>
  </si>
  <si>
    <t>FREYSSINET EL SALVADOR SISTEMAS DE CONSTRUCCION, S.A. DE C.V</t>
  </si>
  <si>
    <t>06142901001031</t>
  </si>
  <si>
    <t>FROZCA, S. A. DE C. V.</t>
  </si>
  <si>
    <t>06142804790012</t>
  </si>
  <si>
    <t>FRUTALETAS, S.A. DE C.V.</t>
  </si>
  <si>
    <t>06141811981014</t>
  </si>
  <si>
    <t>FULLTAC, S.A. DE C.V.</t>
  </si>
  <si>
    <t>06141606700044</t>
  </si>
  <si>
    <t>FUND. SALV. DE DESARROLLO Y VIVIENDA MINIMA</t>
  </si>
  <si>
    <t>94471102991010</t>
  </si>
  <si>
    <t>FUNDACION AYUDA EN ACCION</t>
  </si>
  <si>
    <t>FUNDACION DE LAS HERMANAS AGUSTINAS DE SAN NICOLAS</t>
  </si>
  <si>
    <t>06142407860022</t>
  </si>
  <si>
    <t>FUNDACION EMPRESARIAL PARA EL DESARROLLO EDUCATIVO  ( FEPADE )</t>
  </si>
  <si>
    <t>06141307981038</t>
  </si>
  <si>
    <t>FUNDACION NACIONAL PARA EL DESARROLLO</t>
  </si>
  <si>
    <t>06140605941077</t>
  </si>
  <si>
    <t>FUNDACION PADRE ARRUPE DE EL SALVADOR</t>
  </si>
  <si>
    <t>06141807001056</t>
  </si>
  <si>
    <t>FUNDACION PARA  EL DESARROLLO SOSTENIBLE, EL SALVADOR</t>
  </si>
  <si>
    <t>06142306931033</t>
  </si>
  <si>
    <t>FUNDACION PARA LA EDUCACION SUPERIOR</t>
  </si>
  <si>
    <t>94472402941011</t>
  </si>
  <si>
    <t>FUNDACION PRIVADA INTERVIDA</t>
  </si>
  <si>
    <t>06140905830042</t>
  </si>
  <si>
    <t>FUNDACION SALVADOREÑA PARA EL DESARROLLO ECONOMICO Y SOCIAL</t>
  </si>
  <si>
    <t>06141010901051</t>
  </si>
  <si>
    <t>FUNDACION SALVADOREÑA PARA INVESTIGACIONES DEL CAFE</t>
  </si>
  <si>
    <t>06143010861010</t>
  </si>
  <si>
    <t>FUNDACION SALVADOREÑA PARA LA SALUD Y EL DESARROLLO HUMANO</t>
  </si>
  <si>
    <t>94502808981010</t>
  </si>
  <si>
    <t>FUNDACION SERAPHIM, INC.</t>
  </si>
  <si>
    <t>06141401941058</t>
  </si>
  <si>
    <t>FUNDAMUNI</t>
  </si>
  <si>
    <t>06142912031013</t>
  </si>
  <si>
    <t>FUNDECREDITO DE R.L.</t>
  </si>
  <si>
    <t>06141109981065</t>
  </si>
  <si>
    <t>FUNERALES LAS FLORES, S.A. DE C.V.</t>
  </si>
  <si>
    <t>06142109790017</t>
  </si>
  <si>
    <t>FUNERALES MODERNOS, S.A. DE C.V.</t>
  </si>
  <si>
    <t>06141502840020</t>
  </si>
  <si>
    <t>FUNES HARTMANN, S. A. DE C. V.</t>
  </si>
  <si>
    <t>06142010800049</t>
  </si>
  <si>
    <t>FUNES Y ASOCIADOS PUBLICIDAD, S. A. DE C. V.</t>
  </si>
  <si>
    <t>06141602891032</t>
  </si>
  <si>
    <t>FUNSALPRODESE</t>
  </si>
  <si>
    <t>06142310871266</t>
  </si>
  <si>
    <t>GABRIEL EDGARDO ABARCA RENDEROS</t>
  </si>
  <si>
    <t>06142105041048</t>
  </si>
  <si>
    <t>GADIE INTERNACIONAL, S.A. DE C.V.</t>
  </si>
  <si>
    <t>06140301830012</t>
  </si>
  <si>
    <t>GALAXIA DEPORTES S.A. DE C.V.</t>
  </si>
  <si>
    <t>06140102001034</t>
  </si>
  <si>
    <t>GALEMI, S.A DE C.V.</t>
  </si>
  <si>
    <t>06140705971020</t>
  </si>
  <si>
    <t>GAMA AUTO AIRE, S.A DE C.V.</t>
  </si>
  <si>
    <t>06142609830028</t>
  </si>
  <si>
    <t>GAMA TRADING, S. A. DE C. V.</t>
  </si>
  <si>
    <t>06141212051041</t>
  </si>
  <si>
    <t>GAMEWEAR INTERNATIONAL LTDA. DE C.V.</t>
  </si>
  <si>
    <t>06142006071024</t>
  </si>
  <si>
    <t>GARAGE  S.A. DE C.V.</t>
  </si>
  <si>
    <t>06141902041057</t>
  </si>
  <si>
    <t>GARANTIAS Y SERVICIOS, SOCIEDAD DE GARANTIA, S. A. DE C. V.</t>
  </si>
  <si>
    <t>06143003620012</t>
  </si>
  <si>
    <t>GARBAL, S.A. DE C.V.</t>
  </si>
  <si>
    <t>06142906941105</t>
  </si>
  <si>
    <t>GENERAL DE BIENES RAICES, S. A. DE C.V.</t>
  </si>
  <si>
    <t>06141706740015</t>
  </si>
  <si>
    <t>GENERAL SAFETY EL SALVADOR, S. A.</t>
  </si>
  <si>
    <t>06141111881035</t>
  </si>
  <si>
    <t>GENETICA GANADERA, S. A. DE C. V.</t>
  </si>
  <si>
    <t>06140609840024</t>
  </si>
  <si>
    <t>GEOCYCLE EL SALVADOR,S.A. DE C.V.</t>
  </si>
  <si>
    <t>08170712811015</t>
  </si>
  <si>
    <t>GEOVANNI ALFONSO ANGEL CHIRINO</t>
  </si>
  <si>
    <t>94502808071014</t>
  </si>
  <si>
    <t>GGI EUROPEAN TUNING EL SALVADOR, S.A. DE C.V.</t>
  </si>
  <si>
    <t>06140906860017</t>
  </si>
  <si>
    <t>GIGANTE EXPRESS, S.A. DE C.V.</t>
  </si>
  <si>
    <t>06142405071097</t>
  </si>
  <si>
    <t>GINEBRA, S.A. DE C.V.</t>
  </si>
  <si>
    <t>14160804641017</t>
  </si>
  <si>
    <t>GLADYS DE LA PAZ BENITEZ HERRERA</t>
  </si>
  <si>
    <t>13120708791045</t>
  </si>
  <si>
    <t>GLENDA ESMERALDA AGUILAR DE VALDEZ</t>
  </si>
  <si>
    <t>06140402001036</t>
  </si>
  <si>
    <t>GLOBAL CARGO DE EL SALVADOR, S.A. DE C.V.</t>
  </si>
  <si>
    <t>06140711971015</t>
  </si>
  <si>
    <t>GLOBAL OUTSOURCING, S.A DE C.V.</t>
  </si>
  <si>
    <t>06142503041031</t>
  </si>
  <si>
    <t>GLOBAL SOLUTIONS LATINOAMERICA, S. A. DE C.V.</t>
  </si>
  <si>
    <t>06141605081023</t>
  </si>
  <si>
    <t>GLOBAL WINES &amp; SPIRITS, S.A. DE C.V.</t>
  </si>
  <si>
    <t>14021210541012</t>
  </si>
  <si>
    <t>GLORIA ARGENTINA LAZO</t>
  </si>
  <si>
    <t>06140305941016</t>
  </si>
  <si>
    <t>GOTERA, S. A. DE C. V.</t>
  </si>
  <si>
    <t>06142907710013</t>
  </si>
  <si>
    <t>GRAFICOS E IMPRESOS, S. A. DE C. V.</t>
  </si>
  <si>
    <t>06141711921057</t>
  </si>
  <si>
    <t>GRAFICOS Y TEXTOS, S.A DE C.V</t>
  </si>
  <si>
    <t>06140901921022</t>
  </si>
  <si>
    <t>GRANJA EL ROBLE, S. A. DE C. V.</t>
  </si>
  <si>
    <t>06142001051076</t>
  </si>
  <si>
    <t>GRANJA INDUSTRIAL BONANZA, S.A. DE C.V.</t>
  </si>
  <si>
    <t>06142610071059</t>
  </si>
  <si>
    <t>GRANJITA SAN JOSE, S.A. DE C.V.</t>
  </si>
  <si>
    <t>02101805091019</t>
  </si>
  <si>
    <t>GRAVAS DE OCCIDENTE S. A. DE C. V.</t>
  </si>
  <si>
    <t>06141608021030</t>
  </si>
  <si>
    <t>GRIFERIA Y CERRADURAS INTERNACIONALES, S.A. DE C.V.</t>
  </si>
  <si>
    <t>06141304850010</t>
  </si>
  <si>
    <t>GRIMALDI, S.A. DE C.V.</t>
  </si>
  <si>
    <t>06142901071072</t>
  </si>
  <si>
    <t>GROUPE-CONSEIL DESSAU-SOPRIN EL SALVADOR, S.A. DE C.V.</t>
  </si>
  <si>
    <t>06140504670027</t>
  </si>
  <si>
    <t>GRUPO 20/20, S.A. DE C.V.</t>
  </si>
  <si>
    <t>06141212011023</t>
  </si>
  <si>
    <t>GRUPO ALIMENTICIO, S.A. DE C.V.</t>
  </si>
  <si>
    <t>06140712091019</t>
  </si>
  <si>
    <t>GRUPO AMERICANO, S.A. DE C.V.</t>
  </si>
  <si>
    <t>06141212061098</t>
  </si>
  <si>
    <t>GRUPO ASESORES CONSULTORES Y CONSTRUCTORES, S.A DE C.V.</t>
  </si>
  <si>
    <t>12170309081011</t>
  </si>
  <si>
    <t>GRUPO BLANCO, S.A. DE C.V.</t>
  </si>
  <si>
    <t>12171706001039</t>
  </si>
  <si>
    <t>GRUPO CAMPESTRE, S.A. DE C.V.</t>
  </si>
  <si>
    <t>06141911091059</t>
  </si>
  <si>
    <t>GRUPO CARSEN, S.A. DE C.V.</t>
  </si>
  <si>
    <t>12170902091015</t>
  </si>
  <si>
    <t>GRUPO COMERCIAL MORAZAN, S.A. DE C.V.</t>
  </si>
  <si>
    <t>06141203021032</t>
  </si>
  <si>
    <t>GRUPO DINASTY, S.A. DE C.V.</t>
  </si>
  <si>
    <t>06140111951053</t>
  </si>
  <si>
    <t>GRUPO EJJE, S.A. DE C.V.</t>
  </si>
  <si>
    <t>06140711951081</t>
  </si>
  <si>
    <t>GRUPO EMPRESARIAL CYBSA, S.A DE C.V.</t>
  </si>
  <si>
    <t>06140512001023</t>
  </si>
  <si>
    <t>GRUPO ESPECIALIZADO DE ASISTENCIA DE EL SALVADOR, S.A. DE C.V.</t>
  </si>
  <si>
    <t>06142312041015</t>
  </si>
  <si>
    <t>GRUPO FUTURA, S.A. DE C.V.</t>
  </si>
  <si>
    <t>06142302051055</t>
  </si>
  <si>
    <t>GRUPO GOLD, S.A. DE C.V.</t>
  </si>
  <si>
    <t>06141711061031</t>
  </si>
  <si>
    <t>GRUPO HB, S.A. DE C.V.</t>
  </si>
  <si>
    <t>06142611041030</t>
  </si>
  <si>
    <t>GRUPO INDUSTRIA TECNICA METALICA, S. A. DE C. V.</t>
  </si>
  <si>
    <t>05223007911014</t>
  </si>
  <si>
    <t>GRUPO INDUSTRIAL DIVERSIFICADO, S. A. DE C. V.</t>
  </si>
  <si>
    <t>06140304011023</t>
  </si>
  <si>
    <t>GRUPO INTEGRAL DE SERVICIOS, S. A. DE C. V.</t>
  </si>
  <si>
    <t>12170601021011</t>
  </si>
  <si>
    <t>GRUPO LORENA, SOCIEDAD ANONIMA DE CAPITAL VARIABLE</t>
  </si>
  <si>
    <t>06141902051052</t>
  </si>
  <si>
    <t>GRUPO LOS SEIS, S.A. DE C.V.</t>
  </si>
  <si>
    <t>06141902021013</t>
  </si>
  <si>
    <t>GRUPO LOS TRES EL SALVADOR, S.A. DE C.V.</t>
  </si>
  <si>
    <t>06141301051047</t>
  </si>
  <si>
    <t>GRUPO MANA, S.A. DE C.V.</t>
  </si>
  <si>
    <t>06140807031021</t>
  </si>
  <si>
    <t>GRUPO MODA,.S.A.DE C.V.</t>
  </si>
  <si>
    <t>06141907041063</t>
  </si>
  <si>
    <t>GRUPO PROVIVIENDA, SOCIEDAD ANONIMA DE CAPITAL VARIABLE</t>
  </si>
  <si>
    <t>06140905860010</t>
  </si>
  <si>
    <t>GRUPO Q CORPORATIVO, S.A. DE C.V.</t>
  </si>
  <si>
    <t>06141112031051</t>
  </si>
  <si>
    <t>GRUPO Q PRODUCTOS AUTOMOTRICES, S.A. DE C.V.</t>
  </si>
  <si>
    <t>06142709971043</t>
  </si>
  <si>
    <t>GRUPO RAYO, S. A. DE C. V.</t>
  </si>
  <si>
    <t>06140712061039</t>
  </si>
  <si>
    <t>GRUPO RUDY, S.A.  DE  C.V.</t>
  </si>
  <si>
    <t>06141607091050</t>
  </si>
  <si>
    <t>GRUPO SAINT LOUIS, S.A. DE C.V.</t>
  </si>
  <si>
    <t>06142003590010</t>
  </si>
  <si>
    <t>GRUPO SALTEX, S.A. DE C.V.</t>
  </si>
  <si>
    <t>06140502031021</t>
  </si>
  <si>
    <t>GRUPO SEIS NUEVE OCHENTA, S.A. DE C.V.</t>
  </si>
  <si>
    <t>06140110031015</t>
  </si>
  <si>
    <t>GRUPO TICAL EL SALVADOR, S.A. DE C.V.</t>
  </si>
  <si>
    <t>06140901961040</t>
  </si>
  <si>
    <t>GUARD PLUS 24 SECURITY, S. A. DE C. V.</t>
  </si>
  <si>
    <t>06142207610162</t>
  </si>
  <si>
    <t>GUILLERMO ALFONSO ACEITUNO OCHOA</t>
  </si>
  <si>
    <t>02132506741018</t>
  </si>
  <si>
    <t>GUILLERMO ALFREDO SANDOVAL MORALES</t>
  </si>
  <si>
    <t>06141203430026</t>
  </si>
  <si>
    <t>GUILLERMO ANTONIO SCHLESINGER MARINO</t>
  </si>
  <si>
    <t>06142303600159</t>
  </si>
  <si>
    <t>GUSTAVO ALFONSO ESCOBAR BARRERA</t>
  </si>
  <si>
    <t>11230102400011</t>
  </si>
  <si>
    <t>GUSTAVO ALFREDO TORRES CERNA</t>
  </si>
  <si>
    <t>06140703530140</t>
  </si>
  <si>
    <t>H.BARON,S.A. DE C.V.</t>
  </si>
  <si>
    <t>06141211071030</t>
  </si>
  <si>
    <t>HABLEMOS SOCIEDAD ANONIMA DE CAPITAL VARIABLE</t>
  </si>
  <si>
    <t>05012710931018</t>
  </si>
  <si>
    <t>HACIENDA DE LOS MIRANDA, S. A. DE C. V.</t>
  </si>
  <si>
    <t>06143001831078</t>
  </si>
  <si>
    <t>HARED ESTID PEREZ ZELAYA</t>
  </si>
  <si>
    <t>06141208031036</t>
  </si>
  <si>
    <t>HARODITE,S.A. DE C.V.</t>
  </si>
  <si>
    <t>06142307991021</t>
  </si>
  <si>
    <t>HARSCO INFRAESTRUCTURA EL SALVADOR, SOCIEDAD ANONIMA DE CAPITAL VARIABLE</t>
  </si>
  <si>
    <t>06143006941033</t>
  </si>
  <si>
    <t>HASBUN SILHY, S. A. DE C. V.</t>
  </si>
  <si>
    <t>06140509031051</t>
  </si>
  <si>
    <t>HASGAR, S.A. DE C.V.</t>
  </si>
  <si>
    <t>HAVELLS SYLVANIA EL SALVADOR, S.A. DE  C.V.</t>
  </si>
  <si>
    <t>06141402981010</t>
  </si>
  <si>
    <t>HAZEL'S INDUSTRIAS, S. A. DE C. V.</t>
  </si>
  <si>
    <t>06142401031082</t>
  </si>
  <si>
    <t>HEALTHCARE PRODUCTS  CENTROAMERICA,S. A DE C. V.</t>
  </si>
  <si>
    <t>06140808001045</t>
  </si>
  <si>
    <t>HEALTHCO PRODUCTS, S. A.  DE  C. V.</t>
  </si>
  <si>
    <t>96151910691027</t>
  </si>
  <si>
    <t>HEBERTO RAMON GUTIERREZ PEÑA</t>
  </si>
  <si>
    <t>06141409610046</t>
  </si>
  <si>
    <t>HECTOR EMILIO ESTRADA DOMINGUEZ</t>
  </si>
  <si>
    <t>08062503771017</t>
  </si>
  <si>
    <t>HECTOR MANUEL LOPEZ VELASQUEZ</t>
  </si>
  <si>
    <t>06141206670097</t>
  </si>
  <si>
    <t>HECTOR MAURICIO VENTURA LARIOS</t>
  </si>
  <si>
    <t>06140702711060</t>
  </si>
  <si>
    <t>HECTOR RICARDO RODRIGUEZ RAMIREZ</t>
  </si>
  <si>
    <t>06142106881023</t>
  </si>
  <si>
    <t>HELADOS RIO SOTO,S.A. DE C.V.</t>
  </si>
  <si>
    <t>01030101450013</t>
  </si>
  <si>
    <t>HENRY LEONEL PERDOMO ESCOBAR</t>
  </si>
  <si>
    <t>09031203640014</t>
  </si>
  <si>
    <t>HERBERT ERNESTO SACA VIDES</t>
  </si>
  <si>
    <t>06141512951028</t>
  </si>
  <si>
    <t>HERCO, S. A. DE C. V.</t>
  </si>
  <si>
    <t>06142705981010</t>
  </si>
  <si>
    <t>HERMANO TEXTIL, S. A. DE C. V.</t>
  </si>
  <si>
    <t>06141108780017</t>
  </si>
  <si>
    <t>HERRAMIENTAS CENTROAMERICANAS, S.A. DE C.V.</t>
  </si>
  <si>
    <t>06141712041026</t>
  </si>
  <si>
    <t>HERRAMIENTAS Y ACCESORIOS SALVADOREÑOS, S.A. DE C.V.</t>
  </si>
  <si>
    <t>06141512991020</t>
  </si>
  <si>
    <t>HERRARTE, S.A. DE C.V.</t>
  </si>
  <si>
    <t>06142705091030</t>
  </si>
  <si>
    <t>HIDROELECTRICA JUAYUA,  S.A.  DE  C.V.</t>
  </si>
  <si>
    <t>06141808991076</t>
  </si>
  <si>
    <t>HIDROTECNIA DE EL SALVADOR,  S.A.</t>
  </si>
  <si>
    <t>06142906991048</t>
  </si>
  <si>
    <t>HIGH TECH COMPUTER &amp; COMUNICATION, S. A. DE C. V.</t>
  </si>
  <si>
    <t>05022708580035</t>
  </si>
  <si>
    <t>HILDA ESTER ROMERO DE ARDON</t>
  </si>
  <si>
    <t>06140812981038</t>
  </si>
  <si>
    <t>HILOS A&amp;E DE EL SALVADOR, S. A. DE C. V.</t>
  </si>
  <si>
    <t>06141406001070</t>
  </si>
  <si>
    <t>HIPOTECARIA SANTA  ANA  LIMITADA DE CAPITAL VARIABLE</t>
  </si>
  <si>
    <t>06140703971073</t>
  </si>
  <si>
    <t>HISALVIS, S.A. DE C.V.</t>
  </si>
  <si>
    <t>06141502220042</t>
  </si>
  <si>
    <t>HOSPITAL NAC. DR. JOSE ANT.SALDAÑA NEUMOLOGIA Y MEDICINA FAMILIAR</t>
  </si>
  <si>
    <t>06141905891043</t>
  </si>
  <si>
    <t>HOSPITAL NAC."DR.JUAN JOSE FERNANDEZ",ZACAMIL,S.S.</t>
  </si>
  <si>
    <t>04071902220015</t>
  </si>
  <si>
    <t>HOSPITAL NACIONAL  LUIS EDMUNDO VASQUEZ, CHALATENANGO</t>
  </si>
  <si>
    <t>13191603871013</t>
  </si>
  <si>
    <t>HOSPITAL NACIONAL " DR. HECTOR ANTONIO  HERNANDEZ FLORES"  SAN  FCO. GOTERA</t>
  </si>
  <si>
    <t>07021006961013</t>
  </si>
  <si>
    <t>HOSPITAL NACIONAL "NUESTRA SEÑORA DE FATIMA"</t>
  </si>
  <si>
    <t>02032212951010</t>
  </si>
  <si>
    <t>HOSPITAL NACIONAL DE CHALCHUAPA</t>
  </si>
  <si>
    <t>12021006961013</t>
  </si>
  <si>
    <t>HOSPITAL NACIONAL DE CIUDAD BARRIOS MONSEÑOROSCAR ARNULFO ROMERO Y GALDAMEZ</t>
  </si>
  <si>
    <t>09031006961016</t>
  </si>
  <si>
    <t>HOSPITAL NACIONAL DE ILOBASCO</t>
  </si>
  <si>
    <t>06141006961058</t>
  </si>
  <si>
    <t>HOSPITAL NACIONAL DE JIQUILISCO</t>
  </si>
  <si>
    <t>14082212951012</t>
  </si>
  <si>
    <t>HOSPITAL NACIONAL DE LA UNION</t>
  </si>
  <si>
    <t>06143102220012</t>
  </si>
  <si>
    <t>HOSPITAL NACIONAL DE MATERNIDAD DR. RAUL ARGUELLO ESCOLAN</t>
  </si>
  <si>
    <t>02071006961012</t>
  </si>
  <si>
    <t>HOSPITAL NACIONAL DE METAPAN</t>
  </si>
  <si>
    <t>06142102220025</t>
  </si>
  <si>
    <t>HOSPITAL NACIONAL DE NIÑOS BENJAMIN BLOOM</t>
  </si>
  <si>
    <t>04161406961018</t>
  </si>
  <si>
    <t>HOSPITAL NACIONAL DE NUEVA CONCEPCION</t>
  </si>
  <si>
    <t>12100108881011</t>
  </si>
  <si>
    <t>HOSPITAL NACIONAL DE NUEVA GUADALUPE</t>
  </si>
  <si>
    <t>03151802220016</t>
  </si>
  <si>
    <t>HOSPITAL NACIONAL DR. JORGE MAZZINI VILLACORTA, SONSONATE</t>
  </si>
  <si>
    <t>06141006961040</t>
  </si>
  <si>
    <t>HOSPITAL NACIONAL ENFERMERA ANGELICA VIDAL DE NAJARRO,SAN BARTOLO, SAN SALV</t>
  </si>
  <si>
    <t>01012812831013</t>
  </si>
  <si>
    <t>HOSPITAL NACIONAL FRANCISCO MENENDEZ</t>
  </si>
  <si>
    <t>06171402220019</t>
  </si>
  <si>
    <t>HOSPITAL NACIONAL PSIQUIATRICO DR. JOSE MOLINA MARTINEZ</t>
  </si>
  <si>
    <t>06141102220026</t>
  </si>
  <si>
    <t>HOSPITAL NACIONAL ROSALES</t>
  </si>
  <si>
    <t>12171302220016</t>
  </si>
  <si>
    <t>HOSPITAL NACIONAL SAN JUAN DE DIOS DE SAN MIGUEL</t>
  </si>
  <si>
    <t>02101602220018</t>
  </si>
  <si>
    <t>HOSPITAL NACIONAL SAN JUAN DE DIOS,SANTA ANA</t>
  </si>
  <si>
    <t>05110102220013</t>
  </si>
  <si>
    <t>HOSPITAL NACIONAL SAN RAFAEL</t>
  </si>
  <si>
    <t>14162212951016</t>
  </si>
  <si>
    <t>HOSPITAL NACIONAL SANTA ROSA DE LIMA</t>
  </si>
  <si>
    <t>11211406961012</t>
  </si>
  <si>
    <t>HOSPITAL NACIONAL SANTIAGO DE MARIA</t>
  </si>
  <si>
    <t>09061006961012</t>
  </si>
  <si>
    <t>HOSPITAL NACIONAL SENSUNTEPEQUE</t>
  </si>
  <si>
    <t>11231102220020</t>
  </si>
  <si>
    <t>HOSPITAL SAN PEDRO USULUTAN</t>
  </si>
  <si>
    <t>10101102220016</t>
  </si>
  <si>
    <t>HOSPITAL SANTA GERTRUDIS</t>
  </si>
  <si>
    <t>08212102220020</t>
  </si>
  <si>
    <t>HOSPITAL SANTA TERESA</t>
  </si>
  <si>
    <t>12170202770019</t>
  </si>
  <si>
    <t>HOSPITALES DE ORIENTE, S.A. DE C.V.</t>
  </si>
  <si>
    <t>06140512690019</t>
  </si>
  <si>
    <t>HOTELERA SALVADOREÑA, S.A. DE C.V.</t>
  </si>
  <si>
    <t>06140606071025</t>
  </si>
  <si>
    <t>HOTELES Y SERVICIOS TURISTICOS, S.A. DE C.V.</t>
  </si>
  <si>
    <t>06142602021050</t>
  </si>
  <si>
    <t>HP ENTERPRISE SERVICES DE EL SALVADOR, LTDA. DE C.V.</t>
  </si>
  <si>
    <t>06141304891011</t>
  </si>
  <si>
    <t>HUGO BARRIENTOS ARQUITECTOS, S. A. DE C. V.</t>
  </si>
  <si>
    <t>02102204781014</t>
  </si>
  <si>
    <t>HUMBERTO HERNAN FUENTES AMAYA</t>
  </si>
  <si>
    <t>06141011971053</t>
  </si>
  <si>
    <t>I E P R O E S</t>
  </si>
  <si>
    <t>06141602901011</t>
  </si>
  <si>
    <t>I.D.S. DE CENTRO AMERICA, S. A. DE C. V.</t>
  </si>
  <si>
    <t>94471412680019</t>
  </si>
  <si>
    <t>IBERIA, LINEAS AEREAS DE ESPAÑA</t>
  </si>
  <si>
    <t>06142408061017</t>
  </si>
  <si>
    <t>IBEROMODA, S.A. DE C.V.</t>
  </si>
  <si>
    <t>06141807830010</t>
  </si>
  <si>
    <t>ICIA, S.A. DE C.V.</t>
  </si>
  <si>
    <t>06142703001107</t>
  </si>
  <si>
    <t>ICOMED, S.A. DE C.V.</t>
  </si>
  <si>
    <t>06143010921063</t>
  </si>
  <si>
    <t>IDEAS PROMOCIONALES, S.A. DE C.V.</t>
  </si>
  <si>
    <t>08052101091014</t>
  </si>
  <si>
    <t>IESSA EL SALVADOR, S.A. DE C.V.</t>
  </si>
  <si>
    <t>06141903560010</t>
  </si>
  <si>
    <t>IGLESIA CATOLICA APOSTOLICA Y ROMANA EN EL SALVADOR ARQ. S.S.</t>
  </si>
  <si>
    <t>06140305680010</t>
  </si>
  <si>
    <t>IGLESIA DE JESUCRISTO DE LOS SANTOS DE LOS ULTIMOS DIAS</t>
  </si>
  <si>
    <t>13191204530013</t>
  </si>
  <si>
    <t>IGNACIO DIMAS BLANCO ESCOBAR</t>
  </si>
  <si>
    <t>07151708480011</t>
  </si>
  <si>
    <t>IGNACIO JOSE MARIA SIGUENZA GUADRON</t>
  </si>
  <si>
    <t>06143010840034</t>
  </si>
  <si>
    <t>ILOPANIA, S.A. DE C.V.</t>
  </si>
  <si>
    <t>06142302051110</t>
  </si>
  <si>
    <t>IMDIMEG, S.A. DE C.V.</t>
  </si>
  <si>
    <t>06140208001017</t>
  </si>
  <si>
    <t>IMDISMOL, S.A. DE C.V.</t>
  </si>
  <si>
    <t>06142405041031</t>
  </si>
  <si>
    <t>IMDISPRO, S.A. DE C.V.</t>
  </si>
  <si>
    <t>06062901081015</t>
  </si>
  <si>
    <t>IMFICA INDUSTRIAL SA DE CV</t>
  </si>
  <si>
    <t>06140611061046</t>
  </si>
  <si>
    <t>IMPORT CACERES, S.A. DE  C.V.</t>
  </si>
  <si>
    <t>06142608031040</t>
  </si>
  <si>
    <t>IMPORTACION DE CALZADO LOS TRES, S. A. DE C.V.</t>
  </si>
  <si>
    <t>06140108051017</t>
  </si>
  <si>
    <t>IMPORTACIONES DE MODA, S.A. DE C.V.</t>
  </si>
  <si>
    <t>06142308061044</t>
  </si>
  <si>
    <t>IMPORTACIONES EBEN-EZER, S.A. DE C.V.</t>
  </si>
  <si>
    <t>IMPORTACIONES PECUARIAS R. SACA, S.A. C.V.</t>
  </si>
  <si>
    <t>06140811911028</t>
  </si>
  <si>
    <t>IMPORTACIONES SANTA LUCIA, S. A. DE C. V.</t>
  </si>
  <si>
    <t>96152510041011</t>
  </si>
  <si>
    <t>IMPORTADORA DE CARNES, S. A. DE C. V.</t>
  </si>
  <si>
    <t>06141607031040</t>
  </si>
  <si>
    <t>IMPORTADORA DE EL SALVADOR, S.A. DE C.V.</t>
  </si>
  <si>
    <t>06141508001058</t>
  </si>
  <si>
    <t>IMPORTADORA DE MATERIALES ELECTRICOS, S.A. DE C.V.</t>
  </si>
  <si>
    <t>06140205071049</t>
  </si>
  <si>
    <t>IMPORTADORA DON JULIO, S.A. DE C.V.</t>
  </si>
  <si>
    <t>06142810061023</t>
  </si>
  <si>
    <t>IMPORTADORA EL CARACOL, S.A.  DE   C.  V.</t>
  </si>
  <si>
    <t>05112107011014</t>
  </si>
  <si>
    <t>IMPORTADORA H Y D, S.A. DE C.V.</t>
  </si>
  <si>
    <t>06141606870030</t>
  </si>
  <si>
    <t>IMPORTADORA LA TIENDONA, S. A. DE C. V.</t>
  </si>
  <si>
    <t>12172701031017</t>
  </si>
  <si>
    <t>IMPORTADORA ORIENTAL SOCIEDAD ANONIMA DE CAPITAL VARIABLE.</t>
  </si>
  <si>
    <t>IMPORTADORA RAMIREZ, S. A. DE C. V.</t>
  </si>
  <si>
    <t>06140905071023</t>
  </si>
  <si>
    <t>IMPORTADORA UNIVERSAL, S.A. DE C.V.</t>
  </si>
  <si>
    <t>06140804921018</t>
  </si>
  <si>
    <t>IMPORTADORA VENTURA ESCOBAR, S. A. DE C. V.</t>
  </si>
  <si>
    <t>06141301031054</t>
  </si>
  <si>
    <t>IMPORTADORA Y DISTRIBUIDORA COMERCIAL , S. A. DE C.V.</t>
  </si>
  <si>
    <t>06141511961020</t>
  </si>
  <si>
    <t>IMPORTADORA Y EXPORTAD. ELEKTRA DE EL SALVADOR, S.A. DE C.V.</t>
  </si>
  <si>
    <t>06141103881018</t>
  </si>
  <si>
    <t>IMPRECEN, S.A. DE C.V.</t>
  </si>
  <si>
    <t>06142907881025</t>
  </si>
  <si>
    <t>IMPRESOS DIVERSOS, S.A. DE C.V.</t>
  </si>
  <si>
    <t>06141410921078</t>
  </si>
  <si>
    <t>IMPRESOS MULTIPLES, S. A. DE C. V.</t>
  </si>
  <si>
    <t>06140102941061</t>
  </si>
  <si>
    <t>IMPRESSA TALLERES, S. A. DE C. V.</t>
  </si>
  <si>
    <t>06142104051015</t>
  </si>
  <si>
    <t>IMPRESSION APPAREL GROUP, S.A. DE C.V.</t>
  </si>
  <si>
    <t>94110902011011</t>
  </si>
  <si>
    <t>IMPROSA SERVICIOS INTERNACIONALES, S.A. SUC. EL SALVADOR</t>
  </si>
  <si>
    <t>06142805911019</t>
  </si>
  <si>
    <t>IMPULSA, S. A. DE C. V.</t>
  </si>
  <si>
    <t>05011303091017</t>
  </si>
  <si>
    <t>IMPULSO, S.A. DE C.V.</t>
  </si>
  <si>
    <t>94051709681011</t>
  </si>
  <si>
    <t>IN KYUN JUNG</t>
  </si>
  <si>
    <t>06140102881018</t>
  </si>
  <si>
    <t>INAMER, S. A. DE C. V.</t>
  </si>
  <si>
    <t>06143007931023</t>
  </si>
  <si>
    <t>INCUBADORA SALVADOREÑA, S. A. DE C. V.</t>
  </si>
  <si>
    <t>06140906921055</t>
  </si>
  <si>
    <t>INDELPIN, S. A. DE C. V.</t>
  </si>
  <si>
    <t>06141109861019</t>
  </si>
  <si>
    <t>INDESI, S. A. DE C. V.</t>
  </si>
  <si>
    <t>INDUS DE HILOS DE EL SALV., S.A. DE C.V.</t>
  </si>
  <si>
    <t>06142810031043</t>
  </si>
  <si>
    <t>INDUSTRIA DE MAIZ, S.A. DE C.V.</t>
  </si>
  <si>
    <t>06140912051020</t>
  </si>
  <si>
    <t>INDUSTRIALES ASOCIADOS, S.A.  DE  C.V.</t>
  </si>
  <si>
    <t>06141604961020</t>
  </si>
  <si>
    <t>INDUSTRIAS ARROCERAS GUEVARA LANDAVERDE Y ASOC. S.A.DE C.V.</t>
  </si>
  <si>
    <t>06140703740017</t>
  </si>
  <si>
    <t>INDUSTRIAS BENDEK,S.A. DE C.V.</t>
  </si>
  <si>
    <t>06140109650015</t>
  </si>
  <si>
    <t>INDUSTRIAS BENGALA, S.A. DE C.V.</t>
  </si>
  <si>
    <t>06142211881012</t>
  </si>
  <si>
    <t>INDUSTRIAS EL TAURO, S. A. DE C. V.</t>
  </si>
  <si>
    <t>06141905840010</t>
  </si>
  <si>
    <t>INDUSTRIAS FOTOGRAFICAS CRISONINO, S.A. DE C.V.</t>
  </si>
  <si>
    <t>06141810840067</t>
  </si>
  <si>
    <t>INDUSTRIAS GRAFICAS VIMTAZA, S.A. DE C.V.</t>
  </si>
  <si>
    <t>INDUSTRIAS KAWAKI, S.A.  DE  C.V.</t>
  </si>
  <si>
    <t>06140901981033</t>
  </si>
  <si>
    <t>INDUSTRIAS LA FAVORITA, S.A. DE C.V.</t>
  </si>
  <si>
    <t>02100208011016</t>
  </si>
  <si>
    <t>INDUSTRIAS MAGAÑA L., SOCIEDAD ANONIMA DE CAPITAL VARIABLE.</t>
  </si>
  <si>
    <t>06141412071012</t>
  </si>
  <si>
    <t>INDUSTRIAS MERIDA, S.A. DE C.V.</t>
  </si>
  <si>
    <t>06140403931010</t>
  </si>
  <si>
    <t>INDUSTRIAS OLMEDO, S. A. DE C. V.</t>
  </si>
  <si>
    <t>06141010901019</t>
  </si>
  <si>
    <t>INDUSTRIAS TABONY, S.A. DE C.V.</t>
  </si>
  <si>
    <t>06142211021030</t>
  </si>
  <si>
    <t>INET CONSULTING SERVICES S.A. DE C.V.</t>
  </si>
  <si>
    <t>01012112700019</t>
  </si>
  <si>
    <t>ING. JOSE ANTONIO SALAVERRIA Y CO. DE C.V.</t>
  </si>
  <si>
    <t>06141101770020</t>
  </si>
  <si>
    <t>INGENIERIA ASOCIADA, S.A. DE C.V.</t>
  </si>
  <si>
    <t>06140502961053</t>
  </si>
  <si>
    <t>INGENIERIA CONSULTORIA Y PROYECTOS, S. A. DE C. V.</t>
  </si>
  <si>
    <t>06141609911047</t>
  </si>
  <si>
    <t>INGENIERIA DE PLANTAS ELECTRICAS, S. A. DE C. V</t>
  </si>
  <si>
    <t>06141912850049</t>
  </si>
  <si>
    <t>INGENIERIA Y TECNICA, S. A. DE C. V.</t>
  </si>
  <si>
    <t>06140707951085</t>
  </si>
  <si>
    <t>INGENIERIA, SERVICIOS E INVERSIONES, S. A. DE C. V.</t>
  </si>
  <si>
    <t>06141511840010</t>
  </si>
  <si>
    <t>INGENIEROS URBANISTAS, S. A. DE C. V.</t>
  </si>
  <si>
    <t>93931802571010</t>
  </si>
  <si>
    <t>INGETEC,S.A., SUCURSAL EL SALVADOR</t>
  </si>
  <si>
    <t>06140606860012</t>
  </si>
  <si>
    <t>INMET, S.A. DE C.V.</t>
  </si>
  <si>
    <t>06142906041066</t>
  </si>
  <si>
    <t>INMOBILIARIA CONSTELACION, S.A. DE C.V.</t>
  </si>
  <si>
    <t>06140603021043</t>
  </si>
  <si>
    <t>INMOBILIARIA EL COFRE DE EL SALVADOR, S.A. DE C.V.</t>
  </si>
  <si>
    <t>06141603041040</t>
  </si>
  <si>
    <t>INMOBILIARIA EL RODEO, S.A. DE C.V.</t>
  </si>
  <si>
    <t>06142601991013</t>
  </si>
  <si>
    <t>INMOBILIARIA PRICESMART EL SALVADOR, S.A. DE C.V.</t>
  </si>
  <si>
    <t>06141903660016</t>
  </si>
  <si>
    <t>INMOBILIARIA SAN JOSE, S.A. DE C.V.</t>
  </si>
  <si>
    <t>06140612901013</t>
  </si>
  <si>
    <t>INMOBILIARIA SAN RAFAEL, S. A. DE C. V.</t>
  </si>
  <si>
    <t>06142501061019</t>
  </si>
  <si>
    <t>INMOBILIARIA VISTA HERMOSA, S.A. DE  C.V.</t>
  </si>
  <si>
    <t>06141107971011</t>
  </si>
  <si>
    <t>INNOVACION DIGITAL, S.A. DE C.V.</t>
  </si>
  <si>
    <t>06140206931050</t>
  </si>
  <si>
    <t>INSAFORP</t>
  </si>
  <si>
    <t>06141904670030</t>
  </si>
  <si>
    <t>INST MISIONERA Y EDUC BAUT DE EL SALVADOR</t>
  </si>
  <si>
    <t>06142806800021</t>
  </si>
  <si>
    <t>INST NAC DE LOS DEPORTES DE EL SALVADOR</t>
  </si>
  <si>
    <t>06143101310030</t>
  </si>
  <si>
    <t>INST SALVADOREÑO DE TRANSFORMACION AGRARIA</t>
  </si>
  <si>
    <t>06141103931058</t>
  </si>
  <si>
    <t>INST. SALV. PARA EL DESARROLLO  INTEGRAL DE LA NIÑEZ Y LA ADOLESCENCIA</t>
  </si>
  <si>
    <t>06142109001024</t>
  </si>
  <si>
    <t>INSTALACIONES TELEFONICAS  SALVADOREÑAS, S. A.  DE  C. V.</t>
  </si>
  <si>
    <t>06142002780033</t>
  </si>
  <si>
    <t>INSTITUTO DE PREVISION SOCIAL DE LA FUERZA ARMADA</t>
  </si>
  <si>
    <t>05111912971010</t>
  </si>
  <si>
    <t>INSTITUTO ESPEC. ESCUELA DE COMUNICACION MONICA HERRERA</t>
  </si>
  <si>
    <t>06142410750025</t>
  </si>
  <si>
    <t>INSTITUTO NAC DE PENS DE LOS EMPL PUBLICOS</t>
  </si>
  <si>
    <t>06141703240019</t>
  </si>
  <si>
    <t>INSTITUTO SALVADOREÑO  DE REHABILITACION DE INVALIDOS</t>
  </si>
  <si>
    <t>06142211071037</t>
  </si>
  <si>
    <t>INSTITUTO SALVADOREÑO DE BIENESTAR MAGISTERIAL,</t>
  </si>
  <si>
    <t>06140403871018</t>
  </si>
  <si>
    <t>INSTITUTO SALVADOREÑO DE DESARROLLO MUNICIPAL</t>
  </si>
  <si>
    <t>06141101360072</t>
  </si>
  <si>
    <t>INSTITUTO SALVADOREÑO DE TURISMO</t>
  </si>
  <si>
    <t>06140312530021</t>
  </si>
  <si>
    <t>INSTITUTO SALVADOREÑO DEL SEGURO SOCIAL</t>
  </si>
  <si>
    <t>06142902961063</t>
  </si>
  <si>
    <t>INSTITUTO SALVADOREÑO PARA EL DESARROLLO DE LA MUJER</t>
  </si>
  <si>
    <t>06140312810017</t>
  </si>
  <si>
    <t>INSTITUTO TECNICO EXSAL, S. A. DE C. V.</t>
  </si>
  <si>
    <t>06141208961033</t>
  </si>
  <si>
    <t>INTEK EL SALVADOR, S. A. DE C. V.</t>
  </si>
  <si>
    <t>06140811830022</t>
  </si>
  <si>
    <t>INTERESES AGILES, S.A. DE C.V.</t>
  </si>
  <si>
    <t>06140909921056</t>
  </si>
  <si>
    <t>INTERGRES, S.A. DE C.V.</t>
  </si>
  <si>
    <t>05111309951012</t>
  </si>
  <si>
    <t>INTERIORES, ARQUITECTURA Y CONSTRUCCION, S. A. DE C. V.</t>
  </si>
  <si>
    <t>06142604951047</t>
  </si>
  <si>
    <t>INTERNACIONAL DE FILAMENTOS, S.A. DE C.V.</t>
  </si>
  <si>
    <t>06141703991054</t>
  </si>
  <si>
    <t>INTERNACIONAL DE REPUESTOS, S.A. DE C.V.</t>
  </si>
  <si>
    <t>06142601071020</t>
  </si>
  <si>
    <t>INTERNATIONAL CONTROL  RISK GROUP, S.A. DE C.V.</t>
  </si>
  <si>
    <t>06141008031015</t>
  </si>
  <si>
    <t>INTERNATIONAL PARTS SERVICE, .S.A. DE C.V.</t>
  </si>
  <si>
    <t>06142107031023</t>
  </si>
  <si>
    <t>INTRADECO EXPORT, S.A. DE C.V.</t>
  </si>
  <si>
    <t>06142605931031</t>
  </si>
  <si>
    <t>INTREC, S. A. DE C. V.</t>
  </si>
  <si>
    <t>06140909810013</t>
  </si>
  <si>
    <t>INVERCON, S.A. DE C.V.</t>
  </si>
  <si>
    <t>06143008061022</t>
  </si>
  <si>
    <t>INVERENCINOS, S.A. DE C.V.</t>
  </si>
  <si>
    <t>INVERS. ACAXUAL, SOCIEDAD ANONIMA DE CAPITAL VARIABLE</t>
  </si>
  <si>
    <t>06142403830035</t>
  </si>
  <si>
    <t>INVERSE S.A. DE C.V.</t>
  </si>
  <si>
    <t>06140303101029</t>
  </si>
  <si>
    <t>INVERSIONES  ROVIC, S.A. DE C.V.</t>
  </si>
  <si>
    <t>06141505951071</t>
  </si>
  <si>
    <t>INVERSIONES ALTAMIRA, S.A. DE C.V.</t>
  </si>
  <si>
    <t>03150109061010</t>
  </si>
  <si>
    <t>INVERSIONES ANTHONY'S, S. A. DE C.V.</t>
  </si>
  <si>
    <t>06141206021068</t>
  </si>
  <si>
    <t>INVERSIONES B.O.S.H., S.A. DE C.V.</t>
  </si>
  <si>
    <t>06140905941010</t>
  </si>
  <si>
    <t>INVERSIONES BONAVENTURE, S. A. DE C. V.</t>
  </si>
  <si>
    <t>06140609921011</t>
  </si>
  <si>
    <t>INVERSIONES CAM, S. A. DE C. V.</t>
  </si>
  <si>
    <t>06141811911059</t>
  </si>
  <si>
    <t>INVERSIONES CORTEZ SANTAMARIA, S. A. DE C. V.</t>
  </si>
  <si>
    <t>06141202881020</t>
  </si>
  <si>
    <t>INVERSIONES DE SALUD, S. A. DE C. V.</t>
  </si>
  <si>
    <t>02103005860017</t>
  </si>
  <si>
    <t>INVERSIONES DEL ATLANTICO S.A. DE C.V.</t>
  </si>
  <si>
    <t>06140310081033</t>
  </si>
  <si>
    <t>INVERSIONES EL ANGEL, S. A. DE C. V.</t>
  </si>
  <si>
    <t>06141912021011</t>
  </si>
  <si>
    <t>INVERSIONES EL COPINOL, S. A. DE C.V .</t>
  </si>
  <si>
    <t>06141107901021</t>
  </si>
  <si>
    <t>INVERSIONES EN LENTES, S. A. DE C. V.</t>
  </si>
  <si>
    <t>06140402091035</t>
  </si>
  <si>
    <t>INVERSIONES ENMANUEL, S.A. DE C.V.</t>
  </si>
  <si>
    <t>05110504041016</t>
  </si>
  <si>
    <t>INVERSIONES EXTREMAS,  S. A. DE C.V.</t>
  </si>
  <si>
    <t>06142810021021</t>
  </si>
  <si>
    <t>INVERSIONES FINANCIERAS BANCO DE AMERICA CENTRAL, S.A.</t>
  </si>
  <si>
    <t>06142302981036</t>
  </si>
  <si>
    <t>INVERSIONES HIDALGO PINZON, S.A. DE C.V.</t>
  </si>
  <si>
    <t>06140908061037</t>
  </si>
  <si>
    <t>INVERSIONES INMOBILIARIAS EL BOSQUE, S.A.</t>
  </si>
  <si>
    <t>06142810830036</t>
  </si>
  <si>
    <t>INVERSIONES INTERCONTINENTALES, S.A. DE C.V.</t>
  </si>
  <si>
    <t>06141504041020</t>
  </si>
  <si>
    <t>INVERSIONES INTERNACIONALES CONSOLIDADAS, S.A. DE C.V.</t>
  </si>
  <si>
    <t>06141608071053</t>
  </si>
  <si>
    <t>INVERSIONES LA FUENTE, S.A. DE C.V.</t>
  </si>
  <si>
    <t>14161302071019</t>
  </si>
  <si>
    <t>INVERSIONES LISSBETH, SOCIEDAD ANONIMA DE CAPITAL VARIABLE</t>
  </si>
  <si>
    <t>INVERSIONES M J,  S.A.  DE  C.V.</t>
  </si>
  <si>
    <t>06141508860030</t>
  </si>
  <si>
    <t>INVERSIONES MAXIMA, S.A. DE C.V.</t>
  </si>
  <si>
    <t>INVERSIONES MEDICAS SAN FRANCISCO,S.A. DE C.V.</t>
  </si>
  <si>
    <t>06142409680011</t>
  </si>
  <si>
    <t>INVERSIONES MERCADO COMUN, S.A. DE C.V.</t>
  </si>
  <si>
    <t>06142802921030</t>
  </si>
  <si>
    <t>INVERSIONES MERLET,S.A.DE C.V</t>
  </si>
  <si>
    <t>06141205840025</t>
  </si>
  <si>
    <t>INVERSIONES ORION, S. A. DE C. V.</t>
  </si>
  <si>
    <t>06142802011017</t>
  </si>
  <si>
    <t>INVERSIONES PARACENTRAL, S. A. DE C. V.</t>
  </si>
  <si>
    <t>03010607021011</t>
  </si>
  <si>
    <t>INVERSIONES PORTUARIAS Y DE SERVICIOS, S.A. DE C.V.</t>
  </si>
  <si>
    <t>06140107991016</t>
  </si>
  <si>
    <t>INVERSIONES REPACESA, S.A. DE C.V.</t>
  </si>
  <si>
    <t>06143006991014</t>
  </si>
  <si>
    <t>INVERSIONES SEGURAS MONTERROSA, S. A. DE C. V.</t>
  </si>
  <si>
    <t>06140812860058</t>
  </si>
  <si>
    <t>INVERSIONES SELVA NEGRA, S.A. DE C.V.</t>
  </si>
  <si>
    <t>06142808031087</t>
  </si>
  <si>
    <t>INVERSIONES STANLEY PACIFICO, S.A. DE C.V.</t>
  </si>
  <si>
    <t>06142203021012</t>
  </si>
  <si>
    <t>INVERSIONES SUCOT, S.A. DE C.V.</t>
  </si>
  <si>
    <t>06141805061027</t>
  </si>
  <si>
    <t>INVERSIONES TREBOL, S.A. DE C.V.</t>
  </si>
  <si>
    <t>06140809061041</t>
  </si>
  <si>
    <t>INVERSIONES TRES PUNTOS, S.A.  DE  C.V.</t>
  </si>
  <si>
    <t>06142802011033</t>
  </si>
  <si>
    <t>INVERSIONES Y CONSTRUCCIONES ORELLANA MURILLO, S. A.  DE C.V.</t>
  </si>
  <si>
    <t>06141411620011</t>
  </si>
  <si>
    <t>INVERSIONES, S.A. DE C.V.</t>
  </si>
  <si>
    <t>06140703840036</t>
  </si>
  <si>
    <t>INVERSOP, S.A. DE C.V.</t>
  </si>
  <si>
    <t>06141210931010</t>
  </si>
  <si>
    <t>INVESTIGACIONES Y SEGURIDAD, S.A. DE C.V.</t>
  </si>
  <si>
    <t>06140210750020</t>
  </si>
  <si>
    <t>IPESA DE EL SALVADOR, S. A. DE C. V.</t>
  </si>
  <si>
    <t>06142606021012</t>
  </si>
  <si>
    <t>IRASA CENTROAMERICA, S.A. DE C.V.</t>
  </si>
  <si>
    <t>06142707881063</t>
  </si>
  <si>
    <t>IREX DE EL SALVADOR, S.A. DE C.V.</t>
  </si>
  <si>
    <t>09032301701030</t>
  </si>
  <si>
    <t>IRMA HERNANDEZ DE POCASANGRE</t>
  </si>
  <si>
    <t>06140304971035</t>
  </si>
  <si>
    <t>ISERTEC DE EL SALVADOR SOCIEDAD ANONIMA DE CAPITAL VARIABLE</t>
  </si>
  <si>
    <t>02100907731016</t>
  </si>
  <si>
    <t>ISMAEL ERNESTO SANCHEZ REYES</t>
  </si>
  <si>
    <t>06142705041092</t>
  </si>
  <si>
    <t>ITS INFO COMUNICACION DE EL SALVADOR, S.A. DE C.V.</t>
  </si>
  <si>
    <t>06140101680018</t>
  </si>
  <si>
    <t>J. A. APARICIO, S. A. DE C. V.</t>
  </si>
  <si>
    <t>05110101891010</t>
  </si>
  <si>
    <t>J. HUMBERTO ROSA, S.A. DE C.V.</t>
  </si>
  <si>
    <t>94831409881014</t>
  </si>
  <si>
    <t>J.C. NIEMANN EL SALVADOR, S A DE C V</t>
  </si>
  <si>
    <t>06142002951038</t>
  </si>
  <si>
    <t>J.G. INGENIEROS, S.A. DE C.V.</t>
  </si>
  <si>
    <t>07152702570013</t>
  </si>
  <si>
    <t>JAIME ALEJANDRO FERNANDEZ HENRIQUEZ</t>
  </si>
  <si>
    <t>06141309051054</t>
  </si>
  <si>
    <t>JAMONES DE EL SALVADOR, S.A. DE C.V.</t>
  </si>
  <si>
    <t>06142801001077</t>
  </si>
  <si>
    <t>JAQUELINE CAROL EL SALVADOR, S.A. DE C.V.</t>
  </si>
  <si>
    <t>06141301001023</t>
  </si>
  <si>
    <t>JARDINES Y VARIOS, S. A. DE C. V.</t>
  </si>
  <si>
    <t>11230106751029</t>
  </si>
  <si>
    <t>JERSON SALVADOR RIVERA GUZMAN</t>
  </si>
  <si>
    <t>11153007741017</t>
  </si>
  <si>
    <t>JESUS MARTINEZ HERNANDEZ</t>
  </si>
  <si>
    <t>06142308801048</t>
  </si>
  <si>
    <t>JIMMY FREDERICK RAMIREZ BAÑOS</t>
  </si>
  <si>
    <t>06140809991022</t>
  </si>
  <si>
    <t>JINSAL, S. A. DE C.V.</t>
  </si>
  <si>
    <t>06140912881022</t>
  </si>
  <si>
    <t>JMTELCOM, JESUS MARTINEZ Y ASOCIADOS S. A. DE C. V.</t>
  </si>
  <si>
    <t>14162108380013</t>
  </si>
  <si>
    <t>JOAQUIN SALMERON VENTURA</t>
  </si>
  <si>
    <t>06141012081019</t>
  </si>
  <si>
    <t>JOB CONNECTIONS, S.A. DE C.V.</t>
  </si>
  <si>
    <t>06142802911018</t>
  </si>
  <si>
    <t>JOKISCH-MORENO INGENIEROS ARQUITECTOS, S. A. DE C. V.</t>
  </si>
  <si>
    <t>06141608071088</t>
  </si>
  <si>
    <t>JONES LANG LASALLE, S.A. DE C.V.</t>
  </si>
  <si>
    <t>14120801510017</t>
  </si>
  <si>
    <t>JORGE ADALBERTO PAZ ARIAS</t>
  </si>
  <si>
    <t>04310310550014</t>
  </si>
  <si>
    <t>JORGE ALBERTO ARDON VALLE</t>
  </si>
  <si>
    <t>01012812641036</t>
  </si>
  <si>
    <t>JORGE ALBERTO CABEZA URIBE</t>
  </si>
  <si>
    <t>14161705681011</t>
  </si>
  <si>
    <t>JORGE ALBERTO MELENDEZ FUENTES</t>
  </si>
  <si>
    <t>05123010540012</t>
  </si>
  <si>
    <t>JORGE ALBERTO PEÑA URRUTIA</t>
  </si>
  <si>
    <t>02021207610013</t>
  </si>
  <si>
    <t>JORGE ALBERTO RIVAS CHACON</t>
  </si>
  <si>
    <t>01011807500022</t>
  </si>
  <si>
    <t>JORGE ALBERTO RODRIGUEZ GALLEGOS</t>
  </si>
  <si>
    <t>14160407510012</t>
  </si>
  <si>
    <t>JORGE ALBERTO RUIZ VENTURA</t>
  </si>
  <si>
    <t>02102009600015</t>
  </si>
  <si>
    <t>JORGE FRANCISCO ESCOBAR SANDOVAL</t>
  </si>
  <si>
    <t>JORGE LUIS FLORES VASQUEZ</t>
  </si>
  <si>
    <t>02031911510014</t>
  </si>
  <si>
    <t>JORGE MARGARITO FLORES JERONIMO</t>
  </si>
  <si>
    <t>04070811440019</t>
  </si>
  <si>
    <t>JORGE PINEDA ESCOBAR</t>
  </si>
  <si>
    <t>13052811460017</t>
  </si>
  <si>
    <t>JOSE ABEL ROMERO PEREIRA</t>
  </si>
  <si>
    <t>12041503650013</t>
  </si>
  <si>
    <t>JOSE ABRAHAN CHAVEZ RAMOS</t>
  </si>
  <si>
    <t>02102502500016</t>
  </si>
  <si>
    <t>JOSE ADELSO ACEVEDO HERRERA</t>
  </si>
  <si>
    <t>01062911560014</t>
  </si>
  <si>
    <t>JOSE ADELSO TORRES</t>
  </si>
  <si>
    <t>08190101711016</t>
  </si>
  <si>
    <t>JOSE ALBERTO MERINO BONILLA</t>
  </si>
  <si>
    <t>01011410520010</t>
  </si>
  <si>
    <t>JOSE ALEJANDRO ARRIAZA SALGUERO</t>
  </si>
  <si>
    <t>13122708551012</t>
  </si>
  <si>
    <t>JOSE ALEJANDRO MERLOS</t>
  </si>
  <si>
    <t>04012306580014</t>
  </si>
  <si>
    <t>JOSE ALFONSO LANDAVERDE FLORES</t>
  </si>
  <si>
    <t>05113008841028</t>
  </si>
  <si>
    <t>JOSE ALFREDO ARGUETA NAVARRO</t>
  </si>
  <si>
    <t>13251410570010</t>
  </si>
  <si>
    <t>JOSE AMBROCIO FERRUFINO BENITEZ</t>
  </si>
  <si>
    <t>14162501771018</t>
  </si>
  <si>
    <t>JOSE ANTONIO ROMERO REYES</t>
  </si>
  <si>
    <t>06140803671042</t>
  </si>
  <si>
    <t>JOSE ARMANDO PEREZ GUILLEN</t>
  </si>
  <si>
    <t>14032904510011</t>
  </si>
  <si>
    <t>JOSE ARTURO BONILLA ALVARADO</t>
  </si>
  <si>
    <t>05112811590018</t>
  </si>
  <si>
    <t>JOSE BENJAMIN ANTONIO MOLINA VILANOVA</t>
  </si>
  <si>
    <t>14060609841015</t>
  </si>
  <si>
    <t>JOSE CONSTANTINO ESCOBAR VILLATORO</t>
  </si>
  <si>
    <t>02071004500018</t>
  </si>
  <si>
    <t>JOSE CRISTOBAL SUC. MARTINEZ HEREDIA</t>
  </si>
  <si>
    <t>09050810761016</t>
  </si>
  <si>
    <t>JOSE DAVID AREVALO COREAS</t>
  </si>
  <si>
    <t>14141409560017</t>
  </si>
  <si>
    <t>JOSE DE LA CRUZ MENDOZA CONTRERAS</t>
  </si>
  <si>
    <t>14121001701015</t>
  </si>
  <si>
    <t>JOSE DE LA PAZ UMANZOR</t>
  </si>
  <si>
    <t>JOSE EDUARDO MELENDEZ HERNANDEZ</t>
  </si>
  <si>
    <t>09010812670019</t>
  </si>
  <si>
    <t>JOSE EDWAN AVALOS</t>
  </si>
  <si>
    <t>04310601550018</t>
  </si>
  <si>
    <t>JOSE ERNESTO GUARDADO MEJIA</t>
  </si>
  <si>
    <t>12172006601058</t>
  </si>
  <si>
    <t>JOSE FREDDY ROMANO CHAVEZ</t>
  </si>
  <si>
    <t>13220703690012</t>
  </si>
  <si>
    <t>JOSE FREDY FLORES FERNANDEZ</t>
  </si>
  <si>
    <t>14121207590011</t>
  </si>
  <si>
    <t>JOSE GALILEO UMANZOR URBINA</t>
  </si>
  <si>
    <t>12170607670018</t>
  </si>
  <si>
    <t>JOSE ISMAEL DIAZ</t>
  </si>
  <si>
    <t>03152511550011</t>
  </si>
  <si>
    <t>JOSE JAVIER BONILLA</t>
  </si>
  <si>
    <t>14161108741011</t>
  </si>
  <si>
    <t>JOSE JUAN UMANZOR ALVAREZ</t>
  </si>
  <si>
    <t>12192802410012</t>
  </si>
  <si>
    <t>JOSE LUIS LAZO AGUILA</t>
  </si>
  <si>
    <t>04070802550018</t>
  </si>
  <si>
    <t>JOSE LUIS TOBIAS ESCOBAR</t>
  </si>
  <si>
    <t>14161101510020</t>
  </si>
  <si>
    <t>JOSE MANUEL DE JESUS HERNANDEZ ALVAREZ</t>
  </si>
  <si>
    <t>12022510570014</t>
  </si>
  <si>
    <t>JOSE MANUEL ROMERO SORTO</t>
  </si>
  <si>
    <t>JOSE MARIA SALINAS DERAS</t>
  </si>
  <si>
    <t>95010806681021</t>
  </si>
  <si>
    <t>JOSE MEDARDO GALINDO</t>
  </si>
  <si>
    <t>02100406590028</t>
  </si>
  <si>
    <t>JOSE MIGUEL ESCOBAR MUÑOZ</t>
  </si>
  <si>
    <t>14011508711012</t>
  </si>
  <si>
    <t>JOSE NEFTALI REYES ESCOBAR</t>
  </si>
  <si>
    <t>02132202580018</t>
  </si>
  <si>
    <t>JOSE ORLANDO CASTILLO VASQUEZ</t>
  </si>
  <si>
    <t>14021108600013</t>
  </si>
  <si>
    <t>JOSE RICARDO FLORES LAZO</t>
  </si>
  <si>
    <t>05141609530019</t>
  </si>
  <si>
    <t>JOSE RICARDO MARTINEZ GOMEZ</t>
  </si>
  <si>
    <t>12040604540020</t>
  </si>
  <si>
    <t>JOSE VITELIO BONILLA SANTOS</t>
  </si>
  <si>
    <t>09040106490018</t>
  </si>
  <si>
    <t>JOSEFINA AREVALO DE ASCENCIO</t>
  </si>
  <si>
    <t>06140306850013</t>
  </si>
  <si>
    <t>JOTAGE, S. A. DE C. V.</t>
  </si>
  <si>
    <t>06140806041066</t>
  </si>
  <si>
    <t>JOYA DE CEREN LTDA. DE C.V.</t>
  </si>
  <si>
    <t>06141408760012</t>
  </si>
  <si>
    <t>JOYERIA LA JOYA, S.A. DE C.V.</t>
  </si>
  <si>
    <t>06141406041039</t>
  </si>
  <si>
    <t>JSH DE EL SALVADOR, S.A. DE C.V.</t>
  </si>
  <si>
    <t>04121706520011</t>
  </si>
  <si>
    <t>JUAN ANTONIO FLORES BENITEZ</t>
  </si>
  <si>
    <t>14161712640010</t>
  </si>
  <si>
    <t>JUAN ANTONIO FUENTES BONILLA</t>
  </si>
  <si>
    <t>94830605761020</t>
  </si>
  <si>
    <t>JUAN ANTONIO ZELAYA MARTINEZ</t>
  </si>
  <si>
    <t>05110804811018</t>
  </si>
  <si>
    <t>JUAN CARLOS ZALDAÑA GOMEZ</t>
  </si>
  <si>
    <t>03152106710016</t>
  </si>
  <si>
    <t>JUAN DE LA CRUZ MOLINA CACERES</t>
  </si>
  <si>
    <t>06142608570059</t>
  </si>
  <si>
    <t>JUAN GUALBERTO SALGUERO GUZMAN</t>
  </si>
  <si>
    <t>06140812721150</t>
  </si>
  <si>
    <t>JUAN JOSE RIVERA REYES</t>
  </si>
  <si>
    <t>09031104640024</t>
  </si>
  <si>
    <t>JUAN LEONARDO JOVEL MIRANDA</t>
  </si>
  <si>
    <t>06142206490033</t>
  </si>
  <si>
    <t>JUAN MAURICIO ALARCIA</t>
  </si>
  <si>
    <t>02072308490012</t>
  </si>
  <si>
    <t>JUAN RAMON HERNANDEZ VASQUEZ</t>
  </si>
  <si>
    <t>93633110600013</t>
  </si>
  <si>
    <t>JUCARA DE ANDRADE LOPES MORALES</t>
  </si>
  <si>
    <t>JUGUESAL, S.A. DE C.V.</t>
  </si>
  <si>
    <t>06140908041010</t>
  </si>
  <si>
    <t>JUGUETES Y MAS, SOCIEDAD ANONIMA DE CAPITAL VARIABLE</t>
  </si>
  <si>
    <t>14121802681016</t>
  </si>
  <si>
    <t>JULIO CESAR CRUZ MEJIA</t>
  </si>
  <si>
    <t>02072001640011</t>
  </si>
  <si>
    <t>JULIO CESAR PERAZA SANDOVAL</t>
  </si>
  <si>
    <t>14162003470014</t>
  </si>
  <si>
    <t>JULIO VENTURA FLORES</t>
  </si>
  <si>
    <t>06141001001021</t>
  </si>
  <si>
    <t>JURISTA, S.A. DE C.V.</t>
  </si>
  <si>
    <t>06140705901021</t>
  </si>
  <si>
    <t>K &amp; V, S.A. DE C.V.</t>
  </si>
  <si>
    <t>06143008860025</t>
  </si>
  <si>
    <t>K MART, S. A. DE C. V.</t>
  </si>
  <si>
    <t>06142505820020</t>
  </si>
  <si>
    <t>KATIVO INDUSTRIAL DE EL SALVADOR, S.A. DE C.V.</t>
  </si>
  <si>
    <t>06141207881060</t>
  </si>
  <si>
    <t>KATY ELIZABETH RIVERA VALENCIA</t>
  </si>
  <si>
    <t>06142301860026</t>
  </si>
  <si>
    <t>KC PUBLIC ACCOUNTING SERVICES, LTDA. DE C.V.</t>
  </si>
  <si>
    <t>94500204730140</t>
  </si>
  <si>
    <t>KIMBERLY-CLARK CORPORATION</t>
  </si>
  <si>
    <t>06142509891029</t>
  </si>
  <si>
    <t>KORET, S. A. DE C. V.</t>
  </si>
  <si>
    <t>06142804830022</t>
  </si>
  <si>
    <t>KPMG, SOCIEDAD ANONIMA</t>
  </si>
  <si>
    <t>06140808051026</t>
  </si>
  <si>
    <t>KRISPPY┤S, S.A. DE C.V.</t>
  </si>
  <si>
    <t>06140406001014</t>
  </si>
  <si>
    <t>L.D. EL SALVADOR, S.A. DE C.V.</t>
  </si>
  <si>
    <t>06140301081039</t>
  </si>
  <si>
    <t>LA CASA DE LAS BATERIAS, S.A. DE C.V.</t>
  </si>
  <si>
    <t>06141601800012</t>
  </si>
  <si>
    <t>LA CASA DEL SOLDADOR,S.A. DE C.V.</t>
  </si>
  <si>
    <t>06141010051015</t>
  </si>
  <si>
    <t>LA CHAPINA, S.A. DE C.V.</t>
  </si>
  <si>
    <t>LA ESQUINA DE LA LLANTA S.A. DE C.V.</t>
  </si>
  <si>
    <t>06142203991097</t>
  </si>
  <si>
    <t>LA YUNTA S.A. DE C.V.</t>
  </si>
  <si>
    <t>06142708850017</t>
  </si>
  <si>
    <t>LABORATORIO DB, S.A. DE C.V.</t>
  </si>
  <si>
    <t>LABORATORIO HISPANOAMERICANO, S. A. DE C. V.</t>
  </si>
  <si>
    <t>06143108041029</t>
  </si>
  <si>
    <t>LABORATORIO SOLARIS, S.A. DE C.V.</t>
  </si>
  <si>
    <t>06142908800034</t>
  </si>
  <si>
    <t>LABORATORIOS CAROSA, S. A. DE C. V.</t>
  </si>
  <si>
    <t>06142305600011</t>
  </si>
  <si>
    <t>LABORATORIOS FARMA, S.A. DE C.V.</t>
  </si>
  <si>
    <t>06143105820014</t>
  </si>
  <si>
    <t>LABORATORIOS GENERIX, S.A DE C.V.</t>
  </si>
  <si>
    <t>06140311981062</t>
  </si>
  <si>
    <t>LAFISE AGROBOLSA DE EL SALVADOR, S.A.</t>
  </si>
  <si>
    <t>06143001790029</t>
  </si>
  <si>
    <t>LANCER, LIMITADA DE C.V.</t>
  </si>
  <si>
    <t>06142608081012</t>
  </si>
  <si>
    <t>LANCO EL SALVADOR, S.A. DE C.V.</t>
  </si>
  <si>
    <t>06140805091043</t>
  </si>
  <si>
    <t>LAS TRES JJJ, S.A. DE C.V.</t>
  </si>
  <si>
    <t>06142012840014</t>
  </si>
  <si>
    <t>LAS VERANERAS, S. A. DE C. V.</t>
  </si>
  <si>
    <t>06141101971028</t>
  </si>
  <si>
    <t>LATEX CENTROAMERICANA EL SALVADOR, S.A. DE C.V.</t>
  </si>
  <si>
    <t>06140701981055</t>
  </si>
  <si>
    <t>LATINALLIANCE EL SALVADOR, S.A. DE C.V.</t>
  </si>
  <si>
    <t>06142106041017</t>
  </si>
  <si>
    <t>LATINETWORK DICHTER &amp; NEIRA EL SALVADOR, S.A. DE C.V.</t>
  </si>
  <si>
    <t>06140106941015</t>
  </si>
  <si>
    <t>LATINOAMERICANA DE NEGOCIOS, S. A. DE C. V.</t>
  </si>
  <si>
    <t>06142508081066</t>
  </si>
  <si>
    <t>LAZO RODRIGUEZ, S.A DE C.V.</t>
  </si>
  <si>
    <t>06141302091050</t>
  </si>
  <si>
    <t>LEAGUE C.A., LTDA. DE C.V.</t>
  </si>
  <si>
    <t>05110506971010</t>
  </si>
  <si>
    <t>LEAL CONSTRUCTORA, S. A. DE  C.V.</t>
  </si>
  <si>
    <t>06141708720019</t>
  </si>
  <si>
    <t>LEMUSIMUN PUBLICIDAD, S. A DE C. V.</t>
  </si>
  <si>
    <t>06141709911010</t>
  </si>
  <si>
    <t>LENCERIA EXPORT, S. A. DE C. V.</t>
  </si>
  <si>
    <t>02102002510033</t>
  </si>
  <si>
    <t>LEONEL SANDOVAL VILLEDA</t>
  </si>
  <si>
    <t>11231701490014</t>
  </si>
  <si>
    <t>LEONOR ROMERO VDA. DE RIVERA</t>
  </si>
  <si>
    <t>LEO'S, S. A. DE C. V.</t>
  </si>
  <si>
    <t>06141606770022</t>
  </si>
  <si>
    <t>LIBRERIA CERVANTES,S.A. DE C.V.</t>
  </si>
  <si>
    <t>06141501590019</t>
  </si>
  <si>
    <t>LIBRERIA Y PAPELERIA LA IBERICA,S.A. DE C.V.</t>
  </si>
  <si>
    <t>06140109780014</t>
  </si>
  <si>
    <t>LICORES DE CENTROAMERICA, S.A. DE C.V.</t>
  </si>
  <si>
    <t>07130301701019</t>
  </si>
  <si>
    <t>LILY DEL ROSARIO SORIANO DE REYES</t>
  </si>
  <si>
    <t>06141602951035</t>
  </si>
  <si>
    <t>LIMPIEZA DECORACION Y EXTERMINACION, S.A. DE C.V.</t>
  </si>
  <si>
    <t>02072706011011</t>
  </si>
  <si>
    <t>LINAR S.A DE C.V</t>
  </si>
  <si>
    <t>06142209931010</t>
  </si>
  <si>
    <t>LLANTAS Y REENCAUCHES SALVADOREÑOS, S. A. DE C. V.</t>
  </si>
  <si>
    <t>06140506971029</t>
  </si>
  <si>
    <t>LOG, SOCIEDAD ANONIMA DE CAPITAL VARIABLE</t>
  </si>
  <si>
    <t>06142806061019</t>
  </si>
  <si>
    <t>LOGISTICA COMERCIAL EL SALVADOR, S.A. DE C.V.</t>
  </si>
  <si>
    <t>06140402041046</t>
  </si>
  <si>
    <t>LOMAS DE SANTA ELENA, S.A. DE C.V.</t>
  </si>
  <si>
    <t>06140702921030</t>
  </si>
  <si>
    <t>LONAS DECORATIVAS, S. A. DE C. V.</t>
  </si>
  <si>
    <t>06140709670013</t>
  </si>
  <si>
    <t>LOPEZ DAVIDSON, S.A. DE C.V.</t>
  </si>
  <si>
    <t>06141809951019</t>
  </si>
  <si>
    <t>LOPEZ HURTADO, S.A. DE C.V.</t>
  </si>
  <si>
    <t>06140101650014</t>
  </si>
  <si>
    <t>LOS ABETOS, S.A. DE C.V.</t>
  </si>
  <si>
    <t>06141101110031</t>
  </si>
  <si>
    <t>LOTERIA NACIONAL DE BENEFICENCIA</t>
  </si>
  <si>
    <t>05112610830014</t>
  </si>
  <si>
    <t>LOTIVERSA, S.A. DE C.V.</t>
  </si>
  <si>
    <t>06142701041039</t>
  </si>
  <si>
    <t>LOVELY DE EL SALVADOR, S.A. DE C.V.</t>
  </si>
  <si>
    <t>06142906941067</t>
  </si>
  <si>
    <t>LUANFRA, S. A. DE C. V.</t>
  </si>
  <si>
    <t>12152605600011</t>
  </si>
  <si>
    <t>LUIS ALBERTO CAMPOS SARAVIA</t>
  </si>
  <si>
    <t>08212603540034</t>
  </si>
  <si>
    <t>LUIS ALBERTO HERNANDEZ MARTINEZ</t>
  </si>
  <si>
    <t>14080506360015</t>
  </si>
  <si>
    <t>LUIS ALFREDO VENTURA ELVIR</t>
  </si>
  <si>
    <t>LUIS FRANCISCO CRUZ AYALA</t>
  </si>
  <si>
    <t>14162510821010</t>
  </si>
  <si>
    <t>LUIS ROBERTO CRUZ MOLINA</t>
  </si>
  <si>
    <t>06142401941011</t>
  </si>
  <si>
    <t>LUX INGENIEROS, SOCIEDAD ANONIMA DE CAPITAL VARIABLE</t>
  </si>
  <si>
    <t>01080907751039</t>
  </si>
  <si>
    <t>LUZ YESSENIA PALMA MARTINEZ</t>
  </si>
  <si>
    <t>06142110081031</t>
  </si>
  <si>
    <t>MACCAFERRI DE EL SALVADOR,  S.A.  DE  C.V.</t>
  </si>
  <si>
    <t>06141204941062</t>
  </si>
  <si>
    <t>MAERSK EL SALVADOR, S. A. DE C. V.</t>
  </si>
  <si>
    <t>12172204981010</t>
  </si>
  <si>
    <t>MAGAÑA MERCADO, S.A. DE C.V.</t>
  </si>
  <si>
    <t>06140809921032</t>
  </si>
  <si>
    <t>MAGDYCAR, S.A. DE C.V.</t>
  </si>
  <si>
    <t>11220608650014</t>
  </si>
  <si>
    <t>MAGNO ALDEMAR GONZALEZ VASQUEZ</t>
  </si>
  <si>
    <t>06142806971023</t>
  </si>
  <si>
    <t>MAGNUM SECURITY AND RESEARCH, S.A. DE C.V.</t>
  </si>
  <si>
    <t>06140711051080</t>
  </si>
  <si>
    <t>MAILROOM  MANAGEMENT HOME DELIVERY EXPRESS, S.A. DE C.V.</t>
  </si>
  <si>
    <t>06140302841177</t>
  </si>
  <si>
    <t>MAIRA GUADALUPE REGALADO RIVAS</t>
  </si>
  <si>
    <t>06142108061015</t>
  </si>
  <si>
    <t>MAK MEATS, S.A. DE C.V.</t>
  </si>
  <si>
    <t>MAMERTO ANAEL MENDOZA SANDOVAL</t>
  </si>
  <si>
    <t>94830907480018</t>
  </si>
  <si>
    <t>MANUEL ALBERTO ENRIQUEZ VILLACORTA</t>
  </si>
  <si>
    <t>08052706560015</t>
  </si>
  <si>
    <t>MANUEL MAURICIO PALACIOS ABREGO</t>
  </si>
  <si>
    <t>06141709921040</t>
  </si>
  <si>
    <t>MANUFACTURAS CAVALIER, S. A. DE C. V.</t>
  </si>
  <si>
    <t>06143001991032</t>
  </si>
  <si>
    <t>MANUFACTURAS DEL RIO, S.A DE C.V.</t>
  </si>
  <si>
    <t>06140112770036</t>
  </si>
  <si>
    <t>MANUFACTURAS HUMBERTO BUKELE E HIJOS, S. A. DE C. V.</t>
  </si>
  <si>
    <t>06143001850014</t>
  </si>
  <si>
    <t>MANUFACTURAS PLASTICAS, S. A. DE C. V.</t>
  </si>
  <si>
    <t>06140807770026</t>
  </si>
  <si>
    <t>MAPRIMA, S.A. DE C.V.</t>
  </si>
  <si>
    <t>06141602001010</t>
  </si>
  <si>
    <t>MAQUINARIA AGRICOLA, S.A. DE C.V.</t>
  </si>
  <si>
    <t>06140208961029</t>
  </si>
  <si>
    <t>MAQUINARIA SALVADOREÑA, S.A.DE C.V.</t>
  </si>
  <si>
    <t>06141012911046</t>
  </si>
  <si>
    <t>MARCEYA, S. A. DE C. V.</t>
  </si>
  <si>
    <t>06142101911030</t>
  </si>
  <si>
    <t>MAREJO, S. A. DE C. V.</t>
  </si>
  <si>
    <t>04050702751014</t>
  </si>
  <si>
    <t>MARIA ANGELA LEON LOPEZ</t>
  </si>
  <si>
    <t>02100901541010</t>
  </si>
  <si>
    <t>MARIA ANTONIA RAUDA DE CLAROS</t>
  </si>
  <si>
    <t>04121209681028</t>
  </si>
  <si>
    <t>MARIA CRISTINA PINEDA PINEDA</t>
  </si>
  <si>
    <t>10031009470015</t>
  </si>
  <si>
    <t>MARIA DE LOS ANGELES RIVAS URQUILLA</t>
  </si>
  <si>
    <t>08212508460031</t>
  </si>
  <si>
    <t>MARIA ELENA GUZMAN RAMIREZ DE CARRILLO</t>
  </si>
  <si>
    <t>08011403460017</t>
  </si>
  <si>
    <t>MARIA JULIA AGUILAR DE ARTIGA</t>
  </si>
  <si>
    <t>06142110470011</t>
  </si>
  <si>
    <t>MARIA LEONOR GUIROLA DE LLACH</t>
  </si>
  <si>
    <t>11100401681023</t>
  </si>
  <si>
    <t>MARIA LUISA ROMERO DE RUIZ</t>
  </si>
  <si>
    <t>MARIA MORENA LEONES GUARDADO</t>
  </si>
  <si>
    <t>13251812510019</t>
  </si>
  <si>
    <t>MARIA ROMELIA COCA DE SANTOS</t>
  </si>
  <si>
    <t>06140209710022</t>
  </si>
  <si>
    <t>MARINA INDUSTRIAL,S.A. DE C.V.</t>
  </si>
  <si>
    <t>08051407641020</t>
  </si>
  <si>
    <t>MARIO ADALBERTO ABREGO MARQUEZ</t>
  </si>
  <si>
    <t>11232301650013</t>
  </si>
  <si>
    <t>MARIO ALEXANDER BENAVIDES GUTIERREZ</t>
  </si>
  <si>
    <t>04011704630018</t>
  </si>
  <si>
    <t>MARIO ALFREDO LANDAVERDE FLORES</t>
  </si>
  <si>
    <t>02071808620013</t>
  </si>
  <si>
    <t>MARIO ALFREDO VAQUERO LUNA</t>
  </si>
  <si>
    <t>08050209680010</t>
  </si>
  <si>
    <t>MARIO ALONSO BAIRES RODRIGUEZ</t>
  </si>
  <si>
    <t>06031708540016</t>
  </si>
  <si>
    <t>MARIO ANTONIO NOUBLEAU VALENCIA</t>
  </si>
  <si>
    <t>04040612660019</t>
  </si>
  <si>
    <t>MARIO ANTONIO VALDIVIESO GONZALEZ</t>
  </si>
  <si>
    <t>01102412670010</t>
  </si>
  <si>
    <t>MARIO EDGARDO ALVARENGA MOLINA</t>
  </si>
  <si>
    <t>09030310691010</t>
  </si>
  <si>
    <t>MARIO JOHEL DURAN MORALES</t>
  </si>
  <si>
    <t>14160207701017</t>
  </si>
  <si>
    <t>MARIO ORESTES BENITEZ GUEVARA</t>
  </si>
  <si>
    <t>02102806580061</t>
  </si>
  <si>
    <t>MARIO RENE ORTIZ</t>
  </si>
  <si>
    <t>11232103981018</t>
  </si>
  <si>
    <t>MARITERE, S.A. DE C.V.</t>
  </si>
  <si>
    <t>13230309641013</t>
  </si>
  <si>
    <t>MARITZA EVELIN ESCOBAR DE GALLARDO</t>
  </si>
  <si>
    <t>06141806971019</t>
  </si>
  <si>
    <t>MARROQUIN FUENTES Y ASOCIADOS, S. A. DE C. V.</t>
  </si>
  <si>
    <t>06142102011016</t>
  </si>
  <si>
    <t>MASTER PRO, S.A. DE C.V.</t>
  </si>
  <si>
    <t>06142607951048</t>
  </si>
  <si>
    <t>MATERIALES DE CONSTRUCCION EL HALCON, S. A. DE C. V.</t>
  </si>
  <si>
    <t>06140502880018</t>
  </si>
  <si>
    <t>MATESA, S. A. DE C. V.</t>
  </si>
  <si>
    <t>06141207760010</t>
  </si>
  <si>
    <t>MAURICIO A. LARA Y ASOCIADOS, S. A.</t>
  </si>
  <si>
    <t>10103101610027</t>
  </si>
  <si>
    <t>MAURICIO ERNESTO RODRIGUEZ MEDRANO</t>
  </si>
  <si>
    <t>06140509941023</t>
  </si>
  <si>
    <t>MAXIMA TECNOLOGIA, S. A. DE C. V.</t>
  </si>
  <si>
    <t>06142405751012</t>
  </si>
  <si>
    <t>MAXIMILIANO RODOLFO VALDIVIESO SUAREZ</t>
  </si>
  <si>
    <t>06141203091065</t>
  </si>
  <si>
    <t>MAXIPRENDA EL SALVADOR, S.A. DE C.V.</t>
  </si>
  <si>
    <t>06140806041023</t>
  </si>
  <si>
    <t>MAYA APPAREL LTDA. DE C.V.</t>
  </si>
  <si>
    <t>06140311991106</t>
  </si>
  <si>
    <t>MAYA CLEANING, S.A. DE C.V.</t>
  </si>
  <si>
    <t>06142107860028</t>
  </si>
  <si>
    <t>MAYA COUNTRY CLUB, S.A. DE C.V.</t>
  </si>
  <si>
    <t>06141103041079</t>
  </si>
  <si>
    <t>MAYLICAR, S.A. DE C.V.</t>
  </si>
  <si>
    <t>94832307051013</t>
  </si>
  <si>
    <t>MAYOR SERVICIOS DE EL SALVADOR, S.A. DE C.V.</t>
  </si>
  <si>
    <t>06142508870010</t>
  </si>
  <si>
    <t>MAYPROD, S.A. DE C.V.</t>
  </si>
  <si>
    <t>06141104071028</t>
  </si>
  <si>
    <t>MBM INTERNATIONAL EL SALVADOR, S.A. DE C.V.</t>
  </si>
  <si>
    <t>06140610031038</t>
  </si>
  <si>
    <t>MC CARTHY  DE CENTROAMERICA, S. A. DE C. V.</t>
  </si>
  <si>
    <t>06140312041039</t>
  </si>
  <si>
    <t>MDK, LTDA. DE C.V.</t>
  </si>
  <si>
    <t>06142002021057</t>
  </si>
  <si>
    <t>MEDIPROCESOS, S.A. DE C.V.</t>
  </si>
  <si>
    <t>06143003001218</t>
  </si>
  <si>
    <t>MEDITECNIC, S. A. DE C. V.</t>
  </si>
  <si>
    <t>06141106021044</t>
  </si>
  <si>
    <t>MEGA FUTURO, S.A. DE C.V.</t>
  </si>
  <si>
    <t>06140312021038</t>
  </si>
  <si>
    <t>MEGA HEALTH EL SALVADOR, S.A.  DE  C.V.</t>
  </si>
  <si>
    <t>06140112991032</t>
  </si>
  <si>
    <t>MEGA SYSTEM  AUTOMOTRIZ, S. A. DE C. V.</t>
  </si>
  <si>
    <t>05021811731027</t>
  </si>
  <si>
    <t>MELVIN MAURICIO TREJO FIGUEROA</t>
  </si>
  <si>
    <t>06141612961039</t>
  </si>
  <si>
    <t>MENA Y MENA INGENIEROS, S. A. DE C.V.</t>
  </si>
  <si>
    <t>06141507981075</t>
  </si>
  <si>
    <t>MERCADEO Y COMUNICACION, S.A. DE C.V.</t>
  </si>
  <si>
    <t>MERCANTIL FARMACEUTICA, S. A. DE C. V.</t>
  </si>
  <si>
    <t>06192201480013</t>
  </si>
  <si>
    <t>MERCEDES AYALA VDA. DE PORTILLO</t>
  </si>
  <si>
    <t>10041812640010</t>
  </si>
  <si>
    <t>MERCEDES DEL CARMEN MERINO DE TICAS</t>
  </si>
  <si>
    <t>06141903921077</t>
  </si>
  <si>
    <t>MERMA, S. A. DE C. V.</t>
  </si>
  <si>
    <t>06141504740016</t>
  </si>
  <si>
    <t>MEROPIS, S.A. DE C.V.</t>
  </si>
  <si>
    <t>06141503021042</t>
  </si>
  <si>
    <t>MERPUBLIC, S.A. DE C.V.</t>
  </si>
  <si>
    <t>06141002891012</t>
  </si>
  <si>
    <t>METALES TROQUELADOS, S. A. DE C. V.</t>
  </si>
  <si>
    <t>06142206981033</t>
  </si>
  <si>
    <t>MICROSOFT EL SALVADOR, S. A. DE C. V.</t>
  </si>
  <si>
    <t>10100507410018</t>
  </si>
  <si>
    <t>MIGUEL ALFREDO VASCONCELOS SANTANA</t>
  </si>
  <si>
    <t>07110307480013</t>
  </si>
  <si>
    <t>MIGUEL ANGEL ALFARO MARTINEZ</t>
  </si>
  <si>
    <t>13153009500013</t>
  </si>
  <si>
    <t>MIGUEL ANGEL CHAVARRIA VASQUEZ</t>
  </si>
  <si>
    <t>09042609620015</t>
  </si>
  <si>
    <t>MIGUEL ANGEL POCASANGRE ESCOBAR</t>
  </si>
  <si>
    <t>06141909660063</t>
  </si>
  <si>
    <t>MIGUEL BALMORE RODRIGUEZ VAQUERANO</t>
  </si>
  <si>
    <t>06140101310069</t>
  </si>
  <si>
    <t>MINISTERIO DE AGRICULTURA Y GANADERIA</t>
  </si>
  <si>
    <t>06140101140073</t>
  </si>
  <si>
    <t>MINISTERIO DE ECONOMIA</t>
  </si>
  <si>
    <t>06140101210038</t>
  </si>
  <si>
    <t>MINISTERIO DE EDUCACION</t>
  </si>
  <si>
    <t>06140101021015</t>
  </si>
  <si>
    <t>MINISTERIO DE GOBERNACION</t>
  </si>
  <si>
    <t>06140101110032</t>
  </si>
  <si>
    <t>MINISTERIO DE HACIENDA</t>
  </si>
  <si>
    <t>06140101071012</t>
  </si>
  <si>
    <t>MINISTERIO DE JUSTICIA Y SEGURIDAD PUBLICA</t>
  </si>
  <si>
    <t>06140101160060</t>
  </si>
  <si>
    <t>MINISTERIO DE LA DEFENSA NACIONAL</t>
  </si>
  <si>
    <t>06141605971045</t>
  </si>
  <si>
    <t>MINISTERIO DE MEDIO AMBIENTE Y RECURSOS NATURALES</t>
  </si>
  <si>
    <t>06140101110081</t>
  </si>
  <si>
    <t>MINISTERIO DE OBRAS PUBLICAS, TRANSPORTE Y DE VIVIENDA Y DESARROLLO URBANO</t>
  </si>
  <si>
    <t>06140101130031</t>
  </si>
  <si>
    <t>MINISTERIO DE RELACIONES EXTERIORES</t>
  </si>
  <si>
    <t>06140101220032</t>
  </si>
  <si>
    <t>MINISTERIO DE SALUD PUBLICA Y ASISTENCIA SOCIAL</t>
  </si>
  <si>
    <t>06140101250036</t>
  </si>
  <si>
    <t>MINISTERIO DE TRABAJO</t>
  </si>
  <si>
    <t>14112207540018</t>
  </si>
  <si>
    <t>MIRNA ARGENTINA MARTINEZ DE ALFARO</t>
  </si>
  <si>
    <t>94832304490024</t>
  </si>
  <si>
    <t>MIRTHA SONIA SERRANO GALAN</t>
  </si>
  <si>
    <t>02101902041018</t>
  </si>
  <si>
    <t>MOBILE EL SALVADOR, S.A. DE C.V.</t>
  </si>
  <si>
    <t>06140607820010</t>
  </si>
  <si>
    <t>MOBLEX, S.A. DE C.V.</t>
  </si>
  <si>
    <t>05151504081016</t>
  </si>
  <si>
    <t>MODERN PLASTICS, S.A DE C.V.</t>
  </si>
  <si>
    <t>02030604420011</t>
  </si>
  <si>
    <t>MOISES CASTRO MACEDA</t>
  </si>
  <si>
    <t>06140303881024</t>
  </si>
  <si>
    <t>MOLDEADOS SALVADOREÑOS, S.A. DE C.V.</t>
  </si>
  <si>
    <t>12171302901010</t>
  </si>
  <si>
    <t>MOLINA VASQUEZ, S. A. DE C. V.</t>
  </si>
  <si>
    <t>06140107041042</t>
  </si>
  <si>
    <t>MONAT, S.A. DE C.V.</t>
  </si>
  <si>
    <t>06142711041010</t>
  </si>
  <si>
    <t>MONELCA RENT, S.A. DE C.V.</t>
  </si>
  <si>
    <t>06142202071024</t>
  </si>
  <si>
    <t>MONSA IMPORTADORA S.A. DE C.V.</t>
  </si>
  <si>
    <t>06141610071028</t>
  </si>
  <si>
    <t>MONTECRISTO APPAREL LTDA. DE C.V.</t>
  </si>
  <si>
    <t>11231711711043</t>
  </si>
  <si>
    <t>MORELIA ARICELDA ZELAYA DE BATRES</t>
  </si>
  <si>
    <t>06142401751107</t>
  </si>
  <si>
    <t>MORENA CONCEPCION FIGUEROA DE RAMOS</t>
  </si>
  <si>
    <t>06141309830012</t>
  </si>
  <si>
    <t>MOTO CENTRO REPUESTOS, S.A. DE C.V.</t>
  </si>
  <si>
    <t>06141103041028</t>
  </si>
  <si>
    <t>MSAC, S. A. DE C.V.</t>
  </si>
  <si>
    <t>06140910971091</t>
  </si>
  <si>
    <t>MT CARGA-EXPRESO DE EL SALVADOR, S. A. DE C. V.</t>
  </si>
  <si>
    <t>06141903770028</t>
  </si>
  <si>
    <t>MUDANZAS INTERNACIONALES, S.A. DE C.V.</t>
  </si>
  <si>
    <t>06141610921048</t>
  </si>
  <si>
    <t>MUEBLES ENCINA, S. A. DE C. V.</t>
  </si>
  <si>
    <t>06141212981022</t>
  </si>
  <si>
    <t>MULTIPAV, S.A. DE C.V.</t>
  </si>
  <si>
    <t>06142107001035</t>
  </si>
  <si>
    <t>MULTISERVICE FENIX, S. A. DE C. V.</t>
  </si>
  <si>
    <t>06141302091042</t>
  </si>
  <si>
    <t>MULTISERVICIOS BURSATILES, SOCIEDAD AN0NIMA,PUESTO DE BOLSA DE PRODUCTOS Y</t>
  </si>
  <si>
    <t>06141309041016</t>
  </si>
  <si>
    <t>MULTISERVICIOS DINAMICOS, S.A. DE C.V.</t>
  </si>
  <si>
    <t>06141708091027</t>
  </si>
  <si>
    <t>MULTISERVICIOS FINANCIEROS, S.A. DE C.V.</t>
  </si>
  <si>
    <t>06141811881028</t>
  </si>
  <si>
    <t>MULTISERVICIOS Y REPRESENTACIONES, S. A. DE C. V.</t>
  </si>
  <si>
    <t>12173003001021</t>
  </si>
  <si>
    <t>MUNDO CELULAR DE EL SALVADOR S.A DE C.V.</t>
  </si>
  <si>
    <t>06142711961063</t>
  </si>
  <si>
    <t>MUNDO CERAMICO,S.A.DE C.V.</t>
  </si>
  <si>
    <t>06140204810014</t>
  </si>
  <si>
    <t>MUNDO DE LOS FRENOS Y REPUESTOS, S.A. DE C.V.</t>
  </si>
  <si>
    <t>06140304971019</t>
  </si>
  <si>
    <t>MUVIE CABLE, S.A DE C.V.</t>
  </si>
  <si>
    <t>06140908011048</t>
  </si>
  <si>
    <t>MY DREAM, S.A. DE C.V.</t>
  </si>
  <si>
    <t>06141707870010</t>
  </si>
  <si>
    <t>MYERS, S.A. DE C.V.</t>
  </si>
  <si>
    <t>06140401880037</t>
  </si>
  <si>
    <t>MYSEL, S.A. DE C.V.</t>
  </si>
  <si>
    <t>06140604011033</t>
  </si>
  <si>
    <t>N. R. SEGUROS, S. A.</t>
  </si>
  <si>
    <t>06141012031089</t>
  </si>
  <si>
    <t>NACEL DE EL SALVADOR, S.A. DE C.V.</t>
  </si>
  <si>
    <t>06140510721185</t>
  </si>
  <si>
    <t>NANCY MILAGRO MOLINA DE CALDERON</t>
  </si>
  <si>
    <t>06030809641013</t>
  </si>
  <si>
    <t>NATIVIDAD QUINTANILLA VENTURA</t>
  </si>
  <si>
    <t>06142807951050</t>
  </si>
  <si>
    <t>NATURE'S SUNSHINE PRODUCTS DE EL SALVADOR, S. A. DE C.V.</t>
  </si>
  <si>
    <t>06141106991027</t>
  </si>
  <si>
    <t>NCH EL SALVADOR, S.A. DE C.V.</t>
  </si>
  <si>
    <t>06141004001014</t>
  </si>
  <si>
    <t>NEGOCIOS AGROBURSATILES, PUESTO DE BOLSA DE PRODUCTOS Y SERVICIOS, SOCIEDAD</t>
  </si>
  <si>
    <t>06140101850027</t>
  </si>
  <si>
    <t>NEGOCIOS CAMYRAM, S. A. DE C. V.</t>
  </si>
  <si>
    <t>12173110810010</t>
  </si>
  <si>
    <t>NEGOCIOS DE ORIENTE, S.A. DE C.V.</t>
  </si>
  <si>
    <t>06141702971041</t>
  </si>
  <si>
    <t>NEGOCIOS DEL MAR, S. A. DE C. V.</t>
  </si>
  <si>
    <t>06142806750017</t>
  </si>
  <si>
    <t>NEGOCIOS LITO,S.A. DE C.V.</t>
  </si>
  <si>
    <t>06141007001015</t>
  </si>
  <si>
    <t>NEGOCIOS SIGLO VEINTIUNO, S.A. DE C.V.</t>
  </si>
  <si>
    <t>06140806131014</t>
  </si>
  <si>
    <t>NEGOCIOS Y SERVICIOS BURSATILES, SOCIEDAD ANONIMA, PUESTO DE BOLSA DE PRODUCTOS Y SERVICIOS.</t>
  </si>
  <si>
    <t>06142510670040</t>
  </si>
  <si>
    <t>NELSON ANTONIO CRESPIN TREJO</t>
  </si>
  <si>
    <t>02102207650035</t>
  </si>
  <si>
    <t>NELSON OSWALDO VILLALTA GUTIERREZ</t>
  </si>
  <si>
    <t>02102404560018</t>
  </si>
  <si>
    <t>NELSON RENE MARROQUIN MEJIA</t>
  </si>
  <si>
    <t>06141206740014</t>
  </si>
  <si>
    <t>NEMTEX, S.A. DE C.V.</t>
  </si>
  <si>
    <t>06140109051029</t>
  </si>
  <si>
    <t>NEUMATICOS DE CENTROAMERICA, S.A. DE C.V.</t>
  </si>
  <si>
    <t>94831107981010</t>
  </si>
  <si>
    <t>NEWCOM EL SALVADOR, S.A. DE C.V.</t>
  </si>
  <si>
    <t>02071110430016</t>
  </si>
  <si>
    <t>NICOLAS SANABRIA GALDAMEZ</t>
  </si>
  <si>
    <t>06141310690019</t>
  </si>
  <si>
    <t>NIXON, S. A. DE C. V.</t>
  </si>
  <si>
    <t>09040412560016</t>
  </si>
  <si>
    <t>NOE ALBERTO GUILLEN</t>
  </si>
  <si>
    <t>11041004570010</t>
  </si>
  <si>
    <t>NOE SALVADOR ZELAYA JIMENEZ</t>
  </si>
  <si>
    <t>06142807061080</t>
  </si>
  <si>
    <t>NOKIA SIEMENS NETWORKS EL SALVADOR, S.A.</t>
  </si>
  <si>
    <t>08211308811050</t>
  </si>
  <si>
    <t>NORA NOHEMY RODRIGUEZ DE GUARDADO</t>
  </si>
  <si>
    <t>01011806630025</t>
  </si>
  <si>
    <t>NORMA CECILIA ESCAMILLA DE CASTANEDA</t>
  </si>
  <si>
    <t>94833101011011</t>
  </si>
  <si>
    <t>NORVANDA HEALTHCARE, S.A., SUCURSAL EL SALVADOR</t>
  </si>
  <si>
    <t>06142007061014</t>
  </si>
  <si>
    <t>NUTRI CENTER, S.A. DE C.V.</t>
  </si>
  <si>
    <t>06140104630014</t>
  </si>
  <si>
    <t>O &amp; R MARKETING COMMUNICATIONS, S.A. DE C.V.</t>
  </si>
  <si>
    <t>06141408780035</t>
  </si>
  <si>
    <t>OBERMET, S.A. DE C.V.</t>
  </si>
  <si>
    <t>OCEAN SKY APPAREL (SV), S.A. DE C.V.</t>
  </si>
  <si>
    <t>05112105971010</t>
  </si>
  <si>
    <t>OEK DE CENTRO AMERICA, S.A. DE C.V.</t>
  </si>
  <si>
    <t>06142910881052</t>
  </si>
  <si>
    <t>OFICINA DE PLANIFIC.DEL AREA METROPOLITANA DE SAN SALVADOR</t>
  </si>
  <si>
    <t>06141710031058</t>
  </si>
  <si>
    <t>OFITEL, S. A. DE C.V.</t>
  </si>
  <si>
    <t>06142310921069</t>
  </si>
  <si>
    <t>OFIXPRES, SOCIEDAD ANONIMA DE CAPITAL VARIABLE</t>
  </si>
  <si>
    <t>06141002091040</t>
  </si>
  <si>
    <t>OMARES, SOCIEDAD ANONIMA DE CAPITAL VARIABLE</t>
  </si>
  <si>
    <t>06142202051031</t>
  </si>
  <si>
    <t>OMEGA TECHNOLOGY DE EL SALVADOR, S.A. DE C.V.</t>
  </si>
  <si>
    <t>06142703011056</t>
  </si>
  <si>
    <t>OMNIMARK DE EL SALVADOR, S.A. DE C.V.</t>
  </si>
  <si>
    <t>06141411941013</t>
  </si>
  <si>
    <t>OMNI-MUSIC, S.A. DE C.V.</t>
  </si>
  <si>
    <t>06140402941012</t>
  </si>
  <si>
    <t>OPCIONES, EL SALVADOR, S.A. DE C.V.</t>
  </si>
  <si>
    <t>06141403071018</t>
  </si>
  <si>
    <t>OPERA, S. A. DE C. V.</t>
  </si>
  <si>
    <t>06141810820056</t>
  </si>
  <si>
    <t>OPERACIONES QUIMICAS, S. A. DE C. V.</t>
  </si>
  <si>
    <t>06141912051042</t>
  </si>
  <si>
    <t>OPERADORA DE LA SIERRA, S. A.  DE  C.V.</t>
  </si>
  <si>
    <t>05113108790018</t>
  </si>
  <si>
    <t>OPERADORA LOGISTICA SALVADOREÑA, S.A. DE C.V.</t>
  </si>
  <si>
    <t>06141210011042</t>
  </si>
  <si>
    <t>OPERADORES PORTUARIOS SALVADOREÑOS, S.A. DE. C.V.</t>
  </si>
  <si>
    <t>06141608881012</t>
  </si>
  <si>
    <t>OPTICA LA JOYA, S.A. DE C.V.</t>
  </si>
  <si>
    <t>06142711780055</t>
  </si>
  <si>
    <t>ORELI, S. A. DE C. V.</t>
  </si>
  <si>
    <t>06141105680012</t>
  </si>
  <si>
    <t>ORFEBRERIA INTERNACIONAL, S.A. DE C.V.</t>
  </si>
  <si>
    <t>06140806011019</t>
  </si>
  <si>
    <t>ORG ARQUITECTURA CONSTRUCCIONES, S.A. DE C.V.</t>
  </si>
  <si>
    <t>06142910700023</t>
  </si>
  <si>
    <t>ORGANIZACION FARMACEUTICA, S. A.</t>
  </si>
  <si>
    <t>06140412981039</t>
  </si>
  <si>
    <t>ORGANIZACION SISMA, S.A. DE C.V.</t>
  </si>
  <si>
    <t>06142109951057</t>
  </si>
  <si>
    <t>ORIFLAME DE EL SALVADOR, S. A. DE C. V.</t>
  </si>
  <si>
    <t>06142111630010</t>
  </si>
  <si>
    <t>ORLANDO ENRIQUE MOLINA LANDOS</t>
  </si>
  <si>
    <t>04011701620014</t>
  </si>
  <si>
    <t>OSCAR ADIEL UMAÑA MONTEROLA</t>
  </si>
  <si>
    <t>OSCAR ALBERTO FLORES MENJIVAR</t>
  </si>
  <si>
    <t>14160101661040</t>
  </si>
  <si>
    <t>OSCAR ARMANDO BENITEZ</t>
  </si>
  <si>
    <t>06143011751129</t>
  </si>
  <si>
    <t>OSCAR EDILBERTO RAMOS FLORES</t>
  </si>
  <si>
    <t>02071012560010</t>
  </si>
  <si>
    <t>OSCAR ENRIQUE FIGUEROA SANDOVAL</t>
  </si>
  <si>
    <t>95011910591014</t>
  </si>
  <si>
    <t>OSCAR PAULINO ZELAYA ZELAYA</t>
  </si>
  <si>
    <t>06142502830013</t>
  </si>
  <si>
    <t>OSCAR, SOCIEDAD ANONIMA DE CAPITAL VARIABLE</t>
  </si>
  <si>
    <t>06140901961083</t>
  </si>
  <si>
    <t>OSLIMA, S. A. DE C. V.</t>
  </si>
  <si>
    <t>OSMIN CASTELLANOS LOPEZ</t>
  </si>
  <si>
    <t>06140607810028</t>
  </si>
  <si>
    <t>OVNI, INVERSIONES S. A. DE C. V.</t>
  </si>
  <si>
    <t>06141708051017</t>
  </si>
  <si>
    <t>P &amp; V INVERSIONES, S.A. DE  C.V.</t>
  </si>
  <si>
    <t>06141707001067</t>
  </si>
  <si>
    <t>P.L.G. DE EL SALVADOR, S.A. DE C.V.</t>
  </si>
  <si>
    <t>14062611630010</t>
  </si>
  <si>
    <t>PABLO ANTONIO REYES RUBIO</t>
  </si>
  <si>
    <t>11211603670010</t>
  </si>
  <si>
    <t>PABLO GUSTAVO ANTONIO SAMAYOA DENYS</t>
  </si>
  <si>
    <t>02102512510018</t>
  </si>
  <si>
    <t>PABLO JOVEL CABRERA TEJADA</t>
  </si>
  <si>
    <t>05110301961012</t>
  </si>
  <si>
    <t>PAG. AUXILIAR DEPTAL. DE EDUC. LA LIBERTAD</t>
  </si>
  <si>
    <t>06140104971014</t>
  </si>
  <si>
    <t>PAG.AUX.DE LA UNID.SECUND.FINAN.INST.DE SEC.EST.DEL M.DE E.</t>
  </si>
  <si>
    <t>06140107001016</t>
  </si>
  <si>
    <t>PAGADURIA AUXILIAR BIENES Y SERVICIOS -MSPAS</t>
  </si>
  <si>
    <t>06140507041068</t>
  </si>
  <si>
    <t>PAGADURIA AUXILIAR DE PROYECTOS MINISTERIO DE EDUCACION</t>
  </si>
  <si>
    <t>08210301961018</t>
  </si>
  <si>
    <t>PAGADURIA AUXILIAR DEPARTAMENTAL DE EDUCACION DE LA PAZ</t>
  </si>
  <si>
    <t>14082601961015</t>
  </si>
  <si>
    <t>PAGADURIA AUXILIAR DEPARTAMENTAL DE EDUCACION LA UNION</t>
  </si>
  <si>
    <t>13190301961025</t>
  </si>
  <si>
    <t>PAGADURIA AUXILIAR DEPARTAMENTAL DE EDUCACION MORAZAN</t>
  </si>
  <si>
    <t>06140110911015</t>
  </si>
  <si>
    <t>PAGADURIA AUXILIAR DEPARTAMENTAL DE EDUCACION SAN SALVADOR</t>
  </si>
  <si>
    <t>06140301961012</t>
  </si>
  <si>
    <t>PAGADURIA AUXILIAR DEPARTAMENTAL DE EDUCACION SN MIGUEL</t>
  </si>
  <si>
    <t>03150301961017</t>
  </si>
  <si>
    <t>PAGADURIA AUXILIAR DEPARTAMENTAL DE EDUCACION SONSONATE</t>
  </si>
  <si>
    <t>06140301961020</t>
  </si>
  <si>
    <t>PAGADURIA AUXILIAR DEPARTAMENTAL DE EDUCACION USULUTAN</t>
  </si>
  <si>
    <t>06140712951034</t>
  </si>
  <si>
    <t>PAGADURIA AUXILIAR DEPTAL DE EDUCACION DE SAN VICENTE</t>
  </si>
  <si>
    <t>02100301961016</t>
  </si>
  <si>
    <t>PAGADURIA AUXILIAR DEPTAL. DE EDUCACION STA. ANA</t>
  </si>
  <si>
    <t>04070104971019</t>
  </si>
  <si>
    <t>PAGADURIA AUXILIAR DPTAL. DE CHALATENANGO</t>
  </si>
  <si>
    <t>01010301961013</t>
  </si>
  <si>
    <t>PAGADURIA AUXILIAR DPTAL. DE EDUCACION DE AHUACHAPAN</t>
  </si>
  <si>
    <t>07021303961014</t>
  </si>
  <si>
    <t>PAGADURIA AUXILIAR DPTAL. DE EDUCACION DE CUSCATLAN</t>
  </si>
  <si>
    <t>06140309921052</t>
  </si>
  <si>
    <t>PALCHAR, S. A. DE C. V.</t>
  </si>
  <si>
    <t>06140609891082</t>
  </si>
  <si>
    <t>PALMETTO, S. A. DE C. V.</t>
  </si>
  <si>
    <t>06141308860010</t>
  </si>
  <si>
    <t>PAN REY, S. A. DE C. V.</t>
  </si>
  <si>
    <t>06142411091032</t>
  </si>
  <si>
    <t>PANACAFE DE EL SALVADOR, S.A. DE C.V.</t>
  </si>
  <si>
    <t>06140303931021</t>
  </si>
  <si>
    <t>PANADERIA LOS GEMELOS, S. A. DE C. V.</t>
  </si>
  <si>
    <t>06143110700015</t>
  </si>
  <si>
    <t>PANADES, S.A. DE C.V.</t>
  </si>
  <si>
    <t>06141101011016</t>
  </si>
  <si>
    <t>PANALPINA, S.A. DE C.V.</t>
  </si>
  <si>
    <t>94831402051016</t>
  </si>
  <si>
    <t>PAPELCO, S.A. DE C.V.</t>
  </si>
  <si>
    <t>PAPELERA INTERNACIONAL EL  SALVADOR  S.A.  DE C.V.</t>
  </si>
  <si>
    <t>05011011941010</t>
  </si>
  <si>
    <t>PAPELERA INTERNACIONAL, S. A. DE C. V.</t>
  </si>
  <si>
    <t>PAPELERA SANREY, S. A. DE C. V.</t>
  </si>
  <si>
    <t>03152801031019</t>
  </si>
  <si>
    <t>PAPELERIA Y ALIMENTOS,S.A. DE C.V.</t>
  </si>
  <si>
    <t>06140602981043</t>
  </si>
  <si>
    <t>PARFUMS &amp; BEAUTE, S. A. DE C. V.</t>
  </si>
  <si>
    <t>06140510891048</t>
  </si>
  <si>
    <t>PARQUES Y JARDINES DE CUSCATLAN, S. A. DE C. V.</t>
  </si>
  <si>
    <t>94502208751020</t>
  </si>
  <si>
    <t>PARSONS BRINCKERHOFF INTERNATIONAL, INC., SUCURSAL EL SALVADOR</t>
  </si>
  <si>
    <t>06142003981054</t>
  </si>
  <si>
    <t>PARTEX APPAREL INTERNATIONAL LTDA. DE C.V.</t>
  </si>
  <si>
    <t>06142601941024</t>
  </si>
  <si>
    <t>PARTS-ZONE, S.A. DE C.V.</t>
  </si>
  <si>
    <t>06141903911039</t>
  </si>
  <si>
    <t>PASTELES DE EL SALVADOR S. A. DE C. V.</t>
  </si>
  <si>
    <t>06142112901036</t>
  </si>
  <si>
    <t>PASTORE ORANTES ASOCIADOS, S. A. DE C. V.</t>
  </si>
  <si>
    <t>06141011991020</t>
  </si>
  <si>
    <t>PAVIMENTOS DE CONCRETO, S.A. DE C.V.</t>
  </si>
  <si>
    <t>06141110041017</t>
  </si>
  <si>
    <t>PAV-TECH, S.A. DE C.V.</t>
  </si>
  <si>
    <t>06141611921050</t>
  </si>
  <si>
    <t>PEBEX, S. A. DE C. V.</t>
  </si>
  <si>
    <t>PEDRERA PROTERSA, S.A. DE C.V.</t>
  </si>
  <si>
    <t>10040712731028</t>
  </si>
  <si>
    <t>PEDRO ARNOLDO MARROQUIN</t>
  </si>
  <si>
    <t>12040108620010</t>
  </si>
  <si>
    <t>PEDRO CHAVEZ RAMOS</t>
  </si>
  <si>
    <t>12200306640014</t>
  </si>
  <si>
    <t>PEDRO SALVADOR REYES BARRERA</t>
  </si>
  <si>
    <t>06141206881016</t>
  </si>
  <si>
    <t>PENTAGONO, S.A. DE C.V.</t>
  </si>
  <si>
    <t>06142208011015</t>
  </si>
  <si>
    <t>PERFILES  INTERNACIONALES, S. A. DE C. V.</t>
  </si>
  <si>
    <t>06140705091038</t>
  </si>
  <si>
    <t>PERSONAL CALIFICADO, S.A. DE C.V.</t>
  </si>
  <si>
    <t>06142610091017</t>
  </si>
  <si>
    <t>PERSONAL EXPRESS, S.A. DE C.V.</t>
  </si>
  <si>
    <t>06140602971056</t>
  </si>
  <si>
    <t>PESQUERA DEL SUR, S.A DE C.V.</t>
  </si>
  <si>
    <t>06140901041014</t>
  </si>
  <si>
    <t>PETSAL, S.A. DE C.V.</t>
  </si>
  <si>
    <t>94112701661029</t>
  </si>
  <si>
    <t>PFIZER, SOCIEDAD ANONIMA</t>
  </si>
  <si>
    <t>06141211810011</t>
  </si>
  <si>
    <t>PHILIPS LIGHTING CENTRAL AMERICA, S.A. DE C.V.</t>
  </si>
  <si>
    <t>06141402800012</t>
  </si>
  <si>
    <t>PIEL Y CALZADO, S.A. DE C.V.</t>
  </si>
  <si>
    <t>PIMI, S. A.  DE  C. V.</t>
  </si>
  <si>
    <t>06140807560019</t>
  </si>
  <si>
    <t>PINSAL,S.A. DE C.V.</t>
  </si>
  <si>
    <t>06142004991029</t>
  </si>
  <si>
    <t>PINTURAS SUR DE EL SALVADOR, S.A. DE C.V.</t>
  </si>
  <si>
    <t>06141709021014</t>
  </si>
  <si>
    <t>PINTURERIAS COMEX DE EL SALVADOR, S.A. DE C.V.</t>
  </si>
  <si>
    <t>06140202931020</t>
  </si>
  <si>
    <t>PITTA VAIRO, S. A. DE C. V.</t>
  </si>
  <si>
    <t>02101606770013</t>
  </si>
  <si>
    <t>PITUTA'S S. A. DE C. V.</t>
  </si>
  <si>
    <t>94502506691013</t>
  </si>
  <si>
    <t>PIZZA HUT, INC.</t>
  </si>
  <si>
    <t>06143009760038</t>
  </si>
  <si>
    <t>PLAN INTERNACIONAL, INC.</t>
  </si>
  <si>
    <t>06142301981024</t>
  </si>
  <si>
    <t>PLASTICOS INDUSTRIALES, S. A. DE C. V.</t>
  </si>
  <si>
    <t>06141908991022</t>
  </si>
  <si>
    <t>PLASTICOS SAGRADO CORAZON DE JESUS, S.A. DE C.V.</t>
  </si>
  <si>
    <t>06141905610016</t>
  </si>
  <si>
    <t>PLASTICOS Y METALES, S. A.</t>
  </si>
  <si>
    <t>95012108021012</t>
  </si>
  <si>
    <t>PLASTIFORM DE HONDURAS, S. DE R.L.</t>
  </si>
  <si>
    <t>PLASTIGLAS DE EL SALVADOR, S. A. DE C. V.</t>
  </si>
  <si>
    <t>12171312041019</t>
  </si>
  <si>
    <t>PLASTILIM, INVERSIONES Y SERVICIOS, S.A. DE C.V.</t>
  </si>
  <si>
    <t>06141310951018</t>
  </si>
  <si>
    <t>PLASTITEC, S.A. DE C.V.</t>
  </si>
  <si>
    <t>06140702031042</t>
  </si>
  <si>
    <t>PLATINIUM, S.A. DE C.V.</t>
  </si>
  <si>
    <t>06141808061028</t>
  </si>
  <si>
    <t>PLATINUM ENTERPRISES, S.A. DE C.V.</t>
  </si>
  <si>
    <t>06140801091081</t>
  </si>
  <si>
    <t>POCHTECA DE EL SALVADOR, S.A DE C.V.</t>
  </si>
  <si>
    <t>06142506921040</t>
  </si>
  <si>
    <t>POLICIA NACIONAL CIVIL</t>
  </si>
  <si>
    <t>POLICLINICA CASA DE SALUD, S. A. DE C. V.</t>
  </si>
  <si>
    <t>06142508891068</t>
  </si>
  <si>
    <t>POLIETILENO Y FLEXOGRAFIA, S. A. DE C. V.</t>
  </si>
  <si>
    <t>06141901700011</t>
  </si>
  <si>
    <t>POLIMEROS DE EL SALVADOR, S.A. DE C.V.</t>
  </si>
  <si>
    <t>06140406091021</t>
  </si>
  <si>
    <t>POLISTEPEQUE, S.A DE C.V.</t>
  </si>
  <si>
    <t>06140604891050</t>
  </si>
  <si>
    <t>POLLOS REAL, S. A. DE C. V.</t>
  </si>
  <si>
    <t>06140908610016</t>
  </si>
  <si>
    <t>POMA HERMANOS, SOCIEDAD ANONIMA DE CAPITAL VARIABLE</t>
  </si>
  <si>
    <t>06142103071039</t>
  </si>
  <si>
    <t>PORCICULTORES UNIDOS, S.A. DE C.V.</t>
  </si>
  <si>
    <t>10040103680011</t>
  </si>
  <si>
    <t>PORFIRIO ANTONIO AMAYA ROMERO</t>
  </si>
  <si>
    <t>06141409921048</t>
  </si>
  <si>
    <t>PORTICO INGENIEROS, S. A. DE C. V.</t>
  </si>
  <si>
    <t>12171711001012</t>
  </si>
  <si>
    <t>PORTILLO MATERIALES ELECTRICOS, S. A. DE C. V.</t>
  </si>
  <si>
    <t>06142510991029</t>
  </si>
  <si>
    <t>POSCRETELSAL, S. A. DE C. V.</t>
  </si>
  <si>
    <t>06141109951018</t>
  </si>
  <si>
    <t>POWER SYSTEMS, S. A. DE C. V.</t>
  </si>
  <si>
    <t>06141607911015</t>
  </si>
  <si>
    <t>PRAGI, S. A. DE C. V.</t>
  </si>
  <si>
    <t>06140311941060</t>
  </si>
  <si>
    <t>PREFABRICADOS INTERNACIONALES, S. A. DE C. V.</t>
  </si>
  <si>
    <t>06141101880020</t>
  </si>
  <si>
    <t>PREFABRICADOS, S.A DE C.V.</t>
  </si>
  <si>
    <t>06142110041102</t>
  </si>
  <si>
    <t>PREMIUM FOODS, S.A. DE C.V.</t>
  </si>
  <si>
    <t>06141202091010</t>
  </si>
  <si>
    <t>PREPAGO EXPRESS, S.A DE C.V.</t>
  </si>
  <si>
    <t>06141701011010</t>
  </si>
  <si>
    <t>PREPAGO Y MAS, S. A.  DE  C.V.</t>
  </si>
  <si>
    <t>06140101110100</t>
  </si>
  <si>
    <t>PRESIDENCIA DE LA REPUBLICA</t>
  </si>
  <si>
    <t>06140712830019</t>
  </si>
  <si>
    <t>PRINEL, S.A. DE C.V.</t>
  </si>
  <si>
    <t>06143105031022</t>
  </si>
  <si>
    <t>PRISMA DE CENTROAMERICA S.A DE C.V</t>
  </si>
  <si>
    <t>06141205820014</t>
  </si>
  <si>
    <t>PROBE, S. A. DE C. V.</t>
  </si>
  <si>
    <t>12173101011019</t>
  </si>
  <si>
    <t>PRO-BLOCK S.A. DE C.V.</t>
  </si>
  <si>
    <t>06142904941043</t>
  </si>
  <si>
    <t>PROCADE, S. A. DE C. V.</t>
  </si>
  <si>
    <t>06140304891031</t>
  </si>
  <si>
    <t>PROCESOS DIVERSOS, S. A. DE C. V.</t>
  </si>
  <si>
    <t>06140607870025</t>
  </si>
  <si>
    <t>PROCESOS LACTEOS, S.A. DE C.V.</t>
  </si>
  <si>
    <t>06140101240055</t>
  </si>
  <si>
    <t>PROCURADURIA GENERAL DE LA REPUBLICA</t>
  </si>
  <si>
    <t>06140603921028</t>
  </si>
  <si>
    <t>PROCURADURIA PARA LA DEFENSA DE LOS DERECHOS HUMANOS</t>
  </si>
  <si>
    <t>06142709891023</t>
  </si>
  <si>
    <t>PRODUCTORA DE SERVICIOS DIVERSOS, S. A. DE C. V.</t>
  </si>
  <si>
    <t>06143010911122</t>
  </si>
  <si>
    <t>PRODUCTORES DISTRIBUIDORES MEJIA LARIOS, S. A. DE C. V.</t>
  </si>
  <si>
    <t>06141009850017</t>
  </si>
  <si>
    <t>PRODUCTOS ALIMENTICIOS IDEAL, S.A. DE C.V.</t>
  </si>
  <si>
    <t>06141502921031</t>
  </si>
  <si>
    <t>PRODUCTOS DE MARMOL, S. A. DE C. V.</t>
  </si>
  <si>
    <t>06142712840011</t>
  </si>
  <si>
    <t>PRODUCTOS DE POLIURETANO, S.A. DE C.V.</t>
  </si>
  <si>
    <t>06142208850041</t>
  </si>
  <si>
    <t>PRODUCTOS MAR Y SOL, S. A. DE C. V.</t>
  </si>
  <si>
    <t>06141803961039</t>
  </si>
  <si>
    <t>PRODUCTOS PLASTICOS DIVERSOS, S.A. DE C.V.</t>
  </si>
  <si>
    <t>06140309760011</t>
  </si>
  <si>
    <t>PRODUCTOS TECNOLOGICOS,S.A. DE C.V.</t>
  </si>
  <si>
    <t>06141411911076</t>
  </si>
  <si>
    <t>PROFILAXIS, S. A. DE C. V.</t>
  </si>
  <si>
    <t>06142306001052</t>
  </si>
  <si>
    <t>PROINTEL, S.  A.  DE  C. V.</t>
  </si>
  <si>
    <t>06141805820013</t>
  </si>
  <si>
    <t>PROINVA, S. A. DE C. V.</t>
  </si>
  <si>
    <t>06142406001033</t>
  </si>
  <si>
    <t>PROMEC, S. A. DE C. V.</t>
  </si>
  <si>
    <t>PROMEDICA HOSPITALARIA, S. A. DE C. V.</t>
  </si>
  <si>
    <t>06142711870044</t>
  </si>
  <si>
    <t>PROMOTORA COMERCIAL, S.A. DE C.V.</t>
  </si>
  <si>
    <t>06140512951030</t>
  </si>
  <si>
    <t>PROMOTORA DE COMUNICACIONES, S. A. DE C.V.</t>
  </si>
  <si>
    <t>06142410961017</t>
  </si>
  <si>
    <t>PROMOTORA WORLD TRADE CENTER SN SALVADOR, S.A DE C.V.</t>
  </si>
  <si>
    <t>06143108911015</t>
  </si>
  <si>
    <t>PROQUIDECA, S. A. DE C. V.</t>
  </si>
  <si>
    <t>06142506981086</t>
  </si>
  <si>
    <t>PROSALCO, S.A DE C.V.</t>
  </si>
  <si>
    <t>06142707820017</t>
  </si>
  <si>
    <t>PROSELA, S. A. DE C. V.</t>
  </si>
  <si>
    <t>06140703961035</t>
  </si>
  <si>
    <t>PROSERTEL, S.A. DE C.V.</t>
  </si>
  <si>
    <t>06140203901028</t>
  </si>
  <si>
    <t>PROTECCION DE VALORES, S. A. DE C. V.</t>
  </si>
  <si>
    <t>06140801991031</t>
  </si>
  <si>
    <t>PROTECCION MAXIMA, SOCIEDAD ANONIMA DE CAPITAL VARIABLE</t>
  </si>
  <si>
    <t>06142302941018</t>
  </si>
  <si>
    <t>PROTECCION Y MEDIOS DE ASEGURAMIENTO, S. A. DE C. V.</t>
  </si>
  <si>
    <t>06143001961044</t>
  </si>
  <si>
    <t>PROTECCIONES INDUSTRIALES, S. A. DE C. V.</t>
  </si>
  <si>
    <t>06143108061020</t>
  </si>
  <si>
    <t>PROVEEDORES DE INSUMOS DIVERSOS, S.A. DE C.V.</t>
  </si>
  <si>
    <t>06141703981040</t>
  </si>
  <si>
    <t>PROVEEDORES DE LA INDUSTRIA DEL PAN, S. A. DE C.V.</t>
  </si>
  <si>
    <t>06142510720020</t>
  </si>
  <si>
    <t>PROVEEDORES INDUSTRIALES, S.A. DE C.V.</t>
  </si>
  <si>
    <t>PROVEEDORES QUIRURGICOS, S.A. DE C.V.</t>
  </si>
  <si>
    <t>06142706031058</t>
  </si>
  <si>
    <t>PROYECTO DE RECONST. DE EMERG. POR LOS TERREMOTOS Y EXT. DE SERVICIOS DE SA</t>
  </si>
  <si>
    <t>06140706891011</t>
  </si>
  <si>
    <t>PROYECTOS DE METAL MECANICA S. A. DE C. V.</t>
  </si>
  <si>
    <t>06140510560017</t>
  </si>
  <si>
    <t>PROYECTOS INDUSTRIALES,S.A. DE C.V.</t>
  </si>
  <si>
    <t>06142507951024</t>
  </si>
  <si>
    <t>PROYECTOS Y DISEÑOS ELECTROMECANICOS, S.A. DE C.V.</t>
  </si>
  <si>
    <t>06141812031028</t>
  </si>
  <si>
    <t>PUBLIMAGEN,S.A. DE C.V.</t>
  </si>
  <si>
    <t>06142005981019</t>
  </si>
  <si>
    <t>PUBLIMOVIL, S. A. DE C. V.</t>
  </si>
  <si>
    <t>06142002981026</t>
  </si>
  <si>
    <t>PURATOS DE EL SALVADOR, S.A DE C.V.</t>
  </si>
  <si>
    <t>06140604041013</t>
  </si>
  <si>
    <t>PVC GERFOR EL SALVADOR, SOCIEDAD ANONIMA DE CAPITAL VARIABLE</t>
  </si>
  <si>
    <t>06142804891014</t>
  </si>
  <si>
    <t>PYRUS, S. A. DE C. V.</t>
  </si>
  <si>
    <t>06142708071049</t>
  </si>
  <si>
    <t>Q MOTORS EL SALVADOR, S.A. DE C.V.</t>
  </si>
  <si>
    <t>QU┴LITAS COMPAÑIA DE SEGUROS, S.A.</t>
  </si>
  <si>
    <t>06141110961043</t>
  </si>
  <si>
    <t>QUANTICO, S.A. DE C.V.</t>
  </si>
  <si>
    <t>06140901091038</t>
  </si>
  <si>
    <t>QUANTUM ENERGY, S.A DE C.V.</t>
  </si>
  <si>
    <t>06140506860026</t>
  </si>
  <si>
    <t>QUIMEX, SOCIEDAD ANONIMA DE CAPITAL VARIABLE</t>
  </si>
  <si>
    <t>QUIMICA REITZEL DE EL SALVADOR, S.A. DE C.V. QUIRSA, S.A. DE C.V.</t>
  </si>
  <si>
    <t>06142308031030</t>
  </si>
  <si>
    <t>R Z, S. A. DE C.V.</t>
  </si>
  <si>
    <t>06141512820017</t>
  </si>
  <si>
    <t>R. G. NIETO, S.A. DE C.V.</t>
  </si>
  <si>
    <t>06151909680013</t>
  </si>
  <si>
    <t>R. NUÑEZ, S.A. DE C.V.</t>
  </si>
  <si>
    <t>06143006981043</t>
  </si>
  <si>
    <t>R. OLIVA &amp; OLIVA SERVICIOS JURIDICOS ASOCIADOS</t>
  </si>
  <si>
    <t>06141104830014</t>
  </si>
  <si>
    <t>R. QUIMICA, S. A. DE C. V.</t>
  </si>
  <si>
    <t>06141907011040</t>
  </si>
  <si>
    <t>RACING SPORT TEAM, S.A. DE C.V.</t>
  </si>
  <si>
    <t>06142903740035</t>
  </si>
  <si>
    <t>RADIO CADENA YSKL, S. A. DE C.V.</t>
  </si>
  <si>
    <t>06142803891010</t>
  </si>
  <si>
    <t>RADIO COMUNICACIONES, S. A. DE C. V.</t>
  </si>
  <si>
    <t>06142306870010</t>
  </si>
  <si>
    <t>RADIO STEREO SCAN, S.A. DE C.V.</t>
  </si>
  <si>
    <t>06140812750010</t>
  </si>
  <si>
    <t>RADIO STEREO, S.A. DE C.V.</t>
  </si>
  <si>
    <t>06142111941077</t>
  </si>
  <si>
    <t>RADIODIFUSION DE EL SALVADOR, S.A. DE C.V.</t>
  </si>
  <si>
    <t>RAFAEL ANDRES JOVEL MIRANDA</t>
  </si>
  <si>
    <t>05113008751029</t>
  </si>
  <si>
    <t>RAFAEL EDUARDO ARDON ROMERO</t>
  </si>
  <si>
    <t>06141612031040</t>
  </si>
  <si>
    <t>RALY, S.A. DE C.V.</t>
  </si>
  <si>
    <t>06143110550108</t>
  </si>
  <si>
    <t>RAUL ALFONSO ECHEVERRIA QUINTANILLA</t>
  </si>
  <si>
    <t>14131204470018</t>
  </si>
  <si>
    <t>RAUL UMANZOR</t>
  </si>
  <si>
    <t>06141406021038</t>
  </si>
  <si>
    <t>RAVI CENTROAMERICA, S. A. DE C. V.</t>
  </si>
  <si>
    <t>06142406031056</t>
  </si>
  <si>
    <t>REAL EXPRESS, S. A. DE C.V.</t>
  </si>
  <si>
    <t>06143003071011</t>
  </si>
  <si>
    <t>RECARGA VELOZ, S.A. DE C. V.</t>
  </si>
  <si>
    <t>06142709061055</t>
  </si>
  <si>
    <t>RECIMAFE, S.A. DE C.V.</t>
  </si>
  <si>
    <t>06140610011010</t>
  </si>
  <si>
    <t>RECURSO EXTERNO, S.A. DE C.V.</t>
  </si>
  <si>
    <t>12171706001012</t>
  </si>
  <si>
    <t>RECURSOS HUMANOS EXCELENTES DE EL SALVADOR, S.A. DE C.V.</t>
  </si>
  <si>
    <t>06140112830021</t>
  </si>
  <si>
    <t>REDEX, S.A. DE C.V.</t>
  </si>
  <si>
    <t>06142710951080</t>
  </si>
  <si>
    <t>REGISTRO NACIONAL DE LAS PERSONAS NATURALES</t>
  </si>
  <si>
    <t>05111310721020</t>
  </si>
  <si>
    <t>REINA DINORAH ROSALES DE PIMENTEL</t>
  </si>
  <si>
    <t>04161406671010</t>
  </si>
  <si>
    <t>REINA YOLANDA SIBRIAN VDA. DE VILLEDA</t>
  </si>
  <si>
    <t>06141911800014</t>
  </si>
  <si>
    <t>REMAR, S.A DE C.V.</t>
  </si>
  <si>
    <t>06141104851023</t>
  </si>
  <si>
    <t>RENE ARISTIDES GUEVARA SANCHEZ</t>
  </si>
  <si>
    <t>13043001811010</t>
  </si>
  <si>
    <t>RENE HIPOLITO ORTIZ HERNANDEZ</t>
  </si>
  <si>
    <t>06142505931018</t>
  </si>
  <si>
    <t>RENE MAURICIO MOLINA Y ASOCIADOS, S. A. DE C. V.</t>
  </si>
  <si>
    <t>06140810941012</t>
  </si>
  <si>
    <t>RENNO, S. A. DE C. V.</t>
  </si>
  <si>
    <t>06140304951050</t>
  </si>
  <si>
    <t>RENSICA, S.A. DE C.V.</t>
  </si>
  <si>
    <t>94832611971013</t>
  </si>
  <si>
    <t>RENTA CAMIONES, S.A. DE C.V.</t>
  </si>
  <si>
    <t>06142506981027</t>
  </si>
  <si>
    <t>REPRESENTACIONES AUTOMOTRICES, S.A. DE C.V.</t>
  </si>
  <si>
    <t>94500809951015</t>
  </si>
  <si>
    <t>REPUBLIC PARKING SYSTEM DE EL SALVADOR, S.A. DE C.V.</t>
  </si>
  <si>
    <t>06142001941055</t>
  </si>
  <si>
    <t>REPUESTOS MIGUELEÑOS, S. A. DE C. V.</t>
  </si>
  <si>
    <t>05112411991017</t>
  </si>
  <si>
    <t>REPUESTOS NOE, S.A. DE C.V.</t>
  </si>
  <si>
    <t>06141506891030</t>
  </si>
  <si>
    <t>REPUESTOS SALVADOREÑOS, S. A. DE C. V.</t>
  </si>
  <si>
    <t>12172509901024</t>
  </si>
  <si>
    <t>REPUESTOS Y SERVICIOS AUTOMOTRICES, S. A. DE C. V.</t>
  </si>
  <si>
    <t>06141708061012</t>
  </si>
  <si>
    <t>RESEARCH &amp; PLANNING, S.A. DE C.V.</t>
  </si>
  <si>
    <t>06142107041010</t>
  </si>
  <si>
    <t>RESTAURANTES COLONIALES, S.A. DE C.V.</t>
  </si>
  <si>
    <t>06142910971043</t>
  </si>
  <si>
    <t>RESTAURANTES E INMOBILIARIAS DE EL SALVADOR, S.A. DE C.V.</t>
  </si>
  <si>
    <t>06142107941054</t>
  </si>
  <si>
    <t>RESTAURANTES LA PAMPA ARGENTINA, S.A. DE C.V.</t>
  </si>
  <si>
    <t>06141412921199</t>
  </si>
  <si>
    <t>RESTAURANTES Y SERVICIOS EL SALVADOR, S. A. DE C. V.</t>
  </si>
  <si>
    <t>06143010911092</t>
  </si>
  <si>
    <t>REUNION ASEGURADORA SALVADOREÑA, S. A. DE C. V.</t>
  </si>
  <si>
    <t>06142312911010</t>
  </si>
  <si>
    <t>REXIM, S. A. DE C. V.</t>
  </si>
  <si>
    <t>06141309011010</t>
  </si>
  <si>
    <t>RGH DE EL SALVADOR, S. A  DE  C.V.</t>
  </si>
  <si>
    <t>06140605830048</t>
  </si>
  <si>
    <t>RIALSA, S.A. DE C.V.</t>
  </si>
  <si>
    <t>06140304730016</t>
  </si>
  <si>
    <t>RICARDO HERNANDEZ, S. A. DE C. V.</t>
  </si>
  <si>
    <t>04062102400010</t>
  </si>
  <si>
    <t>RICARDO POCASANGRE MENJIVAR</t>
  </si>
  <si>
    <t>06142309881010</t>
  </si>
  <si>
    <t>RILAZ, S.A. DE C.V.</t>
  </si>
  <si>
    <t>06141003780017</t>
  </si>
  <si>
    <t>RIO VINYL INTERAMERICANA, S. A. DE C. V.</t>
  </si>
  <si>
    <t>06141203730046</t>
  </si>
  <si>
    <t>RIVERA HARROUCH, S. A. DE C. V.</t>
  </si>
  <si>
    <t>06140103931035</t>
  </si>
  <si>
    <t>RIVERA HOOVER Y ASOCIADOS, S. A. DE C. V.</t>
  </si>
  <si>
    <t>06143009961051</t>
  </si>
  <si>
    <t>RIVERMAN MARKETING, S.A. DE  C.V.</t>
  </si>
  <si>
    <t>94140402531015</t>
  </si>
  <si>
    <t>ROBERT ALAN COONS</t>
  </si>
  <si>
    <t>94832109591010</t>
  </si>
  <si>
    <t>ROBERTO ESTUARDO VERGARA MALDONADO</t>
  </si>
  <si>
    <t>06141301921033</t>
  </si>
  <si>
    <t>ROBLE ACCIONES Y VALORES, SOCIEDAD ANONIMA</t>
  </si>
  <si>
    <t>06141706001012</t>
  </si>
  <si>
    <t>RODAMIENTOS, S.A. DE C.V.</t>
  </si>
  <si>
    <t>06140411021023</t>
  </si>
  <si>
    <t>RODIO SWISSBORING EL SALVADOR, S.A. DE C.V.</t>
  </si>
  <si>
    <t>02101411580016</t>
  </si>
  <si>
    <t>RODOLFO ERNESTO MARTIN POSADA LINARES</t>
  </si>
  <si>
    <t>05090911731018</t>
  </si>
  <si>
    <t>RODOLFO ERNESTO SIGUENZA MORALES</t>
  </si>
  <si>
    <t>14121609520015</t>
  </si>
  <si>
    <t>ROGELIO CASTRO ALVAREZ</t>
  </si>
  <si>
    <t>06142710780035</t>
  </si>
  <si>
    <t>ROMENA DEL PACIFICO, S.A. DE C.V.</t>
  </si>
  <si>
    <t>06142010881022</t>
  </si>
  <si>
    <t>ROMERO PINEDA Y ASOCIADOS, S. A. DE C. V.</t>
  </si>
  <si>
    <t>06141901770025</t>
  </si>
  <si>
    <t>RONASA S. A. DE C. V.</t>
  </si>
  <si>
    <t>06140212590184</t>
  </si>
  <si>
    <t>ROSA AMINTA PEREZ REINA DE ALBAYERO</t>
  </si>
  <si>
    <t>12050805380019</t>
  </si>
  <si>
    <t>ROSA EMILIA PORTILLO DE ESCOLERO</t>
  </si>
  <si>
    <t>06140406751080</t>
  </si>
  <si>
    <t>ROSA LISSETTE GALDAMEZ DE RODRIGUEZ</t>
  </si>
  <si>
    <t>06140311500082</t>
  </si>
  <si>
    <t>ROSA MARIA GARCIA DE CARRILLO</t>
  </si>
  <si>
    <t>11080509590013</t>
  </si>
  <si>
    <t>ROSA RAMONA DIAZ DE SANTIN</t>
  </si>
  <si>
    <t>13190802641020</t>
  </si>
  <si>
    <t>ROSIBEL RIVERA DE IGLESIAS</t>
  </si>
  <si>
    <t>12172508711027</t>
  </si>
  <si>
    <t>ROXANA BEATRIZ CRUZ DE CALDERON</t>
  </si>
  <si>
    <t>08210204620012</t>
  </si>
  <si>
    <t>RUDY MAURICIO PANIAGUA ARGUETA</t>
  </si>
  <si>
    <t>06142201921059</t>
  </si>
  <si>
    <t>RUSCONI, MEDINA &amp; ASOCIADOS LIMITADA DE CAPITAL VARIABLE</t>
  </si>
  <si>
    <t>06140210961036</t>
  </si>
  <si>
    <t>S.A.T DE  EL SALVADOR S.A. DE C.V.</t>
  </si>
  <si>
    <t>97410604891011</t>
  </si>
  <si>
    <t>SADEVEN INGENIERIA Y CONSTRUCCION, S.L. SUCURSAL EL SALVADOR SADEVEN INGENI</t>
  </si>
  <si>
    <t>06141807081017</t>
  </si>
  <si>
    <t>SAENZ &amp; ASOCIADOS, S.A. DE C.V.</t>
  </si>
  <si>
    <t>06142708640023</t>
  </si>
  <si>
    <t>SALONES DE BELLEZA Y EQUIPOS DE EL SALVADOR, S.A. DE C.V.</t>
  </si>
  <si>
    <t>06141604751130</t>
  </si>
  <si>
    <t>SALVADOR ALBERTO MENENDEZ MOLINA</t>
  </si>
  <si>
    <t>10040110540016</t>
  </si>
  <si>
    <t>SALVADOR ANTONIO DURAN MARTINEZ</t>
  </si>
  <si>
    <t>02101808340017</t>
  </si>
  <si>
    <t>SALVADOR ANTONIO GROSS VIDES</t>
  </si>
  <si>
    <t>11231409470011</t>
  </si>
  <si>
    <t>SALVADOR EDMUNDO FLORES</t>
  </si>
  <si>
    <t>04302903560018</t>
  </si>
  <si>
    <t>SALVADOR ERAZO DERAS</t>
  </si>
  <si>
    <t>SALVADOR PERDOMO GUZMAN</t>
  </si>
  <si>
    <t>06142606780038</t>
  </si>
  <si>
    <t>SALVADOREÑA DE LA CONSTRUCCION, S.A. DE C.V.</t>
  </si>
  <si>
    <t>06140609891112</t>
  </si>
  <si>
    <t>SALVANATURA-FUNDACION ECOLOGICA DE EL SALVADOR</t>
  </si>
  <si>
    <t>06142907051030</t>
  </si>
  <si>
    <t>SALVAPRENDA, S. A. DE C. V.</t>
  </si>
  <si>
    <t>SAMAJULER, S. A. DE C. V.</t>
  </si>
  <si>
    <t>06142206931028</t>
  </si>
  <si>
    <t>SAMIX, S. A. DE C. V.</t>
  </si>
  <si>
    <t>06141406021011</t>
  </si>
  <si>
    <t>SAMSEW, S.A. DE C.V.</t>
  </si>
  <si>
    <t>14161603420011</t>
  </si>
  <si>
    <t>SAMUEL ALFREDO ROSALES</t>
  </si>
  <si>
    <t>98872007981015</t>
  </si>
  <si>
    <t>SAN VICENTE 7, INC., SUCURSAL EL SALVADOR</t>
  </si>
  <si>
    <t>06142907941087</t>
  </si>
  <si>
    <t>SANALPO, S.A. DE C.V.</t>
  </si>
  <si>
    <t>06143107021016</t>
  </si>
  <si>
    <t>SANCHEZ CENTROAMERICA, S.A. DE C.V.</t>
  </si>
  <si>
    <t>02100801991019</t>
  </si>
  <si>
    <t>SANTANI, S.A. DE C.V.</t>
  </si>
  <si>
    <t>14013012570019</t>
  </si>
  <si>
    <t>SANTIAGO ISABEL MELENDEZ BENITEZ</t>
  </si>
  <si>
    <t>12170511681020</t>
  </si>
  <si>
    <t>SANTIAGO RIVERA ROMERO</t>
  </si>
  <si>
    <t>95012206511028</t>
  </si>
  <si>
    <t>SANTOS ACACIO LEDEZMA REYES</t>
  </si>
  <si>
    <t>10072505701010</t>
  </si>
  <si>
    <t>SANTOS ALFONSO CRUZ CHACON</t>
  </si>
  <si>
    <t>13101005400014</t>
  </si>
  <si>
    <t>SANTOS GUEVARA RAMOS</t>
  </si>
  <si>
    <t>14062904550010</t>
  </si>
  <si>
    <t>SANTOS ISIDORO VILLATORO</t>
  </si>
  <si>
    <t>SANTOS MARIO GUILLEN PORTILLO</t>
  </si>
  <si>
    <t>06141006710014</t>
  </si>
  <si>
    <t>SARTI INMOBILIARIA, S. A. DE C. V.</t>
  </si>
  <si>
    <t>95311202971013</t>
  </si>
  <si>
    <t>SC SEMBENELLI CONSULTING S.R.L.,  SUC. EL SALVADOR</t>
  </si>
  <si>
    <t>96420106841017</t>
  </si>
  <si>
    <t>SCHLUMBERGER SURENCO, S.A. SUCURSAL EL SALVADOR</t>
  </si>
  <si>
    <t>06141709021030</t>
  </si>
  <si>
    <t>SCIENTIFIC INSTRUMENTS, S.A. DE C.V.</t>
  </si>
  <si>
    <t>06141011991046</t>
  </si>
  <si>
    <t>SCOTIA LEASING, S.A. DE C.V.</t>
  </si>
  <si>
    <t>06142406091067</t>
  </si>
  <si>
    <t>SECRETARIA DE CULTURA DE LA PRESIDENCIA</t>
  </si>
  <si>
    <t>06140106991055</t>
  </si>
  <si>
    <t>SECRETARIA TECNICA DE LA PRESIDENCIA</t>
  </si>
  <si>
    <t>06142012921013</t>
  </si>
  <si>
    <t>SEFLOT, S.A. DE C.V.</t>
  </si>
  <si>
    <t>06142204041017</t>
  </si>
  <si>
    <t>SEGACORP, S.A. DE C.V.</t>
  </si>
  <si>
    <t>06140101911037</t>
  </si>
  <si>
    <t>SEGOVIA GUANDIQUE QUINTANILLA, S. A. DE C. V.</t>
  </si>
  <si>
    <t>06142206061040</t>
  </si>
  <si>
    <t>SEMCO MARITIME EL SALVADOR, S.A. DE C.V.</t>
  </si>
  <si>
    <t>06141012730027</t>
  </si>
  <si>
    <t>SEMILLAS, S. A. DE C. V.</t>
  </si>
  <si>
    <t>06141403011066</t>
  </si>
  <si>
    <t>SENSORMATIC. DE EL SALVADOR, S. A. DE  C. V.</t>
  </si>
  <si>
    <t>06141910840053</t>
  </si>
  <si>
    <t>SERALPRO, S.A. DE C.V.</t>
  </si>
  <si>
    <t>06142207931013</t>
  </si>
  <si>
    <t>SERCOMCA, S. A. DE C. V.</t>
  </si>
  <si>
    <t>05110909741015</t>
  </si>
  <si>
    <t>SERGIO LUIGI CHIRIATTI LAZO</t>
  </si>
  <si>
    <t>SERME, S.A. DE C.V.</t>
  </si>
  <si>
    <t>06141212891023</t>
  </si>
  <si>
    <t>SERPAS Y LOPEZ, S. A. DE C. V.</t>
  </si>
  <si>
    <t>06141901880013</t>
  </si>
  <si>
    <t>SERPROFING, S. A. DE C. V.</t>
  </si>
  <si>
    <t>06142408991022</t>
  </si>
  <si>
    <t>SERTRAN, S.A. DE C.V.</t>
  </si>
  <si>
    <t>06142211951029</t>
  </si>
  <si>
    <t>SERVICIAL, S.A. DE C.V.</t>
  </si>
  <si>
    <t>06140104680029</t>
  </si>
  <si>
    <t>SERVICIO AGRICOLA SALVADOREÑO, S.A. DE C.V.</t>
  </si>
  <si>
    <t>12172209081017</t>
  </si>
  <si>
    <t>SERVICIO EXPRES BURUCA VASQUEZ, S.A. DE C.V.</t>
  </si>
  <si>
    <t>06142405991021</t>
  </si>
  <si>
    <t>SERVICIOS ALPHA OMEGA, S.A. DE C.V.</t>
  </si>
  <si>
    <t>06141909620016</t>
  </si>
  <si>
    <t>SERVICIOS ARTES GRAFICAS,S.A.</t>
  </si>
  <si>
    <t>06141508971014</t>
  </si>
  <si>
    <t>SERVICIOS DE DISPLAY DE EL SALVADOR, S.A.DE C.V.</t>
  </si>
  <si>
    <t>06141203961035</t>
  </si>
  <si>
    <t>SERVICIOS DE DOCUMENTOS S. A. DE C. V.</t>
  </si>
  <si>
    <t>06142012041064</t>
  </si>
  <si>
    <t>SERVICIOS DE MANTENIMIENTO Y SEGURIDAD, S.A. DE C.V.</t>
  </si>
  <si>
    <t>06142508991038</t>
  </si>
  <si>
    <t>SERVICIOS DE MENSAJERIA SALVADOREÑO, S. A. DE C.V.</t>
  </si>
  <si>
    <t>06141502071089</t>
  </si>
  <si>
    <t>SERVICIOS DE RESTAURANTE Y PANADERIA INDUSTRIAL, S.A. DE C.V.</t>
  </si>
  <si>
    <t>06141603891028</t>
  </si>
  <si>
    <t>SERVICIOS DIVERSOS DE INGENIERIA, S. A. DE C. V.</t>
  </si>
  <si>
    <t>06140710091011</t>
  </si>
  <si>
    <t>SERVICIOS E IMPORTACIONES, S.A. DE C.V.</t>
  </si>
  <si>
    <t>06141405971032</t>
  </si>
  <si>
    <t>SERVICIOS EFECTIVOS, S.A DE C.V.</t>
  </si>
  <si>
    <t>05220109041015</t>
  </si>
  <si>
    <t>SERVICIOS ELECTRICOS COMERCIALES, S.A. DE C.V.</t>
  </si>
  <si>
    <t>06141809921012</t>
  </si>
  <si>
    <t>SERVICIOS ESPECIALIZADOS EN MADERAS, S. A. DE C. V.</t>
  </si>
  <si>
    <t>06141209011012</t>
  </si>
  <si>
    <t>SERVICIOS ESTRATEGICOS EMPRESARIALES, S.A. DE C.V.</t>
  </si>
  <si>
    <t>06141303021013</t>
  </si>
  <si>
    <t>SERVICIOS EXPRESS, S.A. DE C.V.</t>
  </si>
  <si>
    <t>06141802041017</t>
  </si>
  <si>
    <t>SERVICIOS FUNERARIOS LOS CIPRESES, S.A. DE C.V.</t>
  </si>
  <si>
    <t>06142610720028</t>
  </si>
  <si>
    <t>SERVICIOS MERCANTILES, S.A. DE C.V.</t>
  </si>
  <si>
    <t>06141612031031</t>
  </si>
  <si>
    <t>SERVICIOS PERSONALES Y ADMINISTRATIVOS, S.A. DE C.V.</t>
  </si>
  <si>
    <t>06142705991031</t>
  </si>
  <si>
    <t>SERVICIOS PLASTICOS DE EL SALVADOR, S.A. DE C.V.</t>
  </si>
  <si>
    <t>03011104101014</t>
  </si>
  <si>
    <t>SERVICIOS PORTUARIOS SALVADOREÑOS, S.A. DE C.V.</t>
  </si>
  <si>
    <t>06142402981050</t>
  </si>
  <si>
    <t>SERVICIOS QUIRURGICOS DE EL SALVADOR, S.A. DE C.V.</t>
  </si>
  <si>
    <t>06142903071070</t>
  </si>
  <si>
    <t>SERVICIOS TECLEÑOS, S.A. DE C.V.</t>
  </si>
  <si>
    <t>06141811760018</t>
  </si>
  <si>
    <t>SERVICIOS TECNICOS DE INGENIERIA, S. A. DE C. V.</t>
  </si>
  <si>
    <t>06141901790012</t>
  </si>
  <si>
    <t>SERVICIOS TECNICOS EN SEGUROS, S.A. DE C.V.</t>
  </si>
  <si>
    <t>06140905981011</t>
  </si>
  <si>
    <t>SERVICIOS TECNICOS MEDICOS, S. A. DE C. V.</t>
  </si>
  <si>
    <t>06142201961034</t>
  </si>
  <si>
    <t>SERVICIOS Y GESTION, S. A. DE C. V.</t>
  </si>
  <si>
    <t>06141911921027</t>
  </si>
  <si>
    <t>SERVICIOS Y SISTEMAS DE SEGURIDAD, S. A. DE C. V.</t>
  </si>
  <si>
    <t>06141302790010</t>
  </si>
  <si>
    <t>SERVICIOS Y TELECOMUNICACIONES S.A. DE C.V.</t>
  </si>
  <si>
    <t>94830703071016</t>
  </si>
  <si>
    <t>SERVIFOGEL DE EL SALVADOR, S.A. DE C.V.</t>
  </si>
  <si>
    <t>06141103051023</t>
  </si>
  <si>
    <t>SERVILABORALES, S.A. DE C.V.</t>
  </si>
  <si>
    <t>06142404981022</t>
  </si>
  <si>
    <t>SERVINOVA, S.A. DE C.V.</t>
  </si>
  <si>
    <t>06142104941045</t>
  </si>
  <si>
    <t>SERVINTEGRA, S. A. DE C. V.</t>
  </si>
  <si>
    <t>06140206001052</t>
  </si>
  <si>
    <t>SEVISAL, S. A. DE C. V.</t>
  </si>
  <si>
    <t>06140107981061</t>
  </si>
  <si>
    <t>SHOMER DE EL SALVADOR, S. A. DE C.V.</t>
  </si>
  <si>
    <t>06142202081020</t>
  </si>
  <si>
    <t>SICON, S.A. DE C.V.</t>
  </si>
  <si>
    <t>06142807061055</t>
  </si>
  <si>
    <t>SIEMENS ENTERPRISE, S.A.</t>
  </si>
  <si>
    <t>06142106991074</t>
  </si>
  <si>
    <t>SIEXPOR, S.A. DE C.V.</t>
  </si>
  <si>
    <t>06142101941010</t>
  </si>
  <si>
    <t>SIGNO DE CENTROAMERICA, S. A. DE C. V.</t>
  </si>
  <si>
    <t>06141611011045</t>
  </si>
  <si>
    <t>SIKA GUATEMALA SOCIEDAD ANONIMA,SUCURSAL EL SALVADOR</t>
  </si>
  <si>
    <t>03012411711012</t>
  </si>
  <si>
    <t>SILVIA ESTELA OSTORGA DE ESCOBAR</t>
  </si>
  <si>
    <t>06191304701023</t>
  </si>
  <si>
    <t>SILVIA ROXANA MENJIVAR CARRANZA</t>
  </si>
  <si>
    <t>06142906610023</t>
  </si>
  <si>
    <t>SIMAN, S.A. DE C.V.</t>
  </si>
  <si>
    <t>11062305011018</t>
  </si>
  <si>
    <t>SIMAS CONSTRUCCION  S.A. DE C.V.</t>
  </si>
  <si>
    <t>06142205850029</t>
  </si>
  <si>
    <t>SINAGRI, S. A. DE C. V.</t>
  </si>
  <si>
    <t>06142506041059</t>
  </si>
  <si>
    <t>SISTECO, S.A. DE C.V.</t>
  </si>
  <si>
    <t>06141208091012</t>
  </si>
  <si>
    <t>SISTEGUA,S.A. DE C.V.</t>
  </si>
  <si>
    <t>06141003951019</t>
  </si>
  <si>
    <t>SISTEMAS C &amp; C, S. A. DE C. V.</t>
  </si>
  <si>
    <t>06141712931048</t>
  </si>
  <si>
    <t>SISTEMAS DE BELLEZA, S. A. DE C. V.</t>
  </si>
  <si>
    <t>06142905951018</t>
  </si>
  <si>
    <t>SISTEMAS DE TRANSPORTE Y BODEGAS DE ALMACENAJE, S. A. DE C. V.</t>
  </si>
  <si>
    <t>06142603981023</t>
  </si>
  <si>
    <t>SISTEMAS EFICIENTES, S. A. DE C. V.</t>
  </si>
  <si>
    <t>06141001071011</t>
  </si>
  <si>
    <t>SISTEMAS INTEGRALES DE SEGURIDAD, S.A. DE C.V.</t>
  </si>
  <si>
    <t>06141106931032</t>
  </si>
  <si>
    <t>SISTEMAS PUBLICITARIOS, S. A. DE C. V.</t>
  </si>
  <si>
    <t>06142806041034</t>
  </si>
  <si>
    <t>SISTEMAS Y EQUIPOS DE SEGURIDAD  ALTERNATIVOS, S.A. DE C.V.</t>
  </si>
  <si>
    <t>94980511991016</t>
  </si>
  <si>
    <t>SITA INFORMATION NETWORKING COMPUTING B.V.</t>
  </si>
  <si>
    <t>09070804600012</t>
  </si>
  <si>
    <t>SIXTO RODOLFO ESPINOZA</t>
  </si>
  <si>
    <t>06141702091025</t>
  </si>
  <si>
    <t>SMART BUSINESS, S.A. DE C.V.</t>
  </si>
  <si>
    <t>06142105031034</t>
  </si>
  <si>
    <t>SML EL SALVADOR, S.A. DE C.V.</t>
  </si>
  <si>
    <t>06141711991012</t>
  </si>
  <si>
    <t>SND ELECTRONICOS, S.A. DE C.V.</t>
  </si>
  <si>
    <t>05110512941018</t>
  </si>
  <si>
    <t>SOBRES DE EL SALVADOR, S.A DE C.V.</t>
  </si>
  <si>
    <t>03150805021023</t>
  </si>
  <si>
    <t>SOC. DE TRANSPORTISTAS INTERURBANOS SONSONATECOS, S.A. DE C.V.</t>
  </si>
  <si>
    <t>03151302981018</t>
  </si>
  <si>
    <t>SOC.DE EMPRESARIOS DEL TRANSP.COLEC.DE SONSONATE,S A DE CV</t>
  </si>
  <si>
    <t>06141411830029</t>
  </si>
  <si>
    <t>SOC.EDUCATIVA SALV INGLESA, S.A. DE C.V.</t>
  </si>
  <si>
    <t>SOCIEDAD COOPERATIVA DE AHORRO Y CREDITO AMC DE R.L. DE C.V.</t>
  </si>
  <si>
    <t>06141112021030</t>
  </si>
  <si>
    <t>SOCIEDAD COOPERATIVA EL COLMENAR DE R.L. DE C.V.</t>
  </si>
  <si>
    <t>06142210640017</t>
  </si>
  <si>
    <t>SOCIEDAD COOPERATIVA SACERDOTAL LTDA " ARS "</t>
  </si>
  <si>
    <t>02102804991012</t>
  </si>
  <si>
    <t>SOCIEDAD DE EMPRESARIOS INDEPENDIENTES DE SANTA ANA S. A. DE C.  V</t>
  </si>
  <si>
    <t>03152803961013</t>
  </si>
  <si>
    <t>SOCIEDAD EMPRESARIOS DE AUTOBUSES DE SONSONATE, S.A.DE C.V.</t>
  </si>
  <si>
    <t>11233105991017</t>
  </si>
  <si>
    <t>SOCIEDAD INTERMUNICIPAL USULUTECA POR ACCIONES DE ECONOMIA MIXTA Y DE C.V.</t>
  </si>
  <si>
    <t>06142009961080</t>
  </si>
  <si>
    <t>SOCIEDAD TWO SHOWS PRODUCCIONES, S. A. DE C. V.</t>
  </si>
  <si>
    <t>94112110821019</t>
  </si>
  <si>
    <t>SOCOCO DE COSTA RICA, SOCIEDAD ANONIMA</t>
  </si>
  <si>
    <t>94651912661023</t>
  </si>
  <si>
    <t>SOFRECOM ( SUCURSAL EL SALVADOR )</t>
  </si>
  <si>
    <t>06141702061029</t>
  </si>
  <si>
    <t>SOLUCIONES EN CONECTIVIDAD, SOCIEDAD ANONIMA DE CAPITAL VARIABLE</t>
  </si>
  <si>
    <t>06141111091018</t>
  </si>
  <si>
    <t>SOLUCIONES INTEGRALES DE PERSONAL, S.A. DE C.V.</t>
  </si>
  <si>
    <t>SOLUCIONES Y HERRAMIENTAS,  S.A.  DE  C.V.</t>
  </si>
  <si>
    <t>06141105951030</t>
  </si>
  <si>
    <t>SOLUCIONES, S. A. DE C. V.</t>
  </si>
  <si>
    <t>06142606961015</t>
  </si>
  <si>
    <t>SOMOS, S. A  DE C. V.</t>
  </si>
  <si>
    <t>02101905721052</t>
  </si>
  <si>
    <t>SONIA JANETH LINARES DE MONTENEGRO</t>
  </si>
  <si>
    <t>06141006731044</t>
  </si>
  <si>
    <t>SONIA MABEL OVANDO DE  CARBAJAL</t>
  </si>
  <si>
    <t>06140911820014</t>
  </si>
  <si>
    <t>SOPERQUIMIA, S. A. DE C. V.</t>
  </si>
  <si>
    <t>02101310991021</t>
  </si>
  <si>
    <t>SOSDELPA,S.A. DE C.V.</t>
  </si>
  <si>
    <t>06141703071028</t>
  </si>
  <si>
    <t>SPC INTERNACIONAL  S.A. DE C.V.</t>
  </si>
  <si>
    <t>06140805001028</t>
  </si>
  <si>
    <t>SPECIALTY RETAIL STORES, SOCIEDAD ANONIMA DE CAPITAL VARIABLE</t>
  </si>
  <si>
    <t>06141412061041</t>
  </si>
  <si>
    <t>SPEEDTALK EL SALVADOR, S.A. DE C.V.</t>
  </si>
  <si>
    <t>10100603941015</t>
  </si>
  <si>
    <t>SSERVAL, S. A. DE C. V.</t>
  </si>
  <si>
    <t>06141112041014</t>
  </si>
  <si>
    <t>STB COMPUTER, SOCIEDAD ANONIMA DE CAPITAL VARIABLE</t>
  </si>
  <si>
    <t>06140710850015</t>
  </si>
  <si>
    <t>STEREO MI PREFERIDA, S.A. DE C.V.</t>
  </si>
  <si>
    <t>STREAM GLOBAL SERVICES EL SALVADOR, S.A DE C.V.</t>
  </si>
  <si>
    <t>06142510051018</t>
  </si>
  <si>
    <t>STT GROUP DE EL SALVADOR, S.A DE C.V.</t>
  </si>
  <si>
    <t>02100710091015</t>
  </si>
  <si>
    <t>SU DISTRIBUIDORA CARLITOS NUÑEZ MEJIA,S.A. DE C.V.</t>
  </si>
  <si>
    <t>03150309971011</t>
  </si>
  <si>
    <t>SUADI ODEH, S.A. DE C.V.</t>
  </si>
  <si>
    <t>94981612971012</t>
  </si>
  <si>
    <t>SUBWAY INTERNATIONAL  B.V.</t>
  </si>
  <si>
    <t>SUCESORES LUIS TORRES Y COMPAÑIA</t>
  </si>
  <si>
    <t>06140904760020</t>
  </si>
  <si>
    <t>SUELOS Y MATERIALES, S.A. DE C.V.</t>
  </si>
  <si>
    <t>06141903071049</t>
  </si>
  <si>
    <t>SUEÑO, S.A. DE C.V.</t>
  </si>
  <si>
    <t>06142811911020</t>
  </si>
  <si>
    <t>SUMINISTROS E INVERSIONES, S. A. DE C. V.</t>
  </si>
  <si>
    <t>06142711740021</t>
  </si>
  <si>
    <t>SUMINISTROS ELECTROMECANICOS, S. A. DE C. V.</t>
  </si>
  <si>
    <t>12170809061025</t>
  </si>
  <si>
    <t>SUMINISTROS SAN ESTEBAN, SOCIEDAD ANONIMA DE CAPITAL VARIABLE.</t>
  </si>
  <si>
    <t>06141606750011</t>
  </si>
  <si>
    <t>SUMMA EXPORT, S.A. DE C.V.</t>
  </si>
  <si>
    <t>06141101860019</t>
  </si>
  <si>
    <t>SUPAN, S. A. DE C. V.</t>
  </si>
  <si>
    <t>07111610071017</t>
  </si>
  <si>
    <t>SUPER   TIENDA   SAN CARLOS,  S.A   DE  C.V.</t>
  </si>
  <si>
    <t>06140101971013</t>
  </si>
  <si>
    <t>SUPERINTENDENCIA DE PENSIONES</t>
  </si>
  <si>
    <t>06142009961063</t>
  </si>
  <si>
    <t>SUPERINTENDENCIA DE VALORES</t>
  </si>
  <si>
    <t>06142211901056</t>
  </si>
  <si>
    <t>SUPERINTENDENCIA DEL SISTEMA FINANCIERO</t>
  </si>
  <si>
    <t>06141209961045</t>
  </si>
  <si>
    <t>SUPERINTENDENCIA GRAL. DE ELECTRICIDAD Y TELECOMUNICACIONES</t>
  </si>
  <si>
    <t>94831906981014</t>
  </si>
  <si>
    <t>SUPERSONIDOS EL SALVADOR, S. A. DE C. V.</t>
  </si>
  <si>
    <t>06142404981030</t>
  </si>
  <si>
    <t>SUPLIDORES DIVERSOS, S. A. DE  C. V.</t>
  </si>
  <si>
    <t>11232012770017</t>
  </si>
  <si>
    <t>SURIANO SIU,S.A. DE C.V.</t>
  </si>
  <si>
    <t>06141209061010</t>
  </si>
  <si>
    <t>SURTIELECTRIC ENERGIA,S.A. DE C.V.</t>
  </si>
  <si>
    <t>05090710741023</t>
  </si>
  <si>
    <t>SUSANA NOHEMI ESCOBAR DE MARTINEZ</t>
  </si>
  <si>
    <t>06142508951044</t>
  </si>
  <si>
    <t>SUTIERRA, S. A. DE C. V.</t>
  </si>
  <si>
    <t>06141903931021</t>
  </si>
  <si>
    <t>T.V. OFFER, S. A. DE C. V.</t>
  </si>
  <si>
    <t>06142304911051</t>
  </si>
  <si>
    <t>T.V. PRODUCCIONES, S.A. DE C.V.</t>
  </si>
  <si>
    <t>06140605941034</t>
  </si>
  <si>
    <t>TABLAYESO DE EL SALVADOR, S.A. DE C.V.</t>
  </si>
  <si>
    <t>06141606770010</t>
  </si>
  <si>
    <t>TALLERES CONQUISTADOR, S. A. DE C. V.</t>
  </si>
  <si>
    <t>06142401941054</t>
  </si>
  <si>
    <t>TALLERES MOLDTROK, S. A. DE C. V.</t>
  </si>
  <si>
    <t>06140509780017</t>
  </si>
  <si>
    <t>TALLERES MONDINI, S.A. DE C.V.</t>
  </si>
  <si>
    <t>06143006941076</t>
  </si>
  <si>
    <t>TARGET SPORTS, S. A. DE C. V.</t>
  </si>
  <si>
    <t>06141804941015</t>
  </si>
  <si>
    <t>TARJETAS DE ORO, S.A. DE C.V.</t>
  </si>
  <si>
    <t>06141608860014</t>
  </si>
  <si>
    <t>TECNI SEGUROS, S.A. DE C.V.</t>
  </si>
  <si>
    <t>06140403931037</t>
  </si>
  <si>
    <t>TECNIAVES, S. A. DE C. V.</t>
  </si>
  <si>
    <t>06142212860033</t>
  </si>
  <si>
    <t>TECNICA INTERNATIONAL, S.A. DE C.V.</t>
  </si>
  <si>
    <t>06143101700014</t>
  </si>
  <si>
    <t>TECNICO MERCANTIL, S. A. DE C.V.</t>
  </si>
  <si>
    <t>06142602101020</t>
  </si>
  <si>
    <t>TECNISPICE, S.A. DE C.V.</t>
  </si>
  <si>
    <t>06140807001017</t>
  </si>
  <si>
    <t>TECNO ORIENTE, S.A. DE C.V.</t>
  </si>
  <si>
    <t>06140404971032</t>
  </si>
  <si>
    <t>TECNOLOGIA ELECTRICA, S. A. DE C. V.</t>
  </si>
  <si>
    <t>06140804031020</t>
  </si>
  <si>
    <t>TECNOLOGIA Y NUTRIENTES, S.A. DE C.V.</t>
  </si>
  <si>
    <t>06141002961010</t>
  </si>
  <si>
    <t>TECNOLOGIAS DIVERSAS, S. A. DE C. V.</t>
  </si>
  <si>
    <t>06141609991016</t>
  </si>
  <si>
    <t>TECNOLOGIAS INDUSTRIALES, S.A. DE C.V.</t>
  </si>
  <si>
    <t>06141706810017</t>
  </si>
  <si>
    <t>TECNOVISION S.A DE C.V.</t>
  </si>
  <si>
    <t>06140103931027</t>
  </si>
  <si>
    <t>TEFEX, S. A. DE C. V.</t>
  </si>
  <si>
    <t>03152810031013</t>
  </si>
  <si>
    <t>TEISO, S. A. DE C.V.</t>
  </si>
  <si>
    <t>TEJEMET, S. A. DE C. V.</t>
  </si>
  <si>
    <t>06140812901018</t>
  </si>
  <si>
    <t>TELCOM, S. A. DE C. V.</t>
  </si>
  <si>
    <t>06140709041027</t>
  </si>
  <si>
    <t>TELECAM CIENTO CUARENTA, S.A. DE C.V.</t>
  </si>
  <si>
    <t>06140301951033</t>
  </si>
  <si>
    <t>TELECOMUNICACIONES DE AMERICA, S.A. DE C.V.</t>
  </si>
  <si>
    <t>06142911991021</t>
  </si>
  <si>
    <t>TELEFONICA MULTISERVICIOS, S.A. DE C.V.</t>
  </si>
  <si>
    <t>06142805091054</t>
  </si>
  <si>
    <t>TELEMEDIA EL SALVADOR, S.A. DE C.V.</t>
  </si>
  <si>
    <t>06140109860010</t>
  </si>
  <si>
    <t>TELESIS, S.A. DE C.V.</t>
  </si>
  <si>
    <t>94831003041015</t>
  </si>
  <si>
    <t>TELESOLUCIONES, S. A. DE.C.V.</t>
  </si>
  <si>
    <t>14080512661013</t>
  </si>
  <si>
    <t>TELMA NOEMY RIOS DE REYES</t>
  </si>
  <si>
    <t>04161103700015</t>
  </si>
  <si>
    <t>TENERIA EL BUFALO, S. A. DE C.V.</t>
  </si>
  <si>
    <t>06142104870011</t>
  </si>
  <si>
    <t>TERMINALES QUIMICOS DE ACAJUTLA, S.A. DE C.V.</t>
  </si>
  <si>
    <t>06142201051046</t>
  </si>
  <si>
    <t>TERRACERIA SALVADOREÑA, S.A. DE C.V.</t>
  </si>
  <si>
    <t>06142805051010</t>
  </si>
  <si>
    <t>TEXTILES SAN MARCOS, S.A. DE C.V.</t>
  </si>
  <si>
    <t>06142408921059</t>
  </si>
  <si>
    <t>TEXTILES Y CONFECCIONES INDUSTRIALES, S.A. DE C.V.</t>
  </si>
  <si>
    <t>06141012931047</t>
  </si>
  <si>
    <t>THERMO PLAST. S. A. DE C. V.</t>
  </si>
  <si>
    <t>94832701921015</t>
  </si>
  <si>
    <t>TIDECA, S. A. DE C. V.</t>
  </si>
  <si>
    <t>06071501680019</t>
  </si>
  <si>
    <t>TIENDA LIBRE ILOPANGO, S.A. DE C.V.</t>
  </si>
  <si>
    <t>06142904720020</t>
  </si>
  <si>
    <t>TIENDA MORENA, S.A. DE C.V.</t>
  </si>
  <si>
    <t>06141505031037</t>
  </si>
  <si>
    <t>TIENDAS CARRION, S.A. DE C.V.</t>
  </si>
  <si>
    <t>05011906071010</t>
  </si>
  <si>
    <t>TIENDAS Y FRANQUICIAS, S.A. DE C.V.</t>
  </si>
  <si>
    <t>06140604011025</t>
  </si>
  <si>
    <t>TIERRAS NACIONALES, LTDA. DE C.V.</t>
  </si>
  <si>
    <t>05010602091019</t>
  </si>
  <si>
    <t>TIGSA, S.A. DE C.V.</t>
  </si>
  <si>
    <t>06140107981029</t>
  </si>
  <si>
    <t>TINACOS Y TANQUES DE CENTRO AMERICA, S. A. DE C. V.</t>
  </si>
  <si>
    <t>06142707061031</t>
  </si>
  <si>
    <t>TMF EL SALVADOR, LTDA DE C.V.</t>
  </si>
  <si>
    <t>06140706901025</t>
  </si>
  <si>
    <t>TOCHEZ FERNANDEZ, LIMITADA</t>
  </si>
  <si>
    <t>12172605760014</t>
  </si>
  <si>
    <t>TODITO ALMACEN Y LIBRERIA S. A. DE C.V.</t>
  </si>
  <si>
    <t>06142801031014</t>
  </si>
  <si>
    <t>TOMSAL, SOCIEDAD ANONIMA DE CAPITAL VARIABLE</t>
  </si>
  <si>
    <t>06142306770015</t>
  </si>
  <si>
    <t>TOROGOZ, S.A. DE C.V.</t>
  </si>
  <si>
    <t>03071305081014</t>
  </si>
  <si>
    <t>TORREFACTORA DE CAFE SAN JOSE DE LA MAJADA S.A. DE C.V.</t>
  </si>
  <si>
    <t>06140902051013</t>
  </si>
  <si>
    <t>TOTAL PET EL SALVADOR, S.A. DE C.V.</t>
  </si>
  <si>
    <t>06140910981046</t>
  </si>
  <si>
    <t>TOTAL SECURITY CONSULTANTS, S. A. DE C. V.</t>
  </si>
  <si>
    <t>12172103951012</t>
  </si>
  <si>
    <t>TRACTOMARQUEZ, S.A. DE C.V.</t>
  </si>
  <si>
    <t>06140104740014</t>
  </si>
  <si>
    <t>TRADER, S.A. DE C.V.</t>
  </si>
  <si>
    <t>06140409071021</t>
  </si>
  <si>
    <t>TRANPORTES  LEMUS, S.A. DE C.V.</t>
  </si>
  <si>
    <t>06140410051026</t>
  </si>
  <si>
    <t>TRANS AMERICA TEXTIL EL SALVADOR, S.A. DE C.V.</t>
  </si>
  <si>
    <t>06140702850010</t>
  </si>
  <si>
    <t>TRANS EXPRESS DE EL SALVADOR, S.A. DE C.V.</t>
  </si>
  <si>
    <t>06140907071080</t>
  </si>
  <si>
    <t>TRANSACCIONES TELEFONICAS EL SALVADOR, S.A. DE C.V.</t>
  </si>
  <si>
    <t>06142711730015</t>
  </si>
  <si>
    <t>TRANSAR S. A. DE C. V.</t>
  </si>
  <si>
    <t>05112611981016</t>
  </si>
  <si>
    <t>TRANSATLANTIC, S.A. DE C.V.</t>
  </si>
  <si>
    <t>06141202031018</t>
  </si>
  <si>
    <t>TRANSCONTINENTAL EL SALVADOR, S.A. DE C.V.</t>
  </si>
  <si>
    <t>03152201021010</t>
  </si>
  <si>
    <t>TRANSKO, S.A. DE C.V.</t>
  </si>
  <si>
    <t>06140510790011</t>
  </si>
  <si>
    <t>TRANSMARES, S.A. DE C.V.</t>
  </si>
  <si>
    <t>06141310881010</t>
  </si>
  <si>
    <t>TRANSPORT, S.A. DE C.V.</t>
  </si>
  <si>
    <t>94502407951011</t>
  </si>
  <si>
    <t>TRANSPORTE MEDRANO INC. SUCURSAL EL SALVADOR</t>
  </si>
  <si>
    <t>06142911850016</t>
  </si>
  <si>
    <t>TRANSPORTEMOS, S.A. DE C.V.</t>
  </si>
  <si>
    <t>06140111041030</t>
  </si>
  <si>
    <t>TRANSPORTES CALPI, S. A. DE C. V.</t>
  </si>
  <si>
    <t>06141001051037</t>
  </si>
  <si>
    <t>TRANSPORTES DANY S.A. DE C.V.</t>
  </si>
  <si>
    <t>06141802101028</t>
  </si>
  <si>
    <t>TRANSPORTES DIVERSOS EL SALVADOR Y CENTROAMERICA, S.A. DE C.V.</t>
  </si>
  <si>
    <t>06140501041023</t>
  </si>
  <si>
    <t>TRANSPORTES JAP, S.A. DE C.V.</t>
  </si>
  <si>
    <t>06141502071062</t>
  </si>
  <si>
    <t>TRANSPORTES LEMUS INTERNACIONAL, S.A. DE  C. V.</t>
  </si>
  <si>
    <t>06141412991022</t>
  </si>
  <si>
    <t>TRANSPORTES LOGISTICOS INTEGRADOS, S.A DE C.V.</t>
  </si>
  <si>
    <t>06142211850019</t>
  </si>
  <si>
    <t>TRANSPORTES MARTINEZ, S.A. DE C.V.</t>
  </si>
  <si>
    <t>06140307031068</t>
  </si>
  <si>
    <t>TRANSPORTES PEÑA , S.A. DE C.V.</t>
  </si>
  <si>
    <t>06141506021043</t>
  </si>
  <si>
    <t>TRANSPORTES RICARDO BALLESTEROS, S.A. DE C.V.</t>
  </si>
  <si>
    <t>06140604921021</t>
  </si>
  <si>
    <t>TRANSPORTES SEBASTIAN, S. A. DE C. V.</t>
  </si>
  <si>
    <t>06141512931051</t>
  </si>
  <si>
    <t>TRANSPORTES SERVITRANS, S. A. DE C. V.</t>
  </si>
  <si>
    <t>06141803021044</t>
  </si>
  <si>
    <t>TRANSPORTES TRANSAMERICA EL SALVADOR, S. A. DE C. V.</t>
  </si>
  <si>
    <t>02101912971013</t>
  </si>
  <si>
    <t>TRANSPORTES UNIDOS DE OCCIDENTE, S. A. DE C. V.</t>
  </si>
  <si>
    <t>06143107971057</t>
  </si>
  <si>
    <t>TRANSPORTES VELMONT, S.A DE C.V.</t>
  </si>
  <si>
    <t>06142401941038</t>
  </si>
  <si>
    <t>TRANSPRO, S. A. DE C. V.</t>
  </si>
  <si>
    <t>06140101110056</t>
  </si>
  <si>
    <t>TRIBUNAL SUPREMO ELECTORAL</t>
  </si>
  <si>
    <t>09090906741018</t>
  </si>
  <si>
    <t>TRINIDAD RODRIGUEZ AMAYA</t>
  </si>
  <si>
    <t>06141203031054</t>
  </si>
  <si>
    <t>TRIPLE KAM, S.A. DE C.V.</t>
  </si>
  <si>
    <t>06141908031037</t>
  </si>
  <si>
    <t>TROPICAL FARM MANAGEMENT EL SALVADOR, S.A. DE C.V.</t>
  </si>
  <si>
    <t>06142502021010</t>
  </si>
  <si>
    <t>TROPIX, S.A. DE C.V.</t>
  </si>
  <si>
    <t>06141101021046</t>
  </si>
  <si>
    <t>TRUME, S.A. DE C.V.</t>
  </si>
  <si>
    <t>12170509850014</t>
  </si>
  <si>
    <t>TURISTICAS DE ORIENTE, S.A DE C.V.</t>
  </si>
  <si>
    <t>06141112670016</t>
  </si>
  <si>
    <t>U TRAVEL SERVICE, S.A. DE C. V.</t>
  </si>
  <si>
    <t>12171704101010</t>
  </si>
  <si>
    <t>UDP ASOCIO VASES INGENIEROS, S.A. DE C.V. Y CONSTRUEQUIPOS, S.A. DE C.V.</t>
  </si>
  <si>
    <t>06141909101012</t>
  </si>
  <si>
    <t>UDP CONSORCIO CONTEIN - CORTAZAR Y GUTIERREZ - LA HERRERA</t>
  </si>
  <si>
    <t>06142202780016</t>
  </si>
  <si>
    <t>UH - INTERNACIONAL,S. A. DE C. V.</t>
  </si>
  <si>
    <t>ULISES EDGARDO VAQUERANO LAZO</t>
  </si>
  <si>
    <t>06140912820046</t>
  </si>
  <si>
    <t>UNDI, S. A. DE C. V.</t>
  </si>
  <si>
    <t>06142202961046</t>
  </si>
  <si>
    <t>UNIDAD TECNICA EJECUTIVA DEL SECTOR DE JUSTICIA</t>
  </si>
  <si>
    <t>06140112941060</t>
  </si>
  <si>
    <t>UNIMER INVESTIGACION DE MERCADOS, S. A. DE C. V.</t>
  </si>
  <si>
    <t>06140406790014</t>
  </si>
  <si>
    <t>UNIPHARM DE EL SALVADOR, S.A. DE C.V.</t>
  </si>
  <si>
    <t>06140410891040</t>
  </si>
  <si>
    <t>UNIREFRI, S. A. DE C. V.</t>
  </si>
  <si>
    <t>06140404081061</t>
  </si>
  <si>
    <t>UNIVERSAL DE EMPAQUES, S..A DE C.V.</t>
  </si>
  <si>
    <t>06141108981010</t>
  </si>
  <si>
    <t>UNIVERSAL MERCANTIL, S.A. DE C.V.</t>
  </si>
  <si>
    <t>06142805921049</t>
  </si>
  <si>
    <t>UNIVERSAL TRADING COMPANY, S. A. DE C. V.</t>
  </si>
  <si>
    <t>06141106821016</t>
  </si>
  <si>
    <t>UNIVERSIDAD CAPITAN GENERAL GERARDO BARRIOS</t>
  </si>
  <si>
    <t>UNIVERSIDAD CENTROAMERICANA JOSE SIMEON CAÑAS</t>
  </si>
  <si>
    <t>06141101210013</t>
  </si>
  <si>
    <t>UNIVERSIDAD DE EL SALVADOR</t>
  </si>
  <si>
    <t>03150403820025</t>
  </si>
  <si>
    <t>UNIVERSIDAD DE SONSONATE</t>
  </si>
  <si>
    <t>06142607820056</t>
  </si>
  <si>
    <t>UNIVERSIDAD PEDAGOGICA DE EL SALVADOR</t>
  </si>
  <si>
    <t>06142411850015</t>
  </si>
  <si>
    <t>UNIVEST, S.A. DE C.V.</t>
  </si>
  <si>
    <t>06143103001320</t>
  </si>
  <si>
    <t>UPS SCS EL SALVADOR,LTDA. DE C.V.</t>
  </si>
  <si>
    <t>06141303911027</t>
  </si>
  <si>
    <t>UPS, S. A. DE C. V.</t>
  </si>
  <si>
    <t>06142608981021</t>
  </si>
  <si>
    <t>URBANO EXPRESS, S.A. DE C.V.</t>
  </si>
  <si>
    <t>05112507891013</t>
  </si>
  <si>
    <t>URIMAR, S. A. DE C. V.</t>
  </si>
  <si>
    <t>06140202021091</t>
  </si>
  <si>
    <t>URRUTIA'S ESTATE COFFEE,S.A. DE C. V.</t>
  </si>
  <si>
    <t>02102908061017</t>
  </si>
  <si>
    <t>V&amp;G DE EL SALVADOR, S. A.  DE C. V.</t>
  </si>
  <si>
    <t>06142206011026</t>
  </si>
  <si>
    <t>V.S.R. EL SALVADOR, S.A. DE C.V.</t>
  </si>
  <si>
    <t>06142805800025</t>
  </si>
  <si>
    <t>VALORES AGROINDUSTRIALES, S. A. DE C. V.</t>
  </si>
  <si>
    <t>VALORES Y SERVICIO REGIONALES,S.A. DE C.V.</t>
  </si>
  <si>
    <t>06142109810016</t>
  </si>
  <si>
    <t>VAPE, S. A. DE C. V.</t>
  </si>
  <si>
    <t>12171412051011</t>
  </si>
  <si>
    <t>VASPORT RECURSOS HUMANOS, SOCIEDAD ANONIMA DE CAPITAL VARIABLE</t>
  </si>
  <si>
    <t>06142406001017</t>
  </si>
  <si>
    <t>VASQUEZ ESCOBAR INGENIEROS SOCIEDAD ANONIMA DE CAPITAL VARIABLE</t>
  </si>
  <si>
    <t>06141911081037</t>
  </si>
  <si>
    <t>VERDUGLASA, S.A. DE C.V.</t>
  </si>
  <si>
    <t>06142009051059</t>
  </si>
  <si>
    <t>VESTA LOGISTIC, S.A. DE C.V.</t>
  </si>
  <si>
    <t>06141012931012</t>
  </si>
  <si>
    <t>VESTUARIO DE EXPORTACION SALVADOREÑO, S. A. DE C. V.</t>
  </si>
  <si>
    <t>10011012601018</t>
  </si>
  <si>
    <t>VICENTE ALFONSO MERINO NOVOA</t>
  </si>
  <si>
    <t>04042604581019</t>
  </si>
  <si>
    <t>VICENTE CARRANZA REYES</t>
  </si>
  <si>
    <t>08211908360016</t>
  </si>
  <si>
    <t>VICENTE DOÑO RAMIREZ</t>
  </si>
  <si>
    <t>06142908881045</t>
  </si>
  <si>
    <t>VICKZA, S. A. DE C. V.</t>
  </si>
  <si>
    <t>09060403540016</t>
  </si>
  <si>
    <t>VICTOR MANUEL HERNANDEZ QUINTEROS</t>
  </si>
  <si>
    <t>02070101480019</t>
  </si>
  <si>
    <t>VICTOR MANUEL MIRA HERRERA</t>
  </si>
  <si>
    <t>06141611721093</t>
  </si>
  <si>
    <t>VICTOR MANUEL ORANTES RAMIREZ</t>
  </si>
  <si>
    <t>01011603560016</t>
  </si>
  <si>
    <t>VIDALES HERMANOS Y COMPAÑIA</t>
  </si>
  <si>
    <t>06142407961049</t>
  </si>
  <si>
    <t>VIDEO ATRACCIONES, S.A. DE C.V.</t>
  </si>
  <si>
    <t>06140801860042</t>
  </si>
  <si>
    <t>VILLALOBOS, S.A. DE C.V.</t>
  </si>
  <si>
    <t>12171004021015</t>
  </si>
  <si>
    <t>VILLALTA Y RODRIGUEZ,ARQUITECTOS CONSTRUCTORES,S.A. DE C.V.</t>
  </si>
  <si>
    <t>12170211580013</t>
  </si>
  <si>
    <t>VILMA DINORA RUBIO GALEAS DE HERRERA</t>
  </si>
  <si>
    <t>14061806590013</t>
  </si>
  <si>
    <t>VIRGILIO MELENDEZ SORTO</t>
  </si>
  <si>
    <t>94501608780012</t>
  </si>
  <si>
    <t>VISION MUNDIAL INTERNACIONAL</t>
  </si>
  <si>
    <t>06141206081010</t>
  </si>
  <si>
    <t>VISION Y NEGOCIOS, S.A. DE C.V.</t>
  </si>
  <si>
    <t>06140603031065</t>
  </si>
  <si>
    <t>VISUAL BRANDING S.A DE C. V</t>
  </si>
  <si>
    <t>06141303091046</t>
  </si>
  <si>
    <t>VIVEROS CERTIFICADOS DE EL SALVADOR, S.A. DE C.V.</t>
  </si>
  <si>
    <t>06140812951023</t>
  </si>
  <si>
    <t>VOGUE CORPORATION, S. A. DE C. V.</t>
  </si>
  <si>
    <t>06141803860032</t>
  </si>
  <si>
    <t>WACKENHUT DE EL SALVADOR, S.A. DE C.V.</t>
  </si>
  <si>
    <t>07150109711010</t>
  </si>
  <si>
    <t>WALTER WILIAN JIRON PINEDA</t>
  </si>
  <si>
    <t>06140602041016</t>
  </si>
  <si>
    <t>WAU, S. A. DE C.V.</t>
  </si>
  <si>
    <t>06141912770017</t>
  </si>
  <si>
    <t>WESTERHAUSEN, S. A. DE C. V.</t>
  </si>
  <si>
    <t>06141811041062</t>
  </si>
  <si>
    <t>WHIRLPOOL EL SALVADOR, S. A. DE C. V.</t>
  </si>
  <si>
    <t>94501412601022</t>
  </si>
  <si>
    <t>WILBUR SMITH ASSOCIATES, INC</t>
  </si>
  <si>
    <t>02032401650019</t>
  </si>
  <si>
    <t>YADIRA ELIZABETH AGREDA DE CARCAMO</t>
  </si>
  <si>
    <t>06142208951018</t>
  </si>
  <si>
    <t>YAK PAK, EL SALVADOR, S.A. DE C.V.</t>
  </si>
  <si>
    <t>06140711680026</t>
  </si>
  <si>
    <t>YOLANDA DESIREE,S.A. DE C.V.</t>
  </si>
  <si>
    <t>06142501891046</t>
  </si>
  <si>
    <t>YSEC ESTEREO CARNAVAL, S. A. DE C. V.</t>
  </si>
  <si>
    <t>06140312901020</t>
  </si>
  <si>
    <t>Z. I. CROM DE EL SALVADOR, S. A. DE C. V.</t>
  </si>
  <si>
    <t>06140507001058</t>
  </si>
  <si>
    <t>Z. Z. INGENIEROS, S. A. DE C. V.</t>
  </si>
  <si>
    <t>06142206921014</t>
  </si>
  <si>
    <t>ZARE, S. A. DE C. V.</t>
  </si>
  <si>
    <t>06141902051010</t>
  </si>
  <si>
    <t>ZED EL SALVADOR  S.A. DE C.V.</t>
  </si>
  <si>
    <t>06141802051039</t>
  </si>
  <si>
    <t>ZONA BAJA, S.A DE C.V.</t>
  </si>
  <si>
    <t>06140108191030</t>
  </si>
  <si>
    <t>RENNERLAB S.A. DE C.V.</t>
  </si>
  <si>
    <t>06140112771067</t>
  </si>
  <si>
    <t>J. ERNESTO N. SANDOVAL</t>
  </si>
  <si>
    <t>CALBERT INTERNATIONAL, S.A. DE C.V.</t>
  </si>
  <si>
    <t>06140903201124</t>
  </si>
  <si>
    <t>ADN GROUP, S.A. DE C.V.</t>
  </si>
  <si>
    <t>06143007891048</t>
  </si>
  <si>
    <t>DR. ANDRES HERNANDEZ</t>
  </si>
  <si>
    <t>06142401051040</t>
  </si>
  <si>
    <t>AMERIJET INTERNATIONAL AIRLINES EL SALVADOR, S.A. DE C.V.</t>
  </si>
  <si>
    <t>06141106941240</t>
  </si>
  <si>
    <t>GRACIELA MARIA RODRIGUEZ HIDALGO</t>
  </si>
  <si>
    <t>06142407131054</t>
  </si>
  <si>
    <t>CORPORATIVO CONTROLET EL SALVADOR, S.A. DE C.V.</t>
  </si>
  <si>
    <t>COMPAÑÍA DE TELECOMUNICACIONES DE EL SALVADOR, S.A. DE C.V.</t>
  </si>
  <si>
    <t>06142302191019</t>
  </si>
  <si>
    <t>INVERSIONES AVANTE, S.A. DE C.V.</t>
  </si>
  <si>
    <t>ANULADA</t>
  </si>
  <si>
    <t>0-0</t>
  </si>
  <si>
    <t>06142111821063</t>
  </si>
  <si>
    <t>NICOLAS ANDRES HERNANDEZ SALAZAR</t>
  </si>
  <si>
    <t>06141801101083</t>
  </si>
  <si>
    <t>VEKT, S.A. DE C.V.</t>
  </si>
  <si>
    <t>11231505861012</t>
  </si>
  <si>
    <t>LELIS YAMILETH BATRES RODRIGUEZ</t>
  </si>
  <si>
    <t>06142208870014</t>
  </si>
  <si>
    <t>SARA MARIA ALFARO CRISTALES</t>
  </si>
  <si>
    <t>06142208171012</t>
  </si>
  <si>
    <t>DROGUERIA Y FARMACEUTICA LUCINDA, S.A. DE C.V.</t>
  </si>
  <si>
    <t>06140504211035</t>
  </si>
  <si>
    <t>CENTRO INTEGRAL DE NEFROLOGIA LA DIVINA MISERICORDIA, S.A. DE C.V.</t>
  </si>
  <si>
    <t>06142508921021</t>
  </si>
  <si>
    <t>CLINICA QUESADA, S.A DE C.V.</t>
  </si>
  <si>
    <t>94833010071011</t>
  </si>
  <si>
    <t>15041RESIN181822020</t>
  </si>
  <si>
    <t>11211902801017</t>
  </si>
  <si>
    <t>JOSUE BENJAMIN NUILA HERNANDEZ</t>
  </si>
  <si>
    <t>02101610741019</t>
  </si>
  <si>
    <t>ADOLFO ERNESTO MENDEZ MENDEZ</t>
  </si>
  <si>
    <t>06060306791014</t>
  </si>
  <si>
    <t>VANESSA ESMERALDA VASQUES DE ARCHINY</t>
  </si>
  <si>
    <t>94142512801010</t>
  </si>
  <si>
    <t>YARISABEL RIVERO VILTRES</t>
  </si>
  <si>
    <t>06141505091030</t>
  </si>
  <si>
    <t>COMERCIALIZADORA BF INTERNACIONAL, S.A. DE C.V.</t>
  </si>
  <si>
    <t>06140311951015</t>
  </si>
  <si>
    <t>PIERRE´S, S.A. DE C.V.</t>
  </si>
  <si>
    <t>08193110771012</t>
  </si>
  <si>
    <t>LUIS ERNESTO CERRITOS ESPINOZA</t>
  </si>
  <si>
    <t>01</t>
  </si>
  <si>
    <t>06140409071072</t>
  </si>
  <si>
    <t>HOME AND OFFICE, S.A. DE C.V.</t>
  </si>
  <si>
    <t>12170505681051</t>
  </si>
  <si>
    <t>PATRICIA MARGARITA CONTRERAS DE AVILES</t>
  </si>
  <si>
    <t>02040305560017</t>
  </si>
  <si>
    <t>RICARDO E. G. SANTOS</t>
  </si>
  <si>
    <t>NIT Agente</t>
  </si>
  <si>
    <t>Fecha de emisión</t>
  </si>
  <si>
    <t>Tipo de documento</t>
  </si>
  <si>
    <t>Serie</t>
  </si>
  <si>
    <t>Número de documento</t>
  </si>
  <si>
    <t>Monto sujeto</t>
  </si>
  <si>
    <t>Total</t>
  </si>
  <si>
    <t>06142412881045</t>
  </si>
  <si>
    <t>MERCH</t>
  </si>
  <si>
    <t>02102610171022</t>
  </si>
  <si>
    <t>DISTRIBUIDORA RINO, S.A. DE C.V.</t>
  </si>
  <si>
    <t>02101107171019</t>
  </si>
  <si>
    <t>SERINGTEC, S.A. DE C.V.</t>
  </si>
  <si>
    <t>12151904761013</t>
  </si>
  <si>
    <t>SOCRATES CHAVES RIVAS</t>
  </si>
  <si>
    <t>11161001530014</t>
  </si>
  <si>
    <t>LORENZA DEL CARMEN NOLASCO DE MENDEZ</t>
  </si>
  <si>
    <t>06141206041018</t>
  </si>
  <si>
    <t>PLASTICOS ARTISTAS, S.A. DE C.V.</t>
  </si>
  <si>
    <t>06141209021042</t>
  </si>
  <si>
    <t>BARCA, S.A. DE C.V.</t>
  </si>
  <si>
    <t>Mes</t>
  </si>
  <si>
    <t>NCR</t>
  </si>
  <si>
    <t>Monto Retención 1%</t>
  </si>
  <si>
    <t>Número de anexo</t>
  </si>
  <si>
    <t>06142769750018</t>
  </si>
  <si>
    <t>02103010630020</t>
  </si>
  <si>
    <t>06142002191068</t>
  </si>
  <si>
    <t>CENTRO DE REUMATOLOGIA DE EL SALVADOR, S.A. DE C.V.</t>
  </si>
  <si>
    <t xml:space="preserve">RAMON CORCIOS DIAZ </t>
  </si>
  <si>
    <t>06140802891065</t>
  </si>
  <si>
    <t>06141411911068</t>
  </si>
  <si>
    <t>AUDITIVA, S.A. DE C.V.</t>
  </si>
  <si>
    <t>06140103630171</t>
  </si>
  <si>
    <t xml:space="preserve">JORGE ERNESTO FERNANDEZ ROLDAN </t>
  </si>
  <si>
    <t>06141905091063</t>
  </si>
  <si>
    <t>CLINICA SAN JUAN, S.A. DE C.V.</t>
  </si>
  <si>
    <t>14052805811016</t>
  </si>
  <si>
    <t>YANETH CAROLINA ALVARADO VELASQUEZ</t>
  </si>
  <si>
    <t>04091502590010</t>
  </si>
  <si>
    <t xml:space="preserve">SILVIA CRISTINA PINEDA DE GUZMAN </t>
  </si>
  <si>
    <t>110410097510017</t>
  </si>
  <si>
    <t>06140808770022</t>
  </si>
  <si>
    <t>FUNDACION DE DESARROLLO SOCIAL FUNDESO</t>
  </si>
  <si>
    <t>04280110660017</t>
  </si>
  <si>
    <t>12171112191016</t>
  </si>
  <si>
    <t>INVERSIONES MEDICAS SAN LUCAS, S.A. DE C.V.</t>
  </si>
  <si>
    <t>06140812081045</t>
  </si>
  <si>
    <t>04281809620015</t>
  </si>
  <si>
    <t>CELIO CORDOVA MENJIVAR FARMACIA SANTA LUCIA</t>
  </si>
  <si>
    <t>13042809881010</t>
  </si>
  <si>
    <t>08192406871024</t>
  </si>
  <si>
    <t>ELIEZAR ESAU HUEZO JOVEL</t>
  </si>
  <si>
    <t>VIDA SANA, S.A. DE C.V.</t>
  </si>
  <si>
    <t>06140304181042</t>
  </si>
  <si>
    <t>ARCIS INVERSIONES, SA.A DE C.V.</t>
  </si>
  <si>
    <t>12011812761010</t>
  </si>
  <si>
    <t>14160108711019</t>
  </si>
  <si>
    <t>ANA DILIA LAZO TURCIOS CLININSABELLA</t>
  </si>
  <si>
    <t>06143110141022</t>
  </si>
  <si>
    <t>RECINOS MCCLELLAN, S.A. DE C.V.</t>
  </si>
  <si>
    <t>02021811851048</t>
  </si>
  <si>
    <t>ROBERTO CARLOS MAGAÑA</t>
  </si>
  <si>
    <t>07110106561015</t>
  </si>
  <si>
    <t>09062402811011</t>
  </si>
  <si>
    <t xml:space="preserve">MARIA RITA DE LOS ANGELES MEJIA DE PEÑA </t>
  </si>
  <si>
    <t>06140711061086</t>
  </si>
  <si>
    <t>DOLPHIN CLUB DELFIN, S.A. DE C.V.</t>
  </si>
  <si>
    <t>BLANCA SARAI ROMERO QUINTEROS</t>
  </si>
  <si>
    <t>14050811630018</t>
  </si>
  <si>
    <t>01081612781030</t>
  </si>
  <si>
    <t xml:space="preserve">LILIAN ELIZABETH AGUILAR ARIAS </t>
  </si>
  <si>
    <t>14160410661012</t>
  </si>
  <si>
    <t>04162209941010</t>
  </si>
  <si>
    <t>JUAN JOSE VEGA MENJIVAR</t>
  </si>
  <si>
    <t>06142508640064</t>
  </si>
  <si>
    <t>06142805811375</t>
  </si>
  <si>
    <t>11100209671014</t>
  </si>
  <si>
    <t>MILITZA DEL CARMEN RODRIGUEZ ZELAYA</t>
  </si>
  <si>
    <t>07151001771010</t>
  </si>
  <si>
    <t>06140712891015</t>
  </si>
  <si>
    <t>M.C, S.A. DE C.V.</t>
  </si>
  <si>
    <t>06141801881402</t>
  </si>
  <si>
    <t xml:space="preserve">DIANA BEATRIZ FLORES URRUTIA </t>
  </si>
  <si>
    <t>06012309580010</t>
  </si>
  <si>
    <t>JOSE REYNALDO ARTOLA RODRIGUEZ</t>
  </si>
  <si>
    <t>96152105781016</t>
  </si>
  <si>
    <t xml:space="preserve">WALKIRIA BENITA GOMEZ TERCERO        </t>
  </si>
  <si>
    <t>02021002731023</t>
  </si>
  <si>
    <t>JUAN CARLOS CASTRO BONILLA</t>
  </si>
  <si>
    <t>061406911921037</t>
  </si>
  <si>
    <t>POLICLINICA VETERINARIA, S.A. DE C.V.</t>
  </si>
  <si>
    <t>03062908661016</t>
  </si>
  <si>
    <t>DRA. ANA SALAZAR</t>
  </si>
  <si>
    <t>VIOLETA MARISOL CAMPOS RODRIGUEZ</t>
  </si>
  <si>
    <t>06140607660079</t>
  </si>
  <si>
    <t>BENJAMIN ABIMAEL MOLINA SERRANO</t>
  </si>
  <si>
    <t>06141208131022</t>
  </si>
  <si>
    <t>MOTORES Y VEHICULOS, S.A. DE C.V.</t>
  </si>
  <si>
    <t>06141208141028</t>
  </si>
  <si>
    <t>KATYA  Y  FABIO, S.A. DE C.V.</t>
  </si>
  <si>
    <t>05191909891020</t>
  </si>
  <si>
    <t>06191204881024</t>
  </si>
  <si>
    <t>DANIEL ANTONIO ROMERO CASTRO</t>
  </si>
  <si>
    <t>06192409801011</t>
  </si>
  <si>
    <t>DANY ELIEZER CAMACHO ORELLANA</t>
  </si>
  <si>
    <t>02070905921016</t>
  </si>
  <si>
    <t>SOPROMET, S.A. DE C.V.</t>
  </si>
  <si>
    <t>05012007161014</t>
  </si>
  <si>
    <t>SIHEL GROUP, S.A. DE C.V.</t>
  </si>
  <si>
    <t>02101302871106</t>
  </si>
  <si>
    <t xml:space="preserve">IDALIA ESMERALDA COLOCHO FLORES </t>
  </si>
  <si>
    <t>SONIA CAROLINA ACOSTA DE MORAN</t>
  </si>
  <si>
    <t>06142905840033</t>
  </si>
  <si>
    <t>CODEVI, S.A. DE C.V.</t>
  </si>
  <si>
    <t>02030612811010</t>
  </si>
  <si>
    <t>14052508811023</t>
  </si>
  <si>
    <t>YOSELIN LILIANA MEDRANO DE EGUIZABAL</t>
  </si>
  <si>
    <t>12172204751014</t>
  </si>
  <si>
    <t>MIGUEL ALBERTO PORTILLO FLORES</t>
  </si>
  <si>
    <t>06140602790039</t>
  </si>
  <si>
    <t>HOSPITAL BAUTISTA DE EL SALVADOR, S.A. DE C.V.</t>
  </si>
  <si>
    <t>06180610891047</t>
  </si>
  <si>
    <t>ENA GLORIA SANCHEZ DE RODRIGUEZ</t>
  </si>
  <si>
    <t>06140709841031</t>
  </si>
  <si>
    <t>06140403800045</t>
  </si>
  <si>
    <t>MIGUEL STANLEYCANDRAY CALDERON</t>
  </si>
  <si>
    <t>06140812091091</t>
  </si>
  <si>
    <t>CORPORATIVE SYSTEMS OF HEALTH, S.A. DE C.V.</t>
  </si>
  <si>
    <t>08132705211011</t>
  </si>
  <si>
    <t>UNIDAD DE HEMODIALISIS DE SAN LUIS TALPA, S.A. DE C.V.</t>
  </si>
  <si>
    <t>2912300</t>
  </si>
  <si>
    <t>06140606681184</t>
  </si>
  <si>
    <t>GLADIS CATILLO DE AVILES</t>
  </si>
  <si>
    <t>11232523061015</t>
  </si>
  <si>
    <t>GRUPO SIETE, S.A. DE C.V.</t>
  </si>
  <si>
    <t>06141409801239</t>
  </si>
  <si>
    <t>ENA LISSETTE MERLOS DE MIRANDA</t>
  </si>
  <si>
    <t>14021912701018</t>
  </si>
  <si>
    <t>MARTIR JOEL ESCOBAR RIVERA</t>
  </si>
  <si>
    <t>CLAUDIA LORENA BONILLA SANTOS</t>
  </si>
  <si>
    <t>06140306931065</t>
  </si>
  <si>
    <t>INPEZA, S.A. DE C.V.</t>
  </si>
  <si>
    <t>06141411711166</t>
  </si>
  <si>
    <t>RAYMUNO ARTURO ULISES BONILLA ALVARADO</t>
  </si>
  <si>
    <t>1102010379001</t>
  </si>
  <si>
    <t>06140911181078</t>
  </si>
  <si>
    <t>MARKETING LATAM, S.A. DE C.V.</t>
  </si>
  <si>
    <t>06140411151024</t>
  </si>
  <si>
    <t>02101506741015</t>
  </si>
  <si>
    <t>ROBERTO CARLOS LOPEZ PARADA</t>
  </si>
  <si>
    <t>06142903721040</t>
  </si>
  <si>
    <t>LAURA BEATRIZ PARDO YANNELLI</t>
  </si>
  <si>
    <t>06140810151020</t>
  </si>
  <si>
    <t>ISHOP EL SALVADOR, S.A. DE C.V.</t>
  </si>
  <si>
    <t>0</t>
  </si>
  <si>
    <t>Total general</t>
  </si>
  <si>
    <t>JULIO ALFREDO CORNEJO SOSA</t>
  </si>
  <si>
    <t>12101112731012</t>
  </si>
  <si>
    <t>PERCEPCIONES</t>
  </si>
  <si>
    <t>PERCEPCION</t>
  </si>
  <si>
    <t>05090509861037</t>
  </si>
  <si>
    <t>JOSE ROBERTO QUINTANILLA SILVA</t>
  </si>
  <si>
    <t>07150602620028</t>
  </si>
  <si>
    <t>05110812171028</t>
  </si>
  <si>
    <t>GRUPO REZA, S.A. DE C.V.</t>
  </si>
  <si>
    <t>12173107821020</t>
  </si>
  <si>
    <t>JAIME DAVID CARRANZA ROMERO</t>
  </si>
  <si>
    <t>EVER OMAR CALDERON ORELLANA</t>
  </si>
  <si>
    <t xml:space="preserve">JOSE </t>
  </si>
  <si>
    <t>JOSE RUTILIO ALEMAN VASQUEZ</t>
  </si>
  <si>
    <t>13121106861014</t>
  </si>
  <si>
    <t>LEONIDAS OMAR PERLA MENDOZA</t>
  </si>
  <si>
    <t>06141711801159</t>
  </si>
  <si>
    <t>DANIEL FRANCISCO MENENDEZ DERAS</t>
  </si>
  <si>
    <t>ANA RUTH COREAS</t>
  </si>
  <si>
    <t>08210108781096</t>
  </si>
  <si>
    <t>EDWIN MAURICIO PARADA DOMINGUEZ</t>
  </si>
  <si>
    <t>06141411171030</t>
  </si>
  <si>
    <t>TEXAS GAS INTERNATIONAL, S.A. DE C.V.</t>
  </si>
  <si>
    <t>06141101181086</t>
  </si>
  <si>
    <t>LABORATORIOS CENTRO AMERICANOS S.A. DE C.V.</t>
  </si>
  <si>
    <t>14081402711011</t>
  </si>
  <si>
    <t>SERVICENTRO PUMA PRESIDENCIAL</t>
  </si>
  <si>
    <t>06140602141037</t>
  </si>
  <si>
    <t>INVERSIONES MAREM S.A. DE C.V.</t>
  </si>
  <si>
    <t>MERCANTIL FARMACÉUTICA, S.A DE C.V</t>
  </si>
  <si>
    <t>M. SUJETO</t>
  </si>
  <si>
    <t>M. RETENIDO</t>
  </si>
  <si>
    <t>ANEXO 7</t>
  </si>
  <si>
    <t>DAYRON, S.A. DE C.V FARMACIA BELEN</t>
  </si>
  <si>
    <t>06140708901030</t>
  </si>
  <si>
    <t>TANIA MICHELLE CARDONA TOCHEZ CLINICA VETERINARIA CAT HOME</t>
  </si>
  <si>
    <t>14132403590011</t>
  </si>
  <si>
    <t>PEDRO DAGOBERTO SANTOS SANTOS FARMACIA LA DIVINA PROVIDENCIA</t>
  </si>
  <si>
    <t>05022009530016</t>
  </si>
  <si>
    <t>FRANCISCO RUIZ GONZALEZ FARMACIA LA POPULAR</t>
  </si>
  <si>
    <t>06141004911010</t>
  </si>
  <si>
    <t>INDUFAR S.A DE C.V.</t>
  </si>
  <si>
    <t>06141304931021</t>
  </si>
  <si>
    <t>CLINICA RAMIREZ PACHECO S.A DE C.V</t>
  </si>
  <si>
    <t xml:space="preserve">LA MAGNIFICA S.A DE C.V FARMACIA LA MAGNIFICA </t>
  </si>
  <si>
    <t>06142309831030</t>
  </si>
  <si>
    <t>JACQUELINE GUADALUPE JUAREZ SANDOVAL FOOT CENTER</t>
  </si>
  <si>
    <t>06141210991055</t>
  </si>
  <si>
    <t xml:space="preserve">CHIVO S.A DE C.V HOSPITAL VETERINARIO CHIVO PETS </t>
  </si>
  <si>
    <t>07152401721029</t>
  </si>
  <si>
    <t>SONIA ANTONIA DE PAZ  DE VALLE DROGUERIA VALLE FARMA</t>
  </si>
  <si>
    <t>06141309810013</t>
  </si>
  <si>
    <t>ALICIA DE CONTRERAS E HIJOS DE C.V FARMACIA ROOSEVELT</t>
  </si>
  <si>
    <t>06140509811162</t>
  </si>
  <si>
    <t>MANUEL ERNESTO ALBANEZ RODRIGUEZ</t>
  </si>
  <si>
    <t>FARMACIA SAN NICOLÁS S.A DE C.V UNICENTRO</t>
  </si>
  <si>
    <t>08191804761020</t>
  </si>
  <si>
    <t>ALEXANDER ELIAS FIGUEROA SOSAFARMACIA MEDICAL CENTER</t>
  </si>
  <si>
    <t>HARUL ADRIAN MENDOZA RIVAS</t>
  </si>
  <si>
    <t>06142208812224</t>
  </si>
  <si>
    <t>JOSELINE BEATRIZ MURILLO DE CAMPOS VEMEDIC</t>
  </si>
  <si>
    <t>07151001771020</t>
  </si>
  <si>
    <t>NULBIA LISSETH CORNEJO</t>
  </si>
  <si>
    <t xml:space="preserve">INVERSIONES SUYA S.A DE C.V FARMACIA SUYAPA </t>
  </si>
  <si>
    <t>06142711201042</t>
  </si>
  <si>
    <t>PLASTIC SURGERY CENTER S.A DE C.V</t>
  </si>
  <si>
    <t>06141502051029</t>
  </si>
  <si>
    <t>CLINICA MUJER S.A DE C.V</t>
  </si>
  <si>
    <t>202103442125</t>
  </si>
  <si>
    <t>DUCA</t>
  </si>
  <si>
    <t>94832601101010</t>
  </si>
  <si>
    <t>06141012141020</t>
  </si>
  <si>
    <t>GM CAPITAL, S.A DE C.V.</t>
  </si>
  <si>
    <t>ADOLFO ABELIO GUARDADO</t>
  </si>
  <si>
    <t>12041001789101</t>
  </si>
  <si>
    <t>14051704981010</t>
  </si>
  <si>
    <t>DUI</t>
  </si>
  <si>
    <t>ENERO</t>
  </si>
  <si>
    <t>03/01/2022</t>
  </si>
  <si>
    <t>04/01/2021</t>
  </si>
  <si>
    <t>04/01/2022</t>
  </si>
  <si>
    <t>08/01/2022</t>
  </si>
  <si>
    <t>15/01/2022</t>
  </si>
  <si>
    <t>10/01/2022</t>
  </si>
  <si>
    <t>18/01/2022</t>
  </si>
  <si>
    <t>19/01/2022</t>
  </si>
  <si>
    <t>20/01/2022</t>
  </si>
  <si>
    <t>21/01/2022</t>
  </si>
  <si>
    <t>22/01/2022</t>
  </si>
  <si>
    <t>25/01/2022</t>
  </si>
  <si>
    <t>26/01/2022</t>
  </si>
  <si>
    <t>27/01/2022</t>
  </si>
  <si>
    <t>29/01/2021</t>
  </si>
  <si>
    <t>31/01/2022</t>
  </si>
  <si>
    <t>05/01/2022</t>
  </si>
  <si>
    <t>06/01/2022</t>
  </si>
  <si>
    <t>11/01/2022</t>
  </si>
  <si>
    <t>12/01/2022</t>
  </si>
  <si>
    <t>13/01/2022</t>
  </si>
  <si>
    <t>14/01/2022</t>
  </si>
  <si>
    <t>17/01/2022</t>
  </si>
  <si>
    <t>24/01/2022</t>
  </si>
  <si>
    <t>28/01/2022</t>
  </si>
  <si>
    <t>29/01/2022</t>
  </si>
  <si>
    <t>07/01/2022</t>
  </si>
  <si>
    <t>06142504761135</t>
  </si>
  <si>
    <t>RAFAEL BENJAMIN EDUARDO DAMAS ROMERO</t>
  </si>
  <si>
    <t>12170509861046</t>
  </si>
  <si>
    <t xml:space="preserve">NELSON ENRIQUE ROSALES CHAVEZ </t>
  </si>
  <si>
    <t>06142805911302</t>
  </si>
  <si>
    <t>ROSY GABRIELA GONZALEZ CAMPOS DIAMON</t>
  </si>
  <si>
    <t>09061808921016</t>
  </si>
  <si>
    <t>LINDA MAYARIK RODRIGUEZ GONZALEZ</t>
  </si>
  <si>
    <t>06140107211045</t>
  </si>
  <si>
    <t>FEBRERO</t>
  </si>
  <si>
    <t>01/02/2022</t>
  </si>
  <si>
    <t>HM CLINIC, S.A. DE C.V.</t>
  </si>
  <si>
    <t>12171912191014</t>
  </si>
  <si>
    <t>PLANET FITNESS GYM S.A. DE C.V.</t>
  </si>
  <si>
    <t>14051503791010</t>
  </si>
  <si>
    <t>JOSE JOAQUIN REYES HERNANDEZ</t>
  </si>
  <si>
    <t>03080101791011</t>
  </si>
  <si>
    <t xml:space="preserve">MARVIN JEHOVANY ALVARADO </t>
  </si>
  <si>
    <t>06141301711128</t>
  </si>
  <si>
    <t>JUAN SILVESTRE MOLINA ACOSTA</t>
  </si>
  <si>
    <t>08212409891019</t>
  </si>
  <si>
    <t>KERIME BESSY CHACON DE LEIVA</t>
  </si>
  <si>
    <t>06141908921172</t>
  </si>
  <si>
    <t>JOSE EDUARDO MONTERROZA GONZALEZ</t>
  </si>
  <si>
    <t>07152711701010</t>
  </si>
  <si>
    <t>RAMIRO ANTONIO FIGUEROA GALDAMEZ</t>
  </si>
  <si>
    <t>06140711841227</t>
  </si>
  <si>
    <t>CESAR EMILIO MONTERROSA PADILLA</t>
  </si>
  <si>
    <t>06141207811038</t>
  </si>
  <si>
    <t>MONICA VANESSA HEYMAN PEÑATE</t>
  </si>
  <si>
    <t>11091010861010</t>
  </si>
  <si>
    <t>MANUEL GREGORIO CHEVEZ RAMIREZ</t>
  </si>
  <si>
    <t>06142909821224</t>
  </si>
  <si>
    <t>YESENIA XIOMARA LARA LARA</t>
  </si>
  <si>
    <t>08140411550014</t>
  </si>
  <si>
    <t>JOSE BALTAZAR ESCOBAR MINERO</t>
  </si>
  <si>
    <t>06140912121010</t>
  </si>
  <si>
    <t>BROVET, S.A. DE C.V.</t>
  </si>
  <si>
    <t>06141610751088</t>
  </si>
  <si>
    <t>GLADIS PATRICIA LLANOS DE MORAN</t>
  </si>
  <si>
    <t>06170604781021</t>
  </si>
  <si>
    <t>JORGE ALBERTO RODRIGUEZ DELGADO</t>
  </si>
  <si>
    <t>12051801691012</t>
  </si>
  <si>
    <t>CESAR DOUGLAS GARCIA RODRIGUEZ</t>
  </si>
  <si>
    <t>03062106621019</t>
  </si>
  <si>
    <t>ANA LUISA CHILE DE PORTILLO</t>
  </si>
  <si>
    <t>11231207211013</t>
  </si>
  <si>
    <t>INVERSIONES NUEVA ESPERANZA, S.A. DE C.V.</t>
  </si>
  <si>
    <t>11091810781030</t>
  </si>
  <si>
    <t>C.M. Y FARMACIA EL DIVINO NIÑO</t>
  </si>
  <si>
    <t>14162505721023</t>
  </si>
  <si>
    <t>12160108841020</t>
  </si>
  <si>
    <t>SANTOS MERCEDEZ PORTILLO DE HERNANDEZ</t>
  </si>
  <si>
    <t>06140405801211</t>
  </si>
  <si>
    <t xml:space="preserve">ROCIO ELIZABETH CANIZALEZ ORTEZ </t>
  </si>
  <si>
    <t>02100302831051</t>
  </si>
  <si>
    <t>GRACE ADALGISA ROMERO GUADRON</t>
  </si>
  <si>
    <t>06140411201030</t>
  </si>
  <si>
    <t>GALAXIA ANIMAL, S.A. DE C.V.</t>
  </si>
  <si>
    <t>06141906211070</t>
  </si>
  <si>
    <t>IMCA, S.A. DE C.V.</t>
  </si>
  <si>
    <t>06140312781229</t>
  </si>
  <si>
    <t>GILMA MARIELA URBINA DE SANCHEZ</t>
  </si>
  <si>
    <t>02031005751012</t>
  </si>
  <si>
    <t>SANDRA MARIBEL RAMIREZ VILLALTA</t>
  </si>
  <si>
    <t>HECTOR ANTONIO PEREZ</t>
  </si>
  <si>
    <t>01010310750017</t>
  </si>
  <si>
    <t>CENTRO CLINICO HOSPITALARIO, S.A. DE C.V.</t>
  </si>
  <si>
    <t>06141111851160</t>
  </si>
  <si>
    <t>06140707201043</t>
  </si>
  <si>
    <t>HUMAN TECH, S.A. DE C.V.</t>
  </si>
  <si>
    <t>20SD000C</t>
  </si>
  <si>
    <t>20SD003C</t>
  </si>
  <si>
    <t>3</t>
  </si>
  <si>
    <t>06141006971037</t>
  </si>
  <si>
    <t>OPTICAS LA REALEZA, S.A. DE C.V.</t>
  </si>
  <si>
    <t>12</t>
  </si>
  <si>
    <t>21DS000U</t>
  </si>
  <si>
    <t>19DS000U</t>
  </si>
  <si>
    <t>21DS000C</t>
  </si>
  <si>
    <t>06141901001027</t>
  </si>
  <si>
    <t>SERVICIOS AMBIENTALES ESPECIALIZADOS, S.A. DE C.V.</t>
  </si>
  <si>
    <t>14082108701012</t>
  </si>
  <si>
    <t>SALVADOR GUTIERREZ</t>
  </si>
  <si>
    <t>12192402771013</t>
  </si>
  <si>
    <t>CARLOS ERNESTO GUZMAN JOYA</t>
  </si>
  <si>
    <t>06141807061059</t>
  </si>
  <si>
    <t>SPORTCARS UNLIMITED, S.A. DE C.V.</t>
  </si>
  <si>
    <t>02022304590012</t>
  </si>
  <si>
    <t>ROXANA ARACELY SAVEDRA DE CIENFUEGOS</t>
  </si>
  <si>
    <t>28/02/2022</t>
  </si>
  <si>
    <t>25/02/2022</t>
  </si>
  <si>
    <t>24/02/2022</t>
  </si>
  <si>
    <t>23/02/2022</t>
  </si>
  <si>
    <t>22/02/2022</t>
  </si>
  <si>
    <t>18/02/2022</t>
  </si>
  <si>
    <t>11/02/2022</t>
  </si>
  <si>
    <t>09/02/2022</t>
  </si>
  <si>
    <t>07/02/2022</t>
  </si>
  <si>
    <t>08/02/2022</t>
  </si>
  <si>
    <t>04/02/2022</t>
  </si>
  <si>
    <t>02/02/2022</t>
  </si>
  <si>
    <t>12031104580015</t>
  </si>
  <si>
    <t>JOSE DANIEL ALFARO GOMEZ</t>
  </si>
  <si>
    <t>06140903101022</t>
  </si>
  <si>
    <t>MEDICAL PHARMA S.A. DE C.V.</t>
  </si>
  <si>
    <t>10100511701018</t>
  </si>
  <si>
    <t>ALEXANDER AMADEO LOPEZ BARRANGA</t>
  </si>
  <si>
    <t>06140901751011</t>
  </si>
  <si>
    <t>ALVARO AGUSTIN CAMPOS MEMBREÑO</t>
  </si>
  <si>
    <t>ROSAURA ARACELY AVELAR DE GUARDADO</t>
  </si>
  <si>
    <t>06141902211157</t>
  </si>
  <si>
    <t>CLINICAS DE ESPECIALIDADES MEDICAS MONSEÑOR EDUARDO ALAS S.A. DE C.V.</t>
  </si>
  <si>
    <t>21/02/2022</t>
  </si>
  <si>
    <t>08210709641011</t>
  </si>
  <si>
    <t>ANA LILIAN VELASQUEZ DE ARGUETA</t>
  </si>
  <si>
    <t>03151512201023</t>
  </si>
  <si>
    <t>SERVICIOS DE ATENCION A LA SALUD S.A. DE C.V.</t>
  </si>
  <si>
    <t>16/02/2022</t>
  </si>
  <si>
    <t>120410017891013</t>
  </si>
  <si>
    <t>02101411841101</t>
  </si>
  <si>
    <t>NIVSME FRANCISCA SALAZAR DE ACEVEDO</t>
  </si>
  <si>
    <t>15/02/2022</t>
  </si>
  <si>
    <t>06070709811045</t>
  </si>
  <si>
    <t>OMAR ENRIQUE GUARDADO RIVAS</t>
  </si>
  <si>
    <t>06140808620024</t>
  </si>
  <si>
    <t>RICARDO ALBERTO AGUILAR CHAVARRIA</t>
  </si>
  <si>
    <t>14/02/2022</t>
  </si>
  <si>
    <t>04122304801010</t>
  </si>
  <si>
    <t>DINORA URRRUTIA FLORES</t>
  </si>
  <si>
    <t>10/02/2022</t>
  </si>
  <si>
    <t>01011305841035</t>
  </si>
  <si>
    <t>MARTA CATALINA JAIMES RIVAS</t>
  </si>
  <si>
    <t>06030412861025</t>
  </si>
  <si>
    <t>OSCAR ERNESTO HERNANDEZ GUERRERO</t>
  </si>
  <si>
    <t>06142307191041</t>
  </si>
  <si>
    <t>NUTRICION INTEGRAL, S.A. DE C.V.</t>
  </si>
  <si>
    <t>03/02/2022</t>
  </si>
  <si>
    <t>06142008801100</t>
  </si>
  <si>
    <t>IVAN ANTONIO MOLINA HERNANDEZ</t>
  </si>
  <si>
    <t>06140508871170</t>
  </si>
  <si>
    <t>ARLEN MAGALY LOPEZ DE SORIANO</t>
  </si>
  <si>
    <t>06143006001057</t>
  </si>
  <si>
    <t>LABORATORIO BIO-CLINIC S.A. DE C.V.</t>
  </si>
  <si>
    <t>05/02/2022</t>
  </si>
  <si>
    <t>17/02/2022</t>
  </si>
  <si>
    <t>19/02/2022</t>
  </si>
  <si>
    <t>26/02/2022</t>
  </si>
  <si>
    <t>05112011861033</t>
  </si>
  <si>
    <t>DAVID ANTONIO GOMEZ GARCIA</t>
  </si>
  <si>
    <t>17DS000U</t>
  </si>
  <si>
    <t xml:space="preserve">20SD000C </t>
  </si>
  <si>
    <t>06142610101039</t>
  </si>
  <si>
    <t>CLINICA SALUD VITAL S.A. DE C.V.</t>
  </si>
  <si>
    <t>06193012741027</t>
  </si>
  <si>
    <t>ENRIQUE DE JESUS RODRIGUEZ ARIAS</t>
  </si>
  <si>
    <t>12172904031012</t>
  </si>
  <si>
    <t>N Y L VISION S.A. DE C.V.</t>
  </si>
  <si>
    <t>06143003791154</t>
  </si>
  <si>
    <t>CLAUDIA GERTRUDIS CARDOZA CISNEROS DE OLIVEIRA</t>
  </si>
  <si>
    <t>02103012751037</t>
  </si>
  <si>
    <t>RONALD MANRIQUE FUNES LINARES</t>
  </si>
  <si>
    <t>06142802141018</t>
  </si>
  <si>
    <t>MEDICAL SERVICE S.A. DE C.V.</t>
  </si>
  <si>
    <t>15041RESIN763002021</t>
  </si>
  <si>
    <t>21DS003F</t>
  </si>
  <si>
    <t>06141710151037</t>
  </si>
  <si>
    <t>CENTRO DE MEDICINA NUCLEAR DE EL SALVADOR S.A. DE C.V.</t>
  </si>
  <si>
    <t>06142309161107</t>
  </si>
  <si>
    <t>DISAVI, S.A. DE C.V.</t>
  </si>
  <si>
    <t>06142012031026</t>
  </si>
  <si>
    <t>PIER 17 DE EL SALVADOR, S.A. DE C.V.</t>
  </si>
  <si>
    <t>14081304540017</t>
  </si>
  <si>
    <t>ING. MOISES H. VIDES OLIVA</t>
  </si>
  <si>
    <t>06082604811013</t>
  </si>
  <si>
    <t>FRANCISCO ALEXANDER CASTRO CARDOZA</t>
  </si>
  <si>
    <t>20222841297</t>
  </si>
  <si>
    <t>06140507121070</t>
  </si>
  <si>
    <t>SISAFE S.A. DE C.V.</t>
  </si>
  <si>
    <t>06142910201027</t>
  </si>
  <si>
    <t>AMVEGAL, S.A. DE C.V.</t>
  </si>
  <si>
    <t>MARZO</t>
  </si>
  <si>
    <t>31/03/2022</t>
  </si>
  <si>
    <t>002883187</t>
  </si>
  <si>
    <t>041130466</t>
  </si>
  <si>
    <t>045167457</t>
  </si>
  <si>
    <t>30/03/2022</t>
  </si>
  <si>
    <t>04072101211016</t>
  </si>
  <si>
    <t>VILLABEN S.A DE C.V.</t>
  </si>
  <si>
    <t>027009790</t>
  </si>
  <si>
    <t>018717409</t>
  </si>
  <si>
    <t>017828338</t>
  </si>
  <si>
    <t>29/03/2022</t>
  </si>
  <si>
    <t>009870981</t>
  </si>
  <si>
    <t>007419331</t>
  </si>
  <si>
    <t>032122074</t>
  </si>
  <si>
    <t>044578045</t>
  </si>
  <si>
    <t>25/03/2022</t>
  </si>
  <si>
    <t>06142910191099</t>
  </si>
  <si>
    <t>FIZEL S.A DE C.V.</t>
  </si>
  <si>
    <t>24/03/2022</t>
  </si>
  <si>
    <t>05112601731046</t>
  </si>
  <si>
    <t>DAVID ANTONIO ALAS VALLE</t>
  </si>
  <si>
    <t>01081009201011</t>
  </si>
  <si>
    <t>R ROSALES INVERSIONES S.A DE C.V.</t>
  </si>
  <si>
    <t>026198025</t>
  </si>
  <si>
    <t>001121312</t>
  </si>
  <si>
    <t>013758387</t>
  </si>
  <si>
    <t>23/03/2022</t>
  </si>
  <si>
    <t>020422921</t>
  </si>
  <si>
    <t>019183514</t>
  </si>
  <si>
    <t>EDGARD MILTON GARCIA</t>
  </si>
  <si>
    <t>22/03/2022</t>
  </si>
  <si>
    <t>001862675</t>
  </si>
  <si>
    <t>OMAR ANTONIO CALLEJAS  SADOVAL</t>
  </si>
  <si>
    <t>025307605</t>
  </si>
  <si>
    <t>21/03/2022</t>
  </si>
  <si>
    <t>027776787</t>
  </si>
  <si>
    <t>023506457</t>
  </si>
  <si>
    <t xml:space="preserve">JININNA GUADALUPE GODINEZ  </t>
  </si>
  <si>
    <t>11210502330012</t>
  </si>
  <si>
    <t>ARMIDA DE GONZALEZ</t>
  </si>
  <si>
    <t>028442006</t>
  </si>
  <si>
    <t>014569024</t>
  </si>
  <si>
    <t>JOSE RAUL LEMUS MOLINA</t>
  </si>
  <si>
    <t>17/03/2022</t>
  </si>
  <si>
    <t>005661940</t>
  </si>
  <si>
    <t>009245097</t>
  </si>
  <si>
    <t>JULIO APARICIO HERNANDEZ LARA</t>
  </si>
  <si>
    <t>10102606211010</t>
  </si>
  <si>
    <t>ONCOSAVI S.A DE C.V</t>
  </si>
  <si>
    <t>018983466</t>
  </si>
  <si>
    <t>042098015</t>
  </si>
  <si>
    <t>026130433</t>
  </si>
  <si>
    <t>WILL ALBERTO CARBALLO ALVAREZ</t>
  </si>
  <si>
    <t>014498744</t>
  </si>
  <si>
    <t>14/03/2022</t>
  </si>
  <si>
    <t>023760988</t>
  </si>
  <si>
    <t>YLIANA ESTER FUENTES DE BONILLA</t>
  </si>
  <si>
    <t>MARIA DE JESUS VAQUIZ</t>
  </si>
  <si>
    <t>11/03/2022</t>
  </si>
  <si>
    <t>015989471</t>
  </si>
  <si>
    <t>FERNANDO ALBERTO LOEWNER</t>
  </si>
  <si>
    <t>012218512</t>
  </si>
  <si>
    <t>023577636</t>
  </si>
  <si>
    <t>021648009</t>
  </si>
  <si>
    <t>005819878</t>
  </si>
  <si>
    <t>PAULA DEL CARMEN FLORES DE RIVERA</t>
  </si>
  <si>
    <t>029502215</t>
  </si>
  <si>
    <t>09/03/2022</t>
  </si>
  <si>
    <t>030060307</t>
  </si>
  <si>
    <t>11232110911025</t>
  </si>
  <si>
    <t>ANA CAROLINA GARAY VEGA</t>
  </si>
  <si>
    <t>07/03/2022</t>
  </si>
  <si>
    <t>041541510</t>
  </si>
  <si>
    <t>005583029</t>
  </si>
  <si>
    <t>06141502831059</t>
  </si>
  <si>
    <t>DENIS MARLON SORTO</t>
  </si>
  <si>
    <t>018593855</t>
  </si>
  <si>
    <t>04/03/2022</t>
  </si>
  <si>
    <t>019578175</t>
  </si>
  <si>
    <t>FEDERICO ALBERTO OLIVERIO LEMUS</t>
  </si>
  <si>
    <t>02101504711062</t>
  </si>
  <si>
    <t>MIRNA ELIZABETH ESTRADA MERINO</t>
  </si>
  <si>
    <t>000534732</t>
  </si>
  <si>
    <t>032305494</t>
  </si>
  <si>
    <t>06140504191026</t>
  </si>
  <si>
    <t>GRUPO JEA S.A DE C.V.</t>
  </si>
  <si>
    <t>03/03/2022</t>
  </si>
  <si>
    <t>026624830</t>
  </si>
  <si>
    <t>02/03/2022</t>
  </si>
  <si>
    <t>01/03/2022</t>
  </si>
  <si>
    <t>006350372</t>
  </si>
  <si>
    <t>CARLOS JAVIER TORRES SOSA</t>
  </si>
  <si>
    <t>JUAN BAUSTISTA AMAYA JURADO</t>
  </si>
  <si>
    <t>11020404600018</t>
  </si>
  <si>
    <t>JOSE VICTORINO ARIAS DIAZ</t>
  </si>
  <si>
    <t>06142311201035</t>
  </si>
  <si>
    <t>ELECTRONICA STEREN S.A DE C.V.</t>
  </si>
  <si>
    <t>06141501901541</t>
  </si>
  <si>
    <t>CARLOS ORLANDO CHAVEZ ARGUETA</t>
  </si>
  <si>
    <t>12170312181019</t>
  </si>
  <si>
    <t>GRUPO RAMOS RIVAS S.A DE C.V.</t>
  </si>
  <si>
    <t>06140709121055</t>
  </si>
  <si>
    <t>INVERBOL S.A DE C.V.</t>
  </si>
  <si>
    <t>06142805131064</t>
  </si>
  <si>
    <t>INVERSIONES TORRES S.A DE C.V.</t>
  </si>
  <si>
    <t>28/03/2022</t>
  </si>
  <si>
    <t>ELECTROPUERTAS, S.A DE C.V.</t>
  </si>
  <si>
    <t>08/03/2022</t>
  </si>
  <si>
    <t>019202318</t>
  </si>
  <si>
    <t>TITO VLADIMIR CASTRO ROMERO</t>
  </si>
  <si>
    <t>7</t>
  </si>
  <si>
    <t>ABRIL</t>
  </si>
  <si>
    <t>29/04/2022</t>
  </si>
  <si>
    <t>22/04/2022</t>
  </si>
  <si>
    <t>27/04/2022</t>
  </si>
  <si>
    <t>25/04/2022</t>
  </si>
  <si>
    <t>21/04/2022</t>
  </si>
  <si>
    <t>20/04/2022</t>
  </si>
  <si>
    <t>19/04/2022</t>
  </si>
  <si>
    <t>18/04/2022</t>
  </si>
  <si>
    <t>11/04/2022</t>
  </si>
  <si>
    <t>08/04/2022</t>
  </si>
  <si>
    <t>06/04/2022</t>
  </si>
  <si>
    <t>05/04/2022</t>
  </si>
  <si>
    <t>01/04/2022</t>
  </si>
  <si>
    <t>017272529</t>
  </si>
  <si>
    <t>CARLOS IVAN MOLINA TRUJILLO</t>
  </si>
  <si>
    <t>06141011590179</t>
  </si>
  <si>
    <t>JOSE ROBERTO ALFARO GARCIA</t>
  </si>
  <si>
    <t>26/04/2022</t>
  </si>
  <si>
    <t>010828222</t>
  </si>
  <si>
    <t>024801054</t>
  </si>
  <si>
    <t>026760987</t>
  </si>
  <si>
    <t>10091112761016</t>
  </si>
  <si>
    <t>004316550</t>
  </si>
  <si>
    <t>12023001771014</t>
  </si>
  <si>
    <t>MIRNA ESTELA GUANDIQUE DE PEREZ</t>
  </si>
  <si>
    <t>06142806211088</t>
  </si>
  <si>
    <t>MULTICORPORACIONES DIVERSAS, S.A. DE C.V.</t>
  </si>
  <si>
    <t>01010705590011</t>
  </si>
  <si>
    <t>MARIA OVIDIA MONZON ESCAMILLA</t>
  </si>
  <si>
    <t>02102204901044</t>
  </si>
  <si>
    <t>MAGNOLIA ALEJANDRINA LEMUS SANCHEZ</t>
  </si>
  <si>
    <t>13121510580012</t>
  </si>
  <si>
    <t>REYNA ARGENTINA FLORES DE LOPEZ</t>
  </si>
  <si>
    <t>044907406</t>
  </si>
  <si>
    <t>STEPHANIE CORTEZ FERNANDEZ</t>
  </si>
  <si>
    <t>027144914</t>
  </si>
  <si>
    <t>040866014</t>
  </si>
  <si>
    <t>051844106</t>
  </si>
  <si>
    <t>JOSE LUIS HERNANDEZ LOPEZ</t>
  </si>
  <si>
    <t>12181010211018</t>
  </si>
  <si>
    <t>GRANADOS Y ASOCIADOS, S.A. DE C.V.</t>
  </si>
  <si>
    <t>008747567</t>
  </si>
  <si>
    <t>JOSE DISRAEL VASQUEZ GOMEZ</t>
  </si>
  <si>
    <t>06140102221085</t>
  </si>
  <si>
    <t>DEMACLINIC, S.A. DE C.V.</t>
  </si>
  <si>
    <t>000308458</t>
  </si>
  <si>
    <t>IVAN LEONARDO SALCEDO PADILLA</t>
  </si>
  <si>
    <t>01013103901012</t>
  </si>
  <si>
    <t>MARTINEZ MORENO Y CIA</t>
  </si>
  <si>
    <t>012764042</t>
  </si>
  <si>
    <t>BORIS ALEXEI ORELLANA LOPEZ</t>
  </si>
  <si>
    <t>06143103870014</t>
  </si>
  <si>
    <t>JAMA S.A. DE C.V.</t>
  </si>
  <si>
    <t>011020982</t>
  </si>
  <si>
    <t>DOMINGO ALFREDO LOPEZ LARA</t>
  </si>
  <si>
    <t>20220341265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</si>
  <si>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</si>
  <si>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</si>
  <si>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</si>
  <si>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</si>
  <si>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</si>
  <si>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</si>
  <si>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</si>
  <si>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</si>
  <si>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21SD000U</t>
  </si>
  <si>
    <t>06141609101037</t>
  </si>
  <si>
    <t>FERROHOGAR, S.A. DE C.V.</t>
  </si>
  <si>
    <t>04071811670012</t>
  </si>
  <si>
    <t>MARVIN EDMUNDO ESCOBAR ROMERO</t>
  </si>
  <si>
    <t>06140107171035</t>
  </si>
  <si>
    <t>MERCO, S.A. DE C.V.</t>
  </si>
  <si>
    <t>06143012981020</t>
  </si>
  <si>
    <t>INDUSTRIAL VICAL, S.A. DE C.V.</t>
  </si>
  <si>
    <t>016547125</t>
  </si>
  <si>
    <t>JOSSELINE BEATRIZ MURILLO DE CAMPOS</t>
  </si>
  <si>
    <t>06141712191010</t>
  </si>
  <si>
    <t>FOOTWEAR FASHION EL SALVADOR, S.A.DE C.V.</t>
  </si>
  <si>
    <t>31/05/2022</t>
  </si>
  <si>
    <t>013566544</t>
  </si>
  <si>
    <t>LAURA YANIRA ALFARO DE VIDES</t>
  </si>
  <si>
    <t>021383439</t>
  </si>
  <si>
    <t>04070204590021</t>
  </si>
  <si>
    <t>MARIA JIMENEZ GUARDADO</t>
  </si>
  <si>
    <t>30/05/2022</t>
  </si>
  <si>
    <t>025117115</t>
  </si>
  <si>
    <t>14070041851012</t>
  </si>
  <si>
    <t>SARA ESTER ORELLANA</t>
  </si>
  <si>
    <t>05172008711015</t>
  </si>
  <si>
    <t>ISRAEL ANTONIO CRUZ MARTINEZ</t>
  </si>
  <si>
    <t>06142909901392</t>
  </si>
  <si>
    <t>OLGA BEATRIZ ARANGO CABRALES</t>
  </si>
  <si>
    <t>27/05/2022</t>
  </si>
  <si>
    <t>26/05/2022</t>
  </si>
  <si>
    <t>006421610</t>
  </si>
  <si>
    <t>SELMA MATAL DE GUEVARA</t>
  </si>
  <si>
    <t>007681247</t>
  </si>
  <si>
    <t>MORENA CECILIA MOLINA DE ERAZO</t>
  </si>
  <si>
    <t>14130512751010</t>
  </si>
  <si>
    <t>SAHARA ARELY BONILLA SALMEROS</t>
  </si>
  <si>
    <t>05110211861051</t>
  </si>
  <si>
    <t>KAREN ANTONIA LOPEZ JIMENEZ</t>
  </si>
  <si>
    <t>23/05/2022</t>
  </si>
  <si>
    <t>042990534</t>
  </si>
  <si>
    <t>DORIS MAGALY HIDALGO DIAZ</t>
  </si>
  <si>
    <t>20/05/2022</t>
  </si>
  <si>
    <t>19/05/2022</t>
  </si>
  <si>
    <t>06143105211098</t>
  </si>
  <si>
    <t>INVERSIONES MAGARIN, S.A. DE C.V.</t>
  </si>
  <si>
    <t>06142109701352</t>
  </si>
  <si>
    <t>MARTHA EUGENIA DAMAS DE RODRIGUEZ</t>
  </si>
  <si>
    <t>17/05/2022</t>
  </si>
  <si>
    <t>013905015</t>
  </si>
  <si>
    <t>MAURICIO DE JESUS DIAZ HERNANDEZ</t>
  </si>
  <si>
    <t>16/05/2022</t>
  </si>
  <si>
    <t>006175489</t>
  </si>
  <si>
    <t>13/05/2022</t>
  </si>
  <si>
    <t>048843109</t>
  </si>
  <si>
    <t>12/05/2022</t>
  </si>
  <si>
    <t>029325223</t>
  </si>
  <si>
    <t>WILFREDO MALTEZ PARADA</t>
  </si>
  <si>
    <t>040303040</t>
  </si>
  <si>
    <t>JOSUE MIGUEL AGUILAR GRIJALVA</t>
  </si>
  <si>
    <t>11/05/2022</t>
  </si>
  <si>
    <t>09/05/2022</t>
  </si>
  <si>
    <t>023817086</t>
  </si>
  <si>
    <t>019280324</t>
  </si>
  <si>
    <t>YAQUELIN MARISELA URRUTIA DE REYES</t>
  </si>
  <si>
    <t>05/05/2022</t>
  </si>
  <si>
    <t>03/05/2022</t>
  </si>
  <si>
    <t>02/05/2022</t>
  </si>
  <si>
    <t>022972875</t>
  </si>
  <si>
    <t>024227145</t>
  </si>
  <si>
    <t>SELVIN VALDEMAR LOPEZ</t>
  </si>
  <si>
    <t>056741989</t>
  </si>
  <si>
    <t>KENIA JANINA MENDOZA</t>
  </si>
  <si>
    <t>06/05/2022</t>
  </si>
  <si>
    <t>14/05/2022</t>
  </si>
  <si>
    <t>21/05/2022</t>
  </si>
  <si>
    <t>FRANCISCO ANTONIO BATRES</t>
  </si>
  <si>
    <t>02101205490042</t>
  </si>
  <si>
    <t>20DS000C</t>
  </si>
  <si>
    <t>06140607061031</t>
  </si>
  <si>
    <t>JAP MOTORS S.A. DE C.V.</t>
  </si>
  <si>
    <t>06141907161115</t>
  </si>
  <si>
    <t>GRANDOS CRUZ, S.A. DE C.V.</t>
  </si>
  <si>
    <t>SUCURSAL</t>
  </si>
  <si>
    <t>045354290</t>
  </si>
  <si>
    <t>LEONEL AMILCAR BERMUDEZ LUNA</t>
  </si>
  <si>
    <t>037841372</t>
  </si>
  <si>
    <t>MAIRA GRISELDA GOMEZ ALVARADO</t>
  </si>
  <si>
    <t>030727276</t>
  </si>
  <si>
    <t>MARTA ALICIA ALFARO MEJIA</t>
  </si>
  <si>
    <t>10061507671010</t>
  </si>
  <si>
    <t>ANA VILMA AMAYA DE GARCIA</t>
  </si>
  <si>
    <t>06142701211040</t>
  </si>
  <si>
    <t>SISTEMAS INTEGRADOS DE SALUD EMPRESARIAL, S.A. DE C.V.</t>
  </si>
  <si>
    <t>CORPORACION BENITEZ, S.A. DE C.V.</t>
  </si>
  <si>
    <t>06140804151042</t>
  </si>
  <si>
    <t>06140503630150</t>
  </si>
  <si>
    <t>020692615</t>
  </si>
  <si>
    <t>JORGE ALBERTO AYALA FERNANDEZ</t>
  </si>
  <si>
    <t>025744899</t>
  </si>
  <si>
    <t>YESENIA ELI</t>
  </si>
  <si>
    <t>010594467</t>
  </si>
  <si>
    <t>DORA ELIZABETH CERON GUERRA</t>
  </si>
  <si>
    <t>023750789</t>
  </si>
  <si>
    <t>HECTOR EDUARDO QUEZADA AREVALO</t>
  </si>
  <si>
    <t>28/06/2022</t>
  </si>
  <si>
    <t>06141501620024</t>
  </si>
  <si>
    <t>RICARDO ALBERTO LEAL VASQUEZ</t>
  </si>
  <si>
    <t>06141203201057</t>
  </si>
  <si>
    <t>INVERSIONES JALAL, S.A. DE C.V.</t>
  </si>
  <si>
    <t>06140806951020</t>
  </si>
  <si>
    <t>013104106</t>
  </si>
  <si>
    <t>DAISY MARIA GUARDADO DE ALFONSO</t>
  </si>
  <si>
    <t>30/06/2022</t>
  </si>
  <si>
    <t>29/06/2022</t>
  </si>
  <si>
    <t>23/06/2022</t>
  </si>
  <si>
    <t>09/06/2022</t>
  </si>
  <si>
    <t>02/06/2022</t>
  </si>
  <si>
    <t>01/06/2022</t>
  </si>
  <si>
    <t>27/06/2022</t>
  </si>
  <si>
    <t>22/06/2022</t>
  </si>
  <si>
    <t>20/06/2022</t>
  </si>
  <si>
    <t>16/06/2022</t>
  </si>
  <si>
    <t>15/06/2022</t>
  </si>
  <si>
    <t>13/06/2022</t>
  </si>
  <si>
    <t>10/06/2022</t>
  </si>
  <si>
    <t>08/06/2022</t>
  </si>
  <si>
    <t>07/06/2022</t>
  </si>
  <si>
    <t>06/06/2022</t>
  </si>
  <si>
    <t>03/06/2022</t>
  </si>
  <si>
    <t>06140411091048</t>
  </si>
  <si>
    <t>HOMECENTER, S.A. DE C.V.</t>
  </si>
  <si>
    <t>06141709191017</t>
  </si>
  <si>
    <t>HM IMPORT, S.A. DE C.V.</t>
  </si>
  <si>
    <t>08110405590010</t>
  </si>
  <si>
    <t>ZOILA RUBIDIA CASTILLO HERNANDEZ</t>
  </si>
  <si>
    <t>06141402221059</t>
  </si>
  <si>
    <t>GRUPO VALDES S.A. DE C.V.</t>
  </si>
  <si>
    <t>95012110211015</t>
  </si>
  <si>
    <t>ADIMEX EL SALVADOR S.P.E., S.A. DE C.V.</t>
  </si>
  <si>
    <t>14/06/2022</t>
  </si>
  <si>
    <t>06140410021046</t>
  </si>
  <si>
    <t>GRUPO 3 INVERSIONES S.A. DE C.V.</t>
  </si>
  <si>
    <t>18/06/2022</t>
  </si>
  <si>
    <t>21/06/2022</t>
  </si>
  <si>
    <t>24/06/2022</t>
  </si>
  <si>
    <t>06141303181100</t>
  </si>
  <si>
    <t>KING STAR GLOBAL TRADING, S.A. DE C.V.</t>
  </si>
  <si>
    <t>06080405600010</t>
  </si>
  <si>
    <t>ISIS JANETT AYALA RUBALLO</t>
  </si>
  <si>
    <t>04/06/2022</t>
  </si>
  <si>
    <t>11/06/2022</t>
  </si>
  <si>
    <t>25/06/2022</t>
  </si>
  <si>
    <t>FELIX GUILLERMO AGUIRRE</t>
  </si>
  <si>
    <t>5</t>
  </si>
  <si>
    <t>AÑO</t>
  </si>
  <si>
    <t>Valores</t>
  </si>
  <si>
    <t>Suma de EX OUT CA</t>
  </si>
  <si>
    <t>MES 2</t>
  </si>
  <si>
    <t>Febrero</t>
  </si>
  <si>
    <t>Marzo</t>
  </si>
  <si>
    <t>Abril</t>
  </si>
  <si>
    <t>Junio</t>
  </si>
  <si>
    <t>Mayo</t>
  </si>
  <si>
    <t>Enero</t>
  </si>
  <si>
    <t>mes numero</t>
  </si>
  <si>
    <t>Fecha de Emisión</t>
  </si>
  <si>
    <t>Año</t>
  </si>
  <si>
    <t>Registro</t>
  </si>
  <si>
    <t>Monto de Op.</t>
  </si>
  <si>
    <t>IVA de Op.</t>
  </si>
  <si>
    <t>Suma de V GRAVADAS</t>
  </si>
  <si>
    <t>Doc. ID</t>
  </si>
  <si>
    <t>No. ID</t>
  </si>
  <si>
    <t>Nombre o Razón social</t>
  </si>
  <si>
    <t>Tipo de Doc.</t>
  </si>
  <si>
    <t>No. Doc.</t>
  </si>
  <si>
    <t>Fecha de Emisión del Doc.</t>
  </si>
  <si>
    <t>tipo</t>
  </si>
  <si>
    <t>00000000</t>
  </si>
  <si>
    <t>NUBIA LISSETH REVELO CORNEJO</t>
  </si>
  <si>
    <t>01/07/2022</t>
  </si>
  <si>
    <t>04/07/2022</t>
  </si>
  <si>
    <t>05/07/2022</t>
  </si>
  <si>
    <t>06/07/2022</t>
  </si>
  <si>
    <t>07/07/2022</t>
  </si>
  <si>
    <t>08/07/2022</t>
  </si>
  <si>
    <t>12/07/2022</t>
  </si>
  <si>
    <t>13/07/2022</t>
  </si>
  <si>
    <t>14/07/2022</t>
  </si>
  <si>
    <t>15/07/2022</t>
  </si>
  <si>
    <t>18/07/2022</t>
  </si>
  <si>
    <t>21/07/2022</t>
  </si>
  <si>
    <t>22/07/2022</t>
  </si>
  <si>
    <t>26/07/2022</t>
  </si>
  <si>
    <t>19/07/2022</t>
  </si>
  <si>
    <t>25/07/2022</t>
  </si>
  <si>
    <t>27/07/2022</t>
  </si>
  <si>
    <t>29/07/2022</t>
  </si>
  <si>
    <t>11/07/2022</t>
  </si>
  <si>
    <t>004635661</t>
  </si>
  <si>
    <t>JENNIFER EDITH GUANDIQUE VALDEZ</t>
  </si>
  <si>
    <t>044757479</t>
  </si>
  <si>
    <t>CESAR ALBERTO VASQUEZ LEMUS</t>
  </si>
  <si>
    <t>06140605221066</t>
  </si>
  <si>
    <t>VETERERINARIA LA RABIDA S.A. DE C.V.</t>
  </si>
  <si>
    <t>013304188</t>
  </si>
  <si>
    <t>JUAN JOSE MENJIVAR</t>
  </si>
  <si>
    <t>012249424</t>
  </si>
  <si>
    <t>JOSE MILTON UMAÑA BENITEZ</t>
  </si>
  <si>
    <t>031722229</t>
  </si>
  <si>
    <t>ANA ELIZABETH PERLERA DE ESCALANTE</t>
  </si>
  <si>
    <t>06140708680011</t>
  </si>
  <si>
    <t>052270994</t>
  </si>
  <si>
    <t>ANDREA ISABEL HERNANDEZ DE REYES</t>
  </si>
  <si>
    <t>039033323</t>
  </si>
  <si>
    <t>ROQUE LUIS LOPEZ RIVAS</t>
  </si>
  <si>
    <t>06141809211040</t>
  </si>
  <si>
    <t>GRUPO MJ, S.A. DE C.V.</t>
  </si>
  <si>
    <t>024363527</t>
  </si>
  <si>
    <t>PJ MULTISERVICIOS, S.A. DE C.V.</t>
  </si>
  <si>
    <t>045785166</t>
  </si>
  <si>
    <t>EDGAR ABRAHAM MENJIVAR PEÑATE</t>
  </si>
  <si>
    <t>028490245</t>
  </si>
  <si>
    <t>REYES BARAHONA MELENDEZ</t>
  </si>
  <si>
    <t>005396341</t>
  </si>
  <si>
    <t>KARINA ESMERALDA CRUZ</t>
  </si>
  <si>
    <t>26/06/2022</t>
  </si>
  <si>
    <t>061423029*31020</t>
  </si>
  <si>
    <t>03/07/2022</t>
  </si>
  <si>
    <t>007339078</t>
  </si>
  <si>
    <t>JOSE ELIAS ESCOBAR ROMERO</t>
  </si>
  <si>
    <t>09/07/2022</t>
  </si>
  <si>
    <t>JOSE SALAZAR MARTINEZ</t>
  </si>
  <si>
    <t>06040103841015</t>
  </si>
  <si>
    <t>CESAR AUGUSTO ALONSO ACOSTA</t>
  </si>
  <si>
    <t>16/07/2022</t>
  </si>
  <si>
    <t>06142002931037</t>
  </si>
  <si>
    <t>CENTRAL MERCANTIL, S.A. DE C.V.</t>
  </si>
  <si>
    <t>24/07/2022</t>
  </si>
  <si>
    <t>06142509201057</t>
  </si>
  <si>
    <t>GRUPOS BARRIERO S.A. DE C.V.</t>
  </si>
  <si>
    <t>28/07/2022</t>
  </si>
  <si>
    <t>31/07/2022</t>
  </si>
  <si>
    <t>19/06/2022</t>
  </si>
  <si>
    <t>02072404811019</t>
  </si>
  <si>
    <t>Columna1</t>
  </si>
  <si>
    <t>Columna2</t>
  </si>
  <si>
    <t>Columna3</t>
  </si>
  <si>
    <t>31/08/2022</t>
  </si>
  <si>
    <t>16/08/2022</t>
  </si>
  <si>
    <t>15/08/2022</t>
  </si>
  <si>
    <t>10/08/2022</t>
  </si>
  <si>
    <t>17/08/2022</t>
  </si>
  <si>
    <t>24/08/2022</t>
  </si>
  <si>
    <t>08/08/2022</t>
  </si>
  <si>
    <t>01/08/2022</t>
  </si>
  <si>
    <t>09/08/2022</t>
  </si>
  <si>
    <t>11/08/2022</t>
  </si>
  <si>
    <t>05010801131011</t>
  </si>
  <si>
    <t>CAFVA, S.A DE C.V.</t>
  </si>
  <si>
    <t>25/08/2022</t>
  </si>
  <si>
    <t>19/08/2022</t>
  </si>
  <si>
    <t>22/08/2022</t>
  </si>
  <si>
    <t>12/08/2022</t>
  </si>
  <si>
    <t>18/08/2022</t>
  </si>
  <si>
    <t>26/08/2022</t>
  </si>
  <si>
    <t>13/08/2022</t>
  </si>
  <si>
    <t>23/08/2022</t>
  </si>
  <si>
    <t>29/08/2022</t>
  </si>
  <si>
    <t>30/08/2022</t>
  </si>
  <si>
    <t>03/08/2022</t>
  </si>
  <si>
    <t>SONIA DEL CARMEN BONILLA</t>
  </si>
  <si>
    <t>015352682</t>
  </si>
  <si>
    <t>IRMA GOMEZ</t>
  </si>
  <si>
    <t>018539924</t>
  </si>
  <si>
    <t>NUBIA LISSETH ROVELO CORNEJO</t>
  </si>
  <si>
    <t>041549110</t>
  </si>
  <si>
    <t>MARIA DEL CARMEN MARTINEZ DE HENRIQUEZ</t>
  </si>
  <si>
    <t>026941745</t>
  </si>
  <si>
    <t>004743854</t>
  </si>
  <si>
    <t>06141406211023</t>
  </si>
  <si>
    <t>SERVICIOS VETERENIRIOS S.A DE C.V.</t>
  </si>
  <si>
    <t>08212107791015</t>
  </si>
  <si>
    <t>SELVYN A. ESCOTO</t>
  </si>
  <si>
    <t>CELINA IBETH RODRIGUEZ</t>
  </si>
  <si>
    <t>020261715</t>
  </si>
  <si>
    <t>MARIA MAGDALENA BARRERA BERMUDEZ</t>
  </si>
  <si>
    <t>013963039</t>
  </si>
  <si>
    <t>KAREN ABIGAIL GALVEZ</t>
  </si>
  <si>
    <t>054624864</t>
  </si>
  <si>
    <t xml:space="preserve">ISABEL FEDERICO QUINTANILLA </t>
  </si>
  <si>
    <t>019621261</t>
  </si>
  <si>
    <t>JORGE ALBERTO AREVALO MEJIA</t>
  </si>
  <si>
    <t>005208792</t>
  </si>
  <si>
    <t>HELIDA LUCIA CHAVEZ DE ROMERO</t>
  </si>
  <si>
    <t>007623485</t>
  </si>
  <si>
    <t>DENIS TEODORO SERRANO LOVO</t>
  </si>
  <si>
    <t>048812920</t>
  </si>
  <si>
    <t>06140110911074</t>
  </si>
  <si>
    <t>FARMACIA MODELO DE BERLIN S.A DE C.V.</t>
  </si>
  <si>
    <t>CELIO CORDOBA MENJIVAR</t>
  </si>
  <si>
    <t>LUISA ADELA VILLALTA DE MELGAR</t>
  </si>
  <si>
    <t>MIRNA MAGALI TRUJILLO</t>
  </si>
  <si>
    <t>30/09/2022</t>
  </si>
  <si>
    <t>29/09/2022</t>
  </si>
  <si>
    <t>28/09/2022</t>
  </si>
  <si>
    <t>27/09/2022</t>
  </si>
  <si>
    <t>23/09/2022</t>
  </si>
  <si>
    <t>21/09/2022</t>
  </si>
  <si>
    <t>20/09/2022</t>
  </si>
  <si>
    <t>19/09/2022</t>
  </si>
  <si>
    <t>14/09/2022</t>
  </si>
  <si>
    <t>09/09/2022</t>
  </si>
  <si>
    <t>08/09/2022</t>
  </si>
  <si>
    <t>07/09/2022</t>
  </si>
  <si>
    <t>05/09/2022</t>
  </si>
  <si>
    <t>02/09/2022</t>
  </si>
  <si>
    <t>01/09/2022</t>
  </si>
  <si>
    <t>036657152</t>
  </si>
  <si>
    <t>ELSY NOHEMY VIGIL PERLA</t>
  </si>
  <si>
    <t>06142508211024</t>
  </si>
  <si>
    <t>GRUPO FSDA, S.A. DE C.V.</t>
  </si>
  <si>
    <t>025261621</t>
  </si>
  <si>
    <t>AMADA LIBERTAD ALONZO GUIROLA</t>
  </si>
  <si>
    <t>05110805871073</t>
  </si>
  <si>
    <t>11100605510010</t>
  </si>
  <si>
    <t>JUAN MENDEZ ORELLENA</t>
  </si>
  <si>
    <t>000620169</t>
  </si>
  <si>
    <t>MARTA HERMINIA MARTINEZ VDA. DE HERRERA</t>
  </si>
  <si>
    <t>024913487</t>
  </si>
  <si>
    <t>NELSON ALEXANDER AQUINO</t>
  </si>
  <si>
    <t>007453911</t>
  </si>
  <si>
    <t>IMPORTACIONES WAHA, S.A. DE C.V.</t>
  </si>
  <si>
    <t>08112011841017</t>
  </si>
  <si>
    <t>ELI MAGDIEL DELGADO RAMIREZ</t>
  </si>
  <si>
    <t>26/09/2022</t>
  </si>
  <si>
    <t>12/09/2022</t>
  </si>
  <si>
    <t>06/09/2022</t>
  </si>
  <si>
    <t>041917355</t>
  </si>
  <si>
    <t>KARLA GRACIELA HENRIQUEZ ORELLANA</t>
  </si>
  <si>
    <t>005382384</t>
  </si>
  <si>
    <t>SAMUEL ERNESTO NIETO CENTENO</t>
  </si>
  <si>
    <t>018635819</t>
  </si>
  <si>
    <t>SANDRA CAROLINA MENA UGARTE</t>
  </si>
  <si>
    <t>05/08/2022</t>
  </si>
  <si>
    <t>05012908111016</t>
  </si>
  <si>
    <t>PACIFIC TRADING, S.A. DE C.V.</t>
  </si>
  <si>
    <t>053903338</t>
  </si>
  <si>
    <t>05221806901010</t>
  </si>
  <si>
    <t>JOEL HERNANDEZ CASTELLANOS</t>
  </si>
  <si>
    <t>06141207161157</t>
  </si>
  <si>
    <t>REPUESTOS DE LA TORRE S.A. DE C.V.</t>
  </si>
  <si>
    <t>10/09/2022</t>
  </si>
  <si>
    <t>13/09/2022</t>
  </si>
  <si>
    <t>18/09/2022</t>
  </si>
  <si>
    <t>06140910131034</t>
  </si>
  <si>
    <t>PRONEGOCIOS, S.A. DE C.V.</t>
  </si>
  <si>
    <t>22/09/2022</t>
  </si>
  <si>
    <t>011500974</t>
  </si>
  <si>
    <t>Columna4</t>
  </si>
  <si>
    <t>Columna5</t>
  </si>
  <si>
    <t>04301207741021</t>
  </si>
  <si>
    <t>020668153</t>
  </si>
  <si>
    <t>BRENDA MAGALY BURGOS FLORES</t>
  </si>
  <si>
    <t>044287644</t>
  </si>
  <si>
    <t>017563920</t>
  </si>
  <si>
    <t xml:space="preserve">JUANA MANCIA MELENDEZ </t>
  </si>
  <si>
    <t>0501099881017</t>
  </si>
  <si>
    <t>RICARDO ADOLFO TORRES QUINTANILLA</t>
  </si>
  <si>
    <t>12171208881048</t>
  </si>
  <si>
    <t>JOSE OMAR ZUÑIGA HERRERA</t>
  </si>
  <si>
    <t>05111407201013</t>
  </si>
  <si>
    <t>QIMTEC, S.A. DE C.V.</t>
  </si>
  <si>
    <t>06121403861018</t>
  </si>
  <si>
    <t>CARLOS HUMBERTO CASTANEDA</t>
  </si>
  <si>
    <t>06142709191013</t>
  </si>
  <si>
    <t>FARMACARE, S.A. DE C.V.</t>
  </si>
  <si>
    <t>036052700</t>
  </si>
  <si>
    <t>JOSE EDUARDO SIBRIAN</t>
  </si>
  <si>
    <t>042645406</t>
  </si>
  <si>
    <t>IRVIN KEVIN JOSEPHT GARCIA MARTINEZ</t>
  </si>
  <si>
    <t>046449836</t>
  </si>
  <si>
    <t>FATIMA CECILIA HIDALGO SANCHEZ</t>
  </si>
  <si>
    <t>016058273</t>
  </si>
  <si>
    <t>LIDIA LISSETH SALINAS DE PAZ</t>
  </si>
  <si>
    <t>94831610891010</t>
  </si>
  <si>
    <t>MARVIN JOSUE VELIZ MEDINA</t>
  </si>
  <si>
    <t>015978658</t>
  </si>
  <si>
    <t>KARLA GERALDINA CASTILLO CHICAS</t>
  </si>
  <si>
    <t>28/10/2022</t>
  </si>
  <si>
    <t>27/10/2022</t>
  </si>
  <si>
    <t>26/10/2022</t>
  </si>
  <si>
    <t>25/10/2022</t>
  </si>
  <si>
    <t>24/10/2022</t>
  </si>
  <si>
    <t>20/10/2022</t>
  </si>
  <si>
    <t>19/10/2022</t>
  </si>
  <si>
    <t>18/10/2022</t>
  </si>
  <si>
    <t>17/10/2022</t>
  </si>
  <si>
    <t>14/10/2022</t>
  </si>
  <si>
    <t>11/10/2022</t>
  </si>
  <si>
    <t>07/10/2022</t>
  </si>
  <si>
    <t>05/10/2022</t>
  </si>
  <si>
    <t>04/10/2022</t>
  </si>
  <si>
    <t>12/10/2022</t>
  </si>
  <si>
    <t>06/10/2022</t>
  </si>
  <si>
    <t>21/10/2022</t>
  </si>
  <si>
    <t>22/10/2022</t>
  </si>
  <si>
    <t>07150802540010</t>
  </si>
  <si>
    <t>JUANA DEL CARMEN ALFARO DE TORRES</t>
  </si>
  <si>
    <t>06141002041019</t>
  </si>
  <si>
    <t>CONSULTA EMPRESARIAL, S.A. DE C.V.</t>
  </si>
  <si>
    <t>03/09/2022</t>
  </si>
  <si>
    <t>12170109031010</t>
  </si>
  <si>
    <t>M.A.R. Y ASOCIADOS, S.A. DE C.V.</t>
  </si>
  <si>
    <t>31/10/2022</t>
  </si>
  <si>
    <t>13/10/2022</t>
  </si>
  <si>
    <t>202203443834</t>
  </si>
  <si>
    <t>15/10/2022</t>
  </si>
  <si>
    <t>01/10/2022</t>
  </si>
  <si>
    <t>11081010721018</t>
  </si>
  <si>
    <t>THELMA ADA TORRES DE LOPEZ</t>
  </si>
  <si>
    <t>03062612731027</t>
  </si>
  <si>
    <t>EDWIN YOVANY VELIS</t>
  </si>
  <si>
    <t>03/10/2022</t>
  </si>
  <si>
    <t>29/10/2022</t>
  </si>
  <si>
    <t>16/10/2022</t>
  </si>
  <si>
    <t>07092307510014</t>
  </si>
  <si>
    <t>RUBEN ANAYA MIRANDA</t>
  </si>
  <si>
    <t>26/10/20222</t>
  </si>
  <si>
    <t>IMPORTE</t>
  </si>
  <si>
    <t>VENTA CONSUMIDOR</t>
  </si>
  <si>
    <t>IVA A PAGAR</t>
  </si>
  <si>
    <t>VENTA CONTRIBUYENTE</t>
  </si>
  <si>
    <t>PCTA A PAGAR</t>
  </si>
  <si>
    <t>DEVOLUCIONES O REBAJAS SOBRE VENTAS</t>
  </si>
  <si>
    <t>TOTAL</t>
  </si>
  <si>
    <t>COMPRA GRAVADA</t>
  </si>
  <si>
    <t>IMPORT</t>
  </si>
  <si>
    <t>DEVOLUCIONES O REBAJAS SOBRE COMPRAS</t>
  </si>
  <si>
    <t>TOTAL DE COMPRA EXENTA</t>
  </si>
  <si>
    <t>PERCEPCIONES 1%</t>
  </si>
  <si>
    <t>RETENCIONES 1%</t>
  </si>
  <si>
    <t>RETENCIONES 10%</t>
  </si>
  <si>
    <t>Columna6</t>
  </si>
  <si>
    <t>Columna7</t>
  </si>
  <si>
    <t>SUMAS DE VENTAS</t>
  </si>
  <si>
    <t>SUMAS COMPRAS</t>
  </si>
  <si>
    <t>SUMAS</t>
  </si>
  <si>
    <t>MANDAMIENTOS</t>
  </si>
  <si>
    <t>DOMICILIADO</t>
  </si>
  <si>
    <t xml:space="preserve">CODIGO DE PAÍS </t>
  </si>
  <si>
    <t xml:space="preserve">APELLIDOS, NOMBRES; RAZON O DENOMINACIÓN SOCIAL </t>
  </si>
  <si>
    <t>NIT/NIF</t>
  </si>
  <si>
    <t xml:space="preserve">DUI </t>
  </si>
  <si>
    <t xml:space="preserve">CÓDIGO DE INGRESO </t>
  </si>
  <si>
    <t xml:space="preserve">MONTO DEVENGADO </t>
  </si>
  <si>
    <t xml:space="preserve">MONTO DEVENGADO POR BONIFICACIONES Y GRATIFICACIONES </t>
  </si>
  <si>
    <t xml:space="preserve">IMPUESTO RETENIDO </t>
  </si>
  <si>
    <t xml:space="preserve">AGUINALDO EXENTO </t>
  </si>
  <si>
    <t xml:space="preserve">AGUINALDO GRAVADO </t>
  </si>
  <si>
    <t>AFP</t>
  </si>
  <si>
    <t>ISSS</t>
  </si>
  <si>
    <t>INPEP</t>
  </si>
  <si>
    <t>IPSFA</t>
  </si>
  <si>
    <t>CEFAFA</t>
  </si>
  <si>
    <t>BIENESTAR MAGISTERIAL</t>
  </si>
  <si>
    <t xml:space="preserve">ISSS IVM </t>
  </si>
  <si>
    <t>PERIODO</t>
  </si>
  <si>
    <t>1. DOMICILIADO</t>
  </si>
  <si>
    <t xml:space="preserve">9300 EL SALVADOR </t>
  </si>
  <si>
    <t>GUEVARA MARTINEZ DOUGLAS EZEQUIEL</t>
  </si>
  <si>
    <t>06141706891379</t>
  </si>
  <si>
    <t>11 Servicios sin dependencia laboral</t>
  </si>
  <si>
    <t>102022</t>
  </si>
  <si>
    <t>GUEVARA MARTINEZ WILLIAM JOSE</t>
  </si>
  <si>
    <t>06140705901331</t>
  </si>
  <si>
    <t>GUEVARA MARTINEZ DAVID ARTURO</t>
  </si>
  <si>
    <t>06142909921342</t>
  </si>
  <si>
    <t>RAMIREZ RAMIREZ ROBERTO NAPOLEON</t>
  </si>
  <si>
    <t>AREVALO SALAZAR, JOSE ARTURO</t>
  </si>
  <si>
    <t>01012403751075</t>
  </si>
  <si>
    <t>01 Servicios de Carácter Permanente con Subordinación o dependencia Laboral</t>
  </si>
  <si>
    <t>CONTRERAS DE UMANZOR, ELIZABETH ALEJANDRA</t>
  </si>
  <si>
    <t>06143105941614</t>
  </si>
  <si>
    <t>001045469</t>
  </si>
  <si>
    <t>DAYSI ELIZABETH SORTO BUSTILLO</t>
  </si>
  <si>
    <t>14082407031015</t>
  </si>
  <si>
    <t>SEPROMED, S.A. DE C.V.</t>
  </si>
  <si>
    <t>FARMACIA MODELO DE BERLINS.S.A. DE C.V.</t>
  </si>
  <si>
    <t>027215309</t>
  </si>
  <si>
    <t>ELFA NORMA LOPEZ RIVAS DE DUARTE</t>
  </si>
  <si>
    <t>05220511211016</t>
  </si>
  <si>
    <t>FARMA CENTER S.A. DE C.V.</t>
  </si>
  <si>
    <t>024668618</t>
  </si>
  <si>
    <t>JAIME ALBERTO VAQUIZ ESCOBAR</t>
  </si>
  <si>
    <t>004392506</t>
  </si>
  <si>
    <t>JORGE ENRIQUE DIAZ LINARES</t>
  </si>
  <si>
    <t>015827734</t>
  </si>
  <si>
    <t>OLGA MIRTA ESTRADA DE LOPEZ</t>
  </si>
  <si>
    <t>052165123</t>
  </si>
  <si>
    <t>SULEYMA ESMERALDA OCHOA ACOSTA</t>
  </si>
  <si>
    <t>11231604211011</t>
  </si>
  <si>
    <t>JOSE ALVARADO Y COMPAÑÍA</t>
  </si>
  <si>
    <t>032102927</t>
  </si>
  <si>
    <t>PATRICIA EUGENIA PINTO MEJIA</t>
  </si>
  <si>
    <t>005362326</t>
  </si>
  <si>
    <t>MARIA ISABEL MALDONADO DE MUÑOS</t>
  </si>
  <si>
    <t>06141212811038</t>
  </si>
  <si>
    <t>LUIS ALBERTO PORTILLO MORAN</t>
  </si>
  <si>
    <t>017911872</t>
  </si>
  <si>
    <t>SUSANA MARGARITA GUILLEN DE QUIJADA</t>
  </si>
  <si>
    <t>025526885</t>
  </si>
  <si>
    <t>LORENA BERSABE BARRRIENTOS DE MARAVILLA</t>
  </si>
  <si>
    <t>29/11/2022</t>
  </si>
  <si>
    <t>28/11/2022</t>
  </si>
  <si>
    <t>24/11/2022</t>
  </si>
  <si>
    <t>23/11/2022</t>
  </si>
  <si>
    <t>22/11/2022</t>
  </si>
  <si>
    <t>18/11/2022</t>
  </si>
  <si>
    <t>17/11/2022</t>
  </si>
  <si>
    <t>16/11/2022</t>
  </si>
  <si>
    <t>15/11/2022</t>
  </si>
  <si>
    <t>14/11/2022</t>
  </si>
  <si>
    <t>11/11/2022</t>
  </si>
  <si>
    <t>10/11/2022</t>
  </si>
  <si>
    <t>08/11/2022</t>
  </si>
  <si>
    <t>04/11/2022</t>
  </si>
  <si>
    <t>03/11/2022</t>
  </si>
  <si>
    <t>02/10/2022</t>
  </si>
  <si>
    <t>01/11/2022</t>
  </si>
  <si>
    <t>07/11/2022</t>
  </si>
  <si>
    <t>09/11/2022</t>
  </si>
  <si>
    <t>21/11/2022</t>
  </si>
  <si>
    <t>25/11/2022</t>
  </si>
  <si>
    <t>03021608841022</t>
  </si>
  <si>
    <t>OSMAN ESA PORILLO VARGAS</t>
  </si>
  <si>
    <t>30/11/2022</t>
  </si>
  <si>
    <t>06140302211041</t>
  </si>
  <si>
    <t>GRUPO GALVEZ, S.A. DE C.V.</t>
  </si>
  <si>
    <t>026446753</t>
  </si>
  <si>
    <t>ISABEL CRISTINA TRUJILLO DE PEREZ</t>
  </si>
  <si>
    <t>041713719</t>
  </si>
  <si>
    <t>ROBERTO ANDRE JULE ARANA</t>
  </si>
  <si>
    <t>021444489</t>
  </si>
  <si>
    <t>KAREN NOHEMY CRUZ DE ZELAYA</t>
  </si>
  <si>
    <t>010185195</t>
  </si>
  <si>
    <t>YESSENIA CAROLINA GARCIA DE ZELAYA</t>
  </si>
  <si>
    <t>23/10/2022</t>
  </si>
  <si>
    <t>02/11/2022</t>
  </si>
  <si>
    <t>06141808121063</t>
  </si>
  <si>
    <t>DIREG, S.A. DE C.V.</t>
  </si>
  <si>
    <t>12051405761016</t>
  </si>
  <si>
    <t>IVETH CAROLINA MOREIRA AREVALO</t>
  </si>
  <si>
    <t>12/11/2022</t>
  </si>
  <si>
    <t>018991736</t>
  </si>
  <si>
    <t>ALFREDO ANTONIO RODRIGUEZ DURAN</t>
  </si>
  <si>
    <t>31/11/2022</t>
  </si>
  <si>
    <t>06141203201065</t>
  </si>
  <si>
    <t>IMPORTADORA HONG KONG, S.A. DE C.V.</t>
  </si>
  <si>
    <t>06140805690027</t>
  </si>
  <si>
    <t>HNAS. SOMASCAS</t>
  </si>
  <si>
    <t>06142405071038</t>
  </si>
  <si>
    <t>PROSERVI, S.A. DE C.V.</t>
  </si>
  <si>
    <t>19/12/2022</t>
  </si>
  <si>
    <t>16/12/2022</t>
  </si>
  <si>
    <t>14/12/2022</t>
  </si>
  <si>
    <t>13/12/2022</t>
  </si>
  <si>
    <t>08/12/2022</t>
  </si>
  <si>
    <t>06/12/2022</t>
  </si>
  <si>
    <t>05/12/2022</t>
  </si>
  <si>
    <t>14021005681014</t>
  </si>
  <si>
    <t>FRANCISCO JAVIER ESCOBAR</t>
  </si>
  <si>
    <t>06142506211051</t>
  </si>
  <si>
    <t>GRUPO AGILE, LIMITADADE C.V.</t>
  </si>
  <si>
    <t>06142105911352</t>
  </si>
  <si>
    <t>ENA MARIA BLANCO VALLE</t>
  </si>
  <si>
    <t>06140803911094</t>
  </si>
  <si>
    <t>RODRIGO ANTONIO RIVERA MENJIVAR</t>
  </si>
  <si>
    <t>06142809201091</t>
  </si>
  <si>
    <t>FLORES ARAUJO S.A. DE C.V.</t>
  </si>
  <si>
    <t>047101601</t>
  </si>
  <si>
    <t>DANIEL ALEXANDER PINZON GARCIA</t>
  </si>
  <si>
    <t>05111507711051</t>
  </si>
  <si>
    <t>VLADIMIR EDMUNDO CERNA RUBIO</t>
  </si>
  <si>
    <t>11231306971054</t>
  </si>
  <si>
    <t>ROSANA CAROLINA GRANADOS GOMEZ</t>
  </si>
  <si>
    <t>020633742</t>
  </si>
  <si>
    <t>DENY MARISOL AYALA DE AQUINO</t>
  </si>
  <si>
    <t>06140610211087</t>
  </si>
  <si>
    <t>INVERSIONES NAHAMAIM, S.A. DE C.V.</t>
  </si>
  <si>
    <t>054770306</t>
  </si>
  <si>
    <t>HEYSEL NOHEMY MOZ LOPEZ</t>
  </si>
  <si>
    <t>04071405751037</t>
  </si>
  <si>
    <t>JOSE ERICK RAUDA QUIJADA</t>
  </si>
  <si>
    <t>023338618</t>
  </si>
  <si>
    <t>VICTOR OMAR RIVERA GUERRERO</t>
  </si>
  <si>
    <t>20/12/2022</t>
  </si>
  <si>
    <t>21/12/2022</t>
  </si>
  <si>
    <t>23/12/2022</t>
  </si>
  <si>
    <t>09/12/2022</t>
  </si>
  <si>
    <t>01/12/2022</t>
  </si>
  <si>
    <t>02/12/2022</t>
  </si>
  <si>
    <t>07/12/2022</t>
  </si>
  <si>
    <t>12/12/2022</t>
  </si>
  <si>
    <t>15/12/2022</t>
  </si>
  <si>
    <t>27/12/2022</t>
  </si>
  <si>
    <t>28/12/2022</t>
  </si>
  <si>
    <t>29/12/2022</t>
  </si>
  <si>
    <t>30/12/2022</t>
  </si>
  <si>
    <t>22/12/2022</t>
  </si>
  <si>
    <t>034346056</t>
  </si>
  <si>
    <t>KELLY STEPHANIE EGUIZABAL</t>
  </si>
  <si>
    <t>011640350</t>
  </si>
  <si>
    <t>ELISA MARGARITA RUBIO DE VIDES</t>
  </si>
  <si>
    <t>000727181</t>
  </si>
  <si>
    <t>015886152</t>
  </si>
  <si>
    <t>MARCOS SAMUEL SEQUEIRA ARIZA</t>
  </si>
  <si>
    <t>06143010211040</t>
  </si>
  <si>
    <t>D&amp;C COSMECEUTICAL S.A. DE C.V.</t>
  </si>
  <si>
    <t>26/11/2022</t>
  </si>
  <si>
    <t>06141802881201</t>
  </si>
  <si>
    <t>JUAN CARLOS MENJIVAR DIAZ</t>
  </si>
  <si>
    <t>202203454209</t>
  </si>
  <si>
    <t>03/12/2022</t>
  </si>
  <si>
    <t>04/12/2022</t>
  </si>
  <si>
    <t>202203454523</t>
  </si>
  <si>
    <t>06141711921022</t>
  </si>
  <si>
    <t>DAIRO, S.A. DE C.V.</t>
  </si>
  <si>
    <t>24/12/2022</t>
  </si>
  <si>
    <t>17/12/2022</t>
  </si>
  <si>
    <t>06140802181017</t>
  </si>
  <si>
    <t>OLIMPO TECNOLOGIAS, S.A. DE C.V.</t>
  </si>
  <si>
    <t>122022</t>
  </si>
  <si>
    <t>GUEVARA MARTINEZ DOUGLAS ARTURO</t>
  </si>
  <si>
    <t>ENE-JUNIO</t>
  </si>
  <si>
    <t>JULIO-DIC</t>
  </si>
  <si>
    <t>tabla de calculos</t>
  </si>
  <si>
    <t>028243258</t>
  </si>
  <si>
    <t>CARMEN ROXANA MARTINEZ UMANZOR</t>
  </si>
  <si>
    <t>06142602181058</t>
  </si>
  <si>
    <t>SERVICIOS FARMACEUTICOS AVELAR S.A. DE C.V.</t>
  </si>
  <si>
    <t>048307307</t>
  </si>
  <si>
    <t>BRYAN JOSUE GUERRA ROQUE</t>
  </si>
  <si>
    <t>001022128</t>
  </si>
  <si>
    <t>JOSE EDUARDO DE LA O CRUZ</t>
  </si>
  <si>
    <t>010477932</t>
  </si>
  <si>
    <t>LLIAN ELIZABETH HERRERA SOLIS DE CANIZALES</t>
  </si>
  <si>
    <t>GILBERTO NAPOLEON FLORES HUEZO</t>
  </si>
  <si>
    <t>010806026</t>
  </si>
  <si>
    <t>YENY BEATRIZ CAMPOS DE PEÑA</t>
  </si>
  <si>
    <t>06142405221137</t>
  </si>
  <si>
    <t>SERVICIOS MEDICOS CASTANEDA PEREZ, S.A DE C.V.</t>
  </si>
  <si>
    <t>06140309871047</t>
  </si>
  <si>
    <t>OSCAR ARMANDO REYES PEREZ</t>
  </si>
  <si>
    <t>046538716</t>
  </si>
  <si>
    <t>EDWIN ANTONIO MERINO HERNANDEZ</t>
  </si>
  <si>
    <t>009255628</t>
  </si>
  <si>
    <t>020756590</t>
  </si>
  <si>
    <t>YESENIA ELIZABETH PINTO DE SALAZAR</t>
  </si>
  <si>
    <t>007772713</t>
  </si>
  <si>
    <t>YURI ALEJANDRO LOPEZ VASQUEZ</t>
  </si>
  <si>
    <t>028076863</t>
  </si>
  <si>
    <t>SAUL GILBERTO FUENTES RIVERA</t>
  </si>
  <si>
    <t>CARLOS ERNESTO GUILLEN CASTILLO</t>
  </si>
  <si>
    <t>06140706111024</t>
  </si>
  <si>
    <t>DUPAV, S.A. DE C.V.</t>
  </si>
  <si>
    <t>022777479</t>
  </si>
  <si>
    <t>DAYSI GUADALUPE RAMIREZ DE MENDEZ</t>
  </si>
  <si>
    <t>000527670</t>
  </si>
  <si>
    <t>OSCAR RICARDO BONILLA MENA</t>
  </si>
  <si>
    <t>001300063</t>
  </si>
  <si>
    <t>ADELA MARIA HENRIQUEZ AQUINO</t>
  </si>
  <si>
    <t>026359003</t>
  </si>
  <si>
    <t>ANDREA ELENA NOBLEAU ORANTES</t>
  </si>
  <si>
    <t>039923073</t>
  </si>
  <si>
    <t>015255602</t>
  </si>
  <si>
    <t>GEOVANI ANTONIO ALFARO RIVERA</t>
  </si>
  <si>
    <t>011888306</t>
  </si>
  <si>
    <t>LILIAN DEL CARMEN PEREZ DE ALVAREZ</t>
  </si>
  <si>
    <t>05110606161016</t>
  </si>
  <si>
    <t>ZD, S.A. DE C.V.</t>
  </si>
  <si>
    <t>06143110181121</t>
  </si>
  <si>
    <t>COMPETROL, S.A. DE C.V.</t>
  </si>
  <si>
    <t>06142502211049</t>
  </si>
  <si>
    <t>CARS CENTER, S.A. DE C.V.</t>
  </si>
  <si>
    <t>011833589</t>
  </si>
  <si>
    <t>JOSUE EDUARDO MELENDEZ HERNANDEZ</t>
  </si>
  <si>
    <t>05112306221010</t>
  </si>
  <si>
    <t>INVERSIONES EL MILAGRO, S.A. DE C.V.</t>
  </si>
  <si>
    <t>05153009951015</t>
  </si>
  <si>
    <t>06141302201042</t>
  </si>
  <si>
    <t>DGAS EL SALVADOR, S.A. DE C.V.</t>
  </si>
  <si>
    <t>06171209791014</t>
  </si>
  <si>
    <t>CESAR EDUARDO VASQUEZ GOMEZ</t>
  </si>
  <si>
    <t>06141107870011</t>
  </si>
  <si>
    <t>06141004390016</t>
  </si>
  <si>
    <t>NOEL GALLARDO RAMOS</t>
  </si>
  <si>
    <t>18SD024E</t>
  </si>
  <si>
    <t>06043008931022</t>
  </si>
  <si>
    <t>GABRIELA LEILANI RIVERA PRADO</t>
  </si>
  <si>
    <t>012273588</t>
  </si>
  <si>
    <t>NARCISO ANTONIO PEREZ ROBLES</t>
  </si>
  <si>
    <t>Julio</t>
  </si>
  <si>
    <t>Agosto</t>
  </si>
  <si>
    <t>Septiembre</t>
  </si>
  <si>
    <t>Octubre</t>
  </si>
  <si>
    <t>Noviembre</t>
  </si>
  <si>
    <t>Diciembre</t>
  </si>
  <si>
    <t>MENOS R</t>
  </si>
  <si>
    <t>CASA RIVAS S.A.DE C.V.</t>
  </si>
  <si>
    <t>MARTA LUZ PEÑA DE TORRES</t>
  </si>
  <si>
    <t>JUAN JOSE RIVAS MOZ</t>
  </si>
  <si>
    <t>CALLEJAS, S.A. DE C.V.</t>
  </si>
  <si>
    <t>ARME PARTS, S.A. DE C.V.</t>
  </si>
  <si>
    <t>CRB PARTES Y ACCESORIOS, S.A. DE C.V.</t>
  </si>
  <si>
    <t>EL SURCO, S.A. DE C.V.</t>
  </si>
  <si>
    <t>NANCCY ESTER SORTO DE RIVERA</t>
  </si>
  <si>
    <t>ANDERSON MAURICIO GONZALEZ</t>
  </si>
  <si>
    <t>GRUPO TICAL EL SALVADOR</t>
  </si>
  <si>
    <t>BANCO SALVADOREÑO</t>
  </si>
  <si>
    <t>FERROCENTRO S.A DE C.V.</t>
  </si>
  <si>
    <t>OSCAR HUMBERTO RIVAS</t>
  </si>
  <si>
    <t>ALMACENES VIDRI, S.A.  DE C.V.</t>
  </si>
  <si>
    <t>SPORTSCARS, S.A. DE C.V.</t>
  </si>
  <si>
    <t>TRANSPORTES WALNYS, S.A. DE</t>
  </si>
  <si>
    <t>EPA! , S.A. DE C.V.</t>
  </si>
  <si>
    <t>GRUPO CASTRO ASESORIA</t>
  </si>
  <si>
    <t>08110901590016</t>
  </si>
  <si>
    <t>VACUNA S.A DE C.V.</t>
  </si>
  <si>
    <t>06142201151032</t>
  </si>
  <si>
    <t>DROGUERIA ALTERNATIVA FARMACEUTICA</t>
  </si>
  <si>
    <t>06141604071016</t>
  </si>
  <si>
    <t>CARS LAND, S.A. DE C.V.</t>
  </si>
  <si>
    <t>DORGUERIA NUEVA SAN CARLOS, S.A. DE C.V.</t>
  </si>
  <si>
    <t>OPERADORA DEL SUR, S.A.DE C.V.</t>
  </si>
  <si>
    <t>INTERNACIOONAL, S.A. DE C.V.</t>
  </si>
  <si>
    <t>06140407951016</t>
  </si>
  <si>
    <t>DROGUERIA MASTERS, S.A. DE C.V.</t>
  </si>
  <si>
    <t>GUARDADO, S.A.DE C.V.</t>
  </si>
  <si>
    <t>ANALIZA</t>
  </si>
  <si>
    <t>06140412031073</t>
  </si>
  <si>
    <t>VASMAR, S.A. DE C.V.</t>
  </si>
  <si>
    <t>PROCAPS, S.A. DE C.V.</t>
  </si>
  <si>
    <t>06140402191021</t>
  </si>
  <si>
    <t>CHEROS AUTOS, S.A. DE C.V.</t>
  </si>
  <si>
    <t>IMPRESA REPUESTOS</t>
  </si>
  <si>
    <t>LUIS ALFREDO VENTURA</t>
  </si>
  <si>
    <t>04050904691013</t>
  </si>
  <si>
    <t>SANTOS RAMON</t>
  </si>
  <si>
    <t>06141902091038</t>
  </si>
  <si>
    <t>PRODYLAB, S.A. DE C.V.</t>
  </si>
  <si>
    <t>06142701721137</t>
  </si>
  <si>
    <t>RUTH MARGARITA CATEDRAL DE PEÑATE</t>
  </si>
  <si>
    <t>RODRIGO ANTONIO ARGUETA</t>
  </si>
  <si>
    <t>06141710891014</t>
  </si>
  <si>
    <t>EUROSALVADOREÑA, S.A. DE C.V.</t>
  </si>
  <si>
    <t>GAMA LABORATORIES, S.A. DE C.V.</t>
  </si>
  <si>
    <t>06140206091035</t>
  </si>
  <si>
    <t>DISTRIBUIDORA VAZ, S.A. DE C.V.</t>
  </si>
  <si>
    <t>0614160407106</t>
  </si>
  <si>
    <t>RONASA, S.A. DE C.V.</t>
  </si>
  <si>
    <t>12172105590016</t>
  </si>
  <si>
    <t>DROGUERIA, M.A. ARGUELLOY CIA</t>
  </si>
  <si>
    <t>B. BRAUND MEDICAL CENTRAL AMERICA &amp; CARIBE, S.A. DE C.V.</t>
  </si>
  <si>
    <t>DISTRIBUIDORA E INVERSION, S.A. DE C.V.</t>
  </si>
  <si>
    <t>94052301671014</t>
  </si>
  <si>
    <t>DISTRIBUIDIRA ODISEA</t>
  </si>
  <si>
    <t>LABORATORIOS SUIZOS S.A DE C.V</t>
  </si>
  <si>
    <t>06140707071018</t>
  </si>
  <si>
    <t>DORGUERIA PIERRI, S.A. DE C.V.</t>
  </si>
  <si>
    <t>07092405671015</t>
  </si>
  <si>
    <t>MARIA SUCIBEL HERNANDEZ</t>
  </si>
  <si>
    <t>06143004081029</t>
  </si>
  <si>
    <t>INSUMED, S.A. DE C.V.</t>
  </si>
  <si>
    <t>MOLSAL, S.A. DE C.V.</t>
  </si>
  <si>
    <t>PINSAL, S.A. DE C.V.</t>
  </si>
  <si>
    <t>LA CASA DEL REPUESTO</t>
  </si>
  <si>
    <t>COPRPORACION LEMUS, S.A. DE C.V.</t>
  </si>
  <si>
    <t>06142908171021</t>
  </si>
  <si>
    <t>JOPEGALAMB, S.A. DE C.V.</t>
  </si>
  <si>
    <t>05111408191011</t>
  </si>
  <si>
    <t>REPUESTOS CASTILLO, S.A. DE C.V.</t>
  </si>
  <si>
    <t>03152702141015</t>
  </si>
  <si>
    <t>TOAUTO, S.A. DE C.V.</t>
  </si>
  <si>
    <t>06141503191037</t>
  </si>
  <si>
    <t>AUTOPARTES, S.A DE C.V.</t>
  </si>
  <si>
    <t>06142009141015</t>
  </si>
  <si>
    <t>UDP, KOREA REPUESTOS</t>
  </si>
  <si>
    <t>FASANI, S.A DE C.V.</t>
  </si>
  <si>
    <t>03151209171014</t>
  </si>
  <si>
    <t>MULTIBALEROS, S.A DE C. V.</t>
  </si>
  <si>
    <t>ABRO DE EL SALVADOR, S.A DE C.V.</t>
  </si>
  <si>
    <t>JOSE MARIA SALINAS</t>
  </si>
  <si>
    <t>PRICESMART EL SALVADOR, S.A. DE</t>
  </si>
  <si>
    <t>06140509161028</t>
  </si>
  <si>
    <t>NEGOCIOS AUTOMOTRICES, S.A. DE</t>
  </si>
  <si>
    <t>FRIO AIRE, S..A DE C.V.</t>
  </si>
  <si>
    <t>ROMENA DEL PACIFICO</t>
  </si>
  <si>
    <t>06140202961035</t>
  </si>
  <si>
    <t>SACUAANJOCCHE, S.A. DE C.V.</t>
  </si>
  <si>
    <t>GRANADOS CRUZ, S.A. DE C.V.</t>
  </si>
  <si>
    <t>ALMACENES SIMAN, S.A DE C.V.</t>
  </si>
  <si>
    <t>04122110530015</t>
  </si>
  <si>
    <t>AUTO QUICK, RAFAEL MENDEZ</t>
  </si>
  <si>
    <t>INFRA DE EL SALVADOR, S.A DE C.V.</t>
  </si>
  <si>
    <t>EDWAR LEOMIDAS GUTIERREZ PORTILLO</t>
  </si>
  <si>
    <t>06141510911010</t>
  </si>
  <si>
    <t>TECNO VIDRI S.A DE C.V.</t>
  </si>
  <si>
    <t>06143011131031</t>
  </si>
  <si>
    <t>COPARTES, S.A DE C.V.</t>
  </si>
  <si>
    <t>05112508861045</t>
  </si>
  <si>
    <t>DANIEL ERNESTO RIVERA PANIAGUA</t>
  </si>
  <si>
    <t>06143103001207</t>
  </si>
  <si>
    <t>MOTORES ACCESORIOS Y REPUESTOS, S.A. DE C.V.</t>
  </si>
  <si>
    <t>06080810721010</t>
  </si>
  <si>
    <t>FERNANDO ANTONIO TEJADA RODRIUEZ</t>
  </si>
  <si>
    <t>DISTRIBUIDORA GRANADA, S.A. DE C.V.</t>
  </si>
  <si>
    <t>06141202151030</t>
  </si>
  <si>
    <t>CORPORACION JHOR60M, S.A. DE C.V.</t>
  </si>
  <si>
    <t>0614130786143-1</t>
  </si>
  <si>
    <t>NELSON OSEGUEDA MIRANDA</t>
  </si>
  <si>
    <t>06140810981626</t>
  </si>
  <si>
    <t>JENNY MARIA CAÑAS ORELLANA</t>
  </si>
  <si>
    <t>03151711851010</t>
  </si>
  <si>
    <t>REYNALDO CABRERA BARAHONA</t>
  </si>
  <si>
    <t>05150607891011</t>
  </si>
  <si>
    <t>JESUS MENJIVAR TRUJILLO</t>
  </si>
  <si>
    <t>V &amp; G DE EL SALVADOR, S.A. DE C.V.</t>
  </si>
  <si>
    <t>ABRO EL SALVADOR, S.A. DE C.V.</t>
  </si>
  <si>
    <t>BOLCA, S.A. DE C.V.</t>
  </si>
  <si>
    <t>COMERSAL, S.A. DE C.V.</t>
  </si>
  <si>
    <t>05111504991010</t>
  </si>
  <si>
    <t>FERNANDA DAMARIS MENENDEZ ACOSTA</t>
  </si>
  <si>
    <t>INDUSTRIAS MAGAÐA, SA. DE C.V.</t>
  </si>
  <si>
    <t>01071311731015</t>
  </si>
  <si>
    <t>ANGEL JIMENES</t>
  </si>
  <si>
    <t>06141502131065</t>
  </si>
  <si>
    <t>CEFECO, S.A. DE C.V.</t>
  </si>
  <si>
    <t>06141402051099</t>
  </si>
  <si>
    <t>JEA, S.A. DE C.V.</t>
  </si>
  <si>
    <t>06141501181026</t>
  </si>
  <si>
    <t>BANMURHEN S.A. DE C.V.</t>
  </si>
  <si>
    <t>06140911041039</t>
  </si>
  <si>
    <t>IMPORTADORA DEL RIO S.A. DE C.V.</t>
  </si>
  <si>
    <t>03012810721030</t>
  </si>
  <si>
    <t>MARIA ARELY DIAZ</t>
  </si>
  <si>
    <t>DE LA PEÑA S.A DE C.V</t>
  </si>
  <si>
    <t>CANTESA, S.A. DE C.V.</t>
  </si>
  <si>
    <t>06141001001056</t>
  </si>
  <si>
    <t>INVERSIONES EL PINABETE, S.A.</t>
  </si>
  <si>
    <t>DURECO DE EL SALVADOR</t>
  </si>
  <si>
    <t>02133003651018</t>
  </si>
  <si>
    <t>JOSE ADAN MAGAÐA LOPEZ</t>
  </si>
  <si>
    <t>06141106121030</t>
  </si>
  <si>
    <t>CHEMICAL COLOR, S.A. DE C.V.</t>
  </si>
  <si>
    <t>05111407791023</t>
  </si>
  <si>
    <t>RICARDO BENCIO PALMA</t>
  </si>
  <si>
    <t>CORPORACION CME, S.A. DE C.V.</t>
  </si>
  <si>
    <t>06141101121121</t>
  </si>
  <si>
    <t>DISTRIBUIDORA UNIVERSAL, C.A. S.A. DE C.V.</t>
  </si>
  <si>
    <t>LANCO EL SALVADOR, S.A. DEC.V.</t>
  </si>
  <si>
    <t>05110111081016</t>
  </si>
  <si>
    <t>PISOS LAS DELICIAS, S.A. DE C.V.</t>
  </si>
  <si>
    <t>06141110941026</t>
  </si>
  <si>
    <t>MADE, S.A. DE C.V.</t>
  </si>
  <si>
    <t>06141604071024</t>
  </si>
  <si>
    <t>REGIOAMERICA, S.A. DE C.V.</t>
  </si>
  <si>
    <t>PROMOTORA COMERCIAL, S.A.</t>
  </si>
  <si>
    <t>06141707191052</t>
  </si>
  <si>
    <t>AY R INVERSIONES, S.A. DE C.V.</t>
  </si>
  <si>
    <t>FUNES HARTMANN, S.A. DE C.V.</t>
  </si>
  <si>
    <t>06143108981013</t>
  </si>
  <si>
    <t>AMAZAONAS, S.A. DE C.V.</t>
  </si>
  <si>
    <t>INFRASAL, S,A, DE C.V.</t>
  </si>
  <si>
    <t>IMACASA, S.A. DE C.V.</t>
  </si>
  <si>
    <t>DURALITA DE CENTROAMERICA, S.A. DE C.V.</t>
  </si>
  <si>
    <t>06142601211050</t>
  </si>
  <si>
    <t>DIMARGO, S.A. DE C.V.</t>
  </si>
  <si>
    <t>06142501111075</t>
  </si>
  <si>
    <t>ATRCTIVO, S.A. DE C.V.</t>
  </si>
  <si>
    <t>06142407071043</t>
  </si>
  <si>
    <t>PVC, S.A. DE C.V.</t>
  </si>
  <si>
    <t>CORPORACION LEMUS, S.A. DE C.V.</t>
  </si>
  <si>
    <t>10100911580029</t>
  </si>
  <si>
    <t>HUGO OSSIRIS AYALA MUÑOZ</t>
  </si>
  <si>
    <t>05112005931046</t>
  </si>
  <si>
    <t>CARLOS JAVIER GUATEMALA HERNANDEZ</t>
  </si>
  <si>
    <t>06140506791055</t>
  </si>
  <si>
    <t>FRANSISCO JOSE HERNANDEZ ROMERO</t>
  </si>
  <si>
    <t>05112509881023</t>
  </si>
  <si>
    <t>EVELIA ESMERALDA MENDEZ INOCENTE</t>
  </si>
  <si>
    <t>06140902091023</t>
  </si>
  <si>
    <t>DISTRIBUIDORA B &amp; P, S.A. DE C.V.</t>
  </si>
  <si>
    <t>05032201151020</t>
  </si>
  <si>
    <t>ELECTRICOS OMEGA, S.A. DE C.V.</t>
  </si>
  <si>
    <t>CENTRAL DE RODEMIENTOS, S.A. DE C.V.</t>
  </si>
  <si>
    <t>06151710181012</t>
  </si>
  <si>
    <t>DISALVA S.A. DE C.V.</t>
  </si>
  <si>
    <t>06140701161066</t>
  </si>
  <si>
    <t>INVERSIONES DIMANIIS, S.A. DE C.V.</t>
  </si>
  <si>
    <t>03011911851035</t>
  </si>
  <si>
    <t>ERMIS DAYMORI ZELIDON</t>
  </si>
  <si>
    <t>06142707991055</t>
  </si>
  <si>
    <t>EINSA EL SALVADOR, S.A. DE C.V.</t>
  </si>
  <si>
    <t>FERUSAL, S.A. DE C.V.</t>
  </si>
  <si>
    <t>06142501181030</t>
  </si>
  <si>
    <t>CEICA EL SALVADOR, S.A. DE C.V.</t>
  </si>
  <si>
    <t>02032903851011</t>
  </si>
  <si>
    <t>OSCAR ERNESTO VALENCIA MAYEN</t>
  </si>
  <si>
    <t>06141601181082</t>
  </si>
  <si>
    <t>SIME INDUSTRIA, S.A. DE C.V.</t>
  </si>
  <si>
    <t>06141106191020</t>
  </si>
  <si>
    <t>SINTERZA, S.A. DE C.V.</t>
  </si>
  <si>
    <t>06142601181030</t>
  </si>
  <si>
    <t>15041RESIN143832022</t>
  </si>
  <si>
    <t>22SA000C</t>
  </si>
  <si>
    <t>036758526</t>
  </si>
  <si>
    <t>ISRAEL HERRERA MORAN</t>
  </si>
  <si>
    <t>06140801811130</t>
  </si>
  <si>
    <t>EMERSON ALEXANDER ORTIZ CALIXTO</t>
  </si>
  <si>
    <t>02/01/2023</t>
  </si>
  <si>
    <t>08/01/2023</t>
  </si>
  <si>
    <t>09/01/2023</t>
  </si>
  <si>
    <t>21/01/2023</t>
  </si>
  <si>
    <t>06142910021045</t>
  </si>
  <si>
    <t>INELBAL, S.A. DE C.V.</t>
  </si>
  <si>
    <t>01012107641019</t>
  </si>
  <si>
    <t>HUGO HERNESTO MAGAÑA</t>
  </si>
  <si>
    <t>06/02/2023</t>
  </si>
  <si>
    <t>20/02/2023</t>
  </si>
  <si>
    <t>21/02/2023</t>
  </si>
  <si>
    <t>01/03/2023</t>
  </si>
  <si>
    <t>06/03/2023</t>
  </si>
  <si>
    <t>08/03/2023</t>
  </si>
  <si>
    <t>12/03/2023</t>
  </si>
  <si>
    <t>17/03/2023</t>
  </si>
  <si>
    <t>18/03/2023</t>
  </si>
  <si>
    <t>19/02/2023</t>
  </si>
  <si>
    <t>23/02/2023</t>
  </si>
  <si>
    <t>03/04/2023</t>
  </si>
  <si>
    <t>04/04/2023</t>
  </si>
  <si>
    <t>08/04/2023</t>
  </si>
  <si>
    <t>21/04/2023</t>
  </si>
  <si>
    <t>29/04/2023</t>
  </si>
  <si>
    <t>22SA000F</t>
  </si>
  <si>
    <t>13/05/2023</t>
  </si>
  <si>
    <t>01/05/2023</t>
  </si>
  <si>
    <t>31/05/2023</t>
  </si>
  <si>
    <t>13/06/2023</t>
  </si>
  <si>
    <t>14/06/2023</t>
  </si>
  <si>
    <t>16/06/2023</t>
  </si>
  <si>
    <t>25/06/2023</t>
  </si>
  <si>
    <t>06140907161046</t>
  </si>
  <si>
    <t>HIDROSERVICIOS EL SALVADOR, S.A. DE C.V.</t>
  </si>
  <si>
    <t>01/07/2023</t>
  </si>
  <si>
    <t>05/07/2023</t>
  </si>
  <si>
    <t>12/07/2023</t>
  </si>
  <si>
    <t>16/07/2023</t>
  </si>
  <si>
    <t>21/07/2023</t>
  </si>
  <si>
    <t>22/07/2023</t>
  </si>
  <si>
    <t>30/07/2023</t>
  </si>
  <si>
    <t>29/07/2023</t>
  </si>
  <si>
    <t>05012503191020</t>
  </si>
  <si>
    <t>INSERT GROUP SA DE CV</t>
  </si>
  <si>
    <t>05/08/2023</t>
  </si>
  <si>
    <t>17/08/2023</t>
  </si>
  <si>
    <t>20/08/2023</t>
  </si>
  <si>
    <t>21/08/2023</t>
  </si>
  <si>
    <t>31/08/2023</t>
  </si>
  <si>
    <t>350443f2a94440284819641608291848</t>
  </si>
  <si>
    <t>10/09/2023</t>
  </si>
  <si>
    <t>08/09/2023</t>
  </si>
  <si>
    <t>13/09/2023</t>
  </si>
  <si>
    <t>16/09/2023</t>
  </si>
  <si>
    <t>28/09/2023</t>
  </si>
  <si>
    <t>30/09/2023</t>
  </si>
  <si>
    <t>35069B80902E32144597307920896766</t>
  </si>
  <si>
    <t>04</t>
  </si>
  <si>
    <t>06/10/2023</t>
  </si>
  <si>
    <t>10/10/2023</t>
  </si>
  <si>
    <t>14/10/2023</t>
  </si>
  <si>
    <t>16/10/2023</t>
  </si>
  <si>
    <t>28/10/2023</t>
  </si>
  <si>
    <t>30/10/2023</t>
  </si>
  <si>
    <t>06/11/2023</t>
  </si>
  <si>
    <t>3509D381101C56729027848642266191</t>
  </si>
  <si>
    <t>14/11/2023</t>
  </si>
  <si>
    <t>19/11/2023</t>
  </si>
  <si>
    <t>02/12/2023</t>
  </si>
  <si>
    <t>16/12/2023</t>
  </si>
  <si>
    <t>10/12/2023</t>
  </si>
  <si>
    <t>20/12/2023</t>
  </si>
  <si>
    <t>23/12/2023</t>
  </si>
  <si>
    <t>22/12/2023</t>
  </si>
  <si>
    <t>E673A68ED5EA481186AC2E4C224E92D7</t>
  </si>
  <si>
    <t>14/12/2023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</si>
</sst>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8" formatCode="&quot;$&quot;#,##0.00;[Red]\-&quot;$&quot;#,##0.00"/>
    <numFmt numFmtId="44" formatCode="_-&quot;$&quot;* #,##0.00_-;\-&quot;$&quot;* #,##0.00_-;_-&quot;$&quot;* &quot;-&quot;??_-;_-@_-"/>
    <numFmt numFmtId="164" formatCode="_-&quot;$&quot;* #,##0.0_-;\-&quot;$&quot;* #,##0.0_-;_-&quot;$&quot;* &quot;-&quot;??_-;_-@_-"/>
    <numFmt numFmtId="165" formatCode="dd/mm/yyyy;@"/>
  </numFmts>
  <fonts count="36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Berlin Sans FB Demi"/>
      <family val="2"/>
    </font>
    <font>
      <b/>
      <sz val="10"/>
      <color theme="1"/>
      <name val="Berlin Sans FB Demi"/>
      <family val="2"/>
    </font>
    <font>
      <sz val="11"/>
      <color theme="1"/>
      <name val="Berlin Sans FB Demi"/>
      <family val="2"/>
    </font>
    <font>
      <sz val="8"/>
      <name val="Calibri"/>
      <family val="2"/>
      <scheme val="minor"/>
    </font>
    <font>
      <b/>
      <sz val="11"/>
      <color theme="0"/>
      <name val="Berlin Sans FB Demi"/>
      <family val="2"/>
    </font>
    <font>
      <b/>
      <sz val="10"/>
      <color theme="0"/>
      <name val="Berlin Sans FB Demi"/>
      <family val="2"/>
    </font>
    <font>
      <sz val="11"/>
      <color theme="0"/>
      <name val="Berlin Sans FB Demi"/>
      <family val="2"/>
    </font>
    <font>
      <sz val="11"/>
      <color theme="7" tint="0.59999389629810485"/>
      <name val="Berlin Sans FB Demi"/>
      <family val="2"/>
    </font>
    <font>
      <b/>
      <sz val="11"/>
      <color theme="9" tint="0.79998168889431442"/>
      <name val="Berlin Sans FB Demi"/>
      <family val="2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Arial Narrow"/>
      <family val="2"/>
    </font>
    <font>
      <b/>
      <sz val="11"/>
      <color theme="0"/>
      <name val="Arial"/>
      <family val="2"/>
    </font>
    <font>
      <sz val="11"/>
      <color theme="1"/>
      <name val="Arial"/>
      <family val="2"/>
    </font>
    <font>
      <b/>
      <sz val="10"/>
      <color theme="1"/>
      <name val="Arial"/>
      <family val="2"/>
    </font>
    <font>
      <b/>
      <sz val="11"/>
      <color theme="1"/>
      <name val="Arial"/>
      <family val="2"/>
    </font>
    <font>
      <sz val="11"/>
      <color theme="0"/>
      <name val="Calibri"/>
      <family val="2"/>
      <scheme val="minor"/>
    </font>
    <font>
      <b/>
      <sz val="10"/>
      <color theme="0"/>
      <name val="Arial"/>
      <family val="2"/>
    </font>
    <font>
      <sz val="11"/>
      <name val="Berlin Sans FB Demi"/>
      <family val="2"/>
    </font>
    <font>
      <sz val="10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Arial"/>
      <family val="2"/>
    </font>
    <font>
      <b/>
      <sz val="11"/>
      <color rgb="FFFFFF00"/>
      <name val="Arial"/>
      <family val="2"/>
    </font>
    <font>
      <sz val="11"/>
      <color theme="2"/>
      <name val="Berlin Sans FB Demi"/>
      <family val="2"/>
    </font>
    <font>
      <b/>
      <sz val="10"/>
      <color rgb="FFFFFF00"/>
      <name val="Arial"/>
      <family val="2"/>
    </font>
    <font>
      <i/>
      <sz val="11"/>
      <color theme="1"/>
      <name val="Berlin Sans FB Demi"/>
      <family val="2"/>
    </font>
    <font>
      <sz val="36"/>
      <color rgb="FF3399FF"/>
      <name val="Stencil"/>
      <family val="5"/>
    </font>
    <font>
      <sz val="11"/>
      <color theme="0" tint="-4.9989318521683403E-2"/>
      <name val="Calibri"/>
      <family val="2"/>
      <scheme val="minor"/>
    </font>
    <font>
      <sz val="11"/>
      <color theme="0"/>
      <name val="Arial"/>
      <family val="2"/>
    </font>
    <font>
      <b/>
      <sz val="11"/>
      <color theme="0"/>
      <name val="Arial"/>
      <family val="2"/>
    </font>
  </fonts>
  <fills count="16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  <fill>
      <patternFill patternType="solid">
        <fgColor theme="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0070C0"/>
        <bgColor indexed="64"/>
      </patternFill>
    </fill>
  </fills>
  <borders count="2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auto="1"/>
      </left>
      <right style="medium">
        <color auto="1"/>
      </right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thin">
        <color theme="9"/>
      </left>
      <right style="thin">
        <color theme="9"/>
      </right>
      <top style="thin">
        <color theme="9"/>
      </top>
      <bottom style="thin">
        <color theme="9"/>
      </bottom>
      <diagonal/>
    </border>
  </borders>
  <cellStyleXfs count="2">
    <xf numFmtId="0" fontId="0" fillId="0" borderId="0"/>
    <xf numFmtId="44" fontId="4" fillId="0" borderId="0" applyFont="0" applyFill="0" applyBorder="0" applyAlignment="0" applyProtection="0"/>
  </cellStyleXfs>
  <cellXfs count="137">
    <xf numFmtId="0" fontId="0" fillId="0" borderId="0" xfId="0"/>
    <xf numFmtId="49" fontId="0" fillId="0" borderId="0" xfId="0" applyNumberFormat="1"/>
    <xf numFmtId="44" fontId="0" fillId="0" borderId="0" xfId="1" applyFont="1"/>
    <xf numFmtId="44" fontId="3" fillId="0" borderId="1" xfId="1" applyFont="1" applyBorder="1"/>
    <xf numFmtId="44" fontId="0" fillId="0" borderId="1" xfId="1" applyFont="1" applyBorder="1"/>
    <xf numFmtId="44" fontId="7" fillId="0" borderId="6" xfId="1" applyFont="1" applyBorder="1" applyAlignment="1">
      <alignment horizontal="right"/>
    </xf>
    <xf numFmtId="0" fontId="5" fillId="2" borderId="5" xfId="0" applyFont="1" applyFill="1" applyBorder="1" applyAlignment="1">
      <alignment horizontal="center"/>
    </xf>
    <xf numFmtId="49" fontId="7" fillId="2" borderId="6" xfId="0" applyNumberFormat="1" applyFont="1" applyFill="1" applyBorder="1" applyAlignment="1">
      <alignment horizontal="center"/>
    </xf>
    <xf numFmtId="0" fontId="7" fillId="0" borderId="6" xfId="1" applyNumberFormat="1" applyFont="1" applyFill="1" applyBorder="1" applyAlignment="1"/>
    <xf numFmtId="44" fontId="7" fillId="0" borderId="6" xfId="1" applyFont="1" applyFill="1" applyBorder="1" applyAlignment="1">
      <alignment horizontal="right"/>
    </xf>
    <xf numFmtId="0" fontId="7" fillId="0" borderId="6" xfId="1" applyNumberFormat="1" applyFont="1" applyBorder="1" applyAlignment="1"/>
    <xf numFmtId="49" fontId="7" fillId="0" borderId="7" xfId="1" applyNumberFormat="1" applyFont="1" applyBorder="1" applyAlignment="1">
      <alignment horizontal="right"/>
    </xf>
    <xf numFmtId="0" fontId="7" fillId="0" borderId="6" xfId="1" applyNumberFormat="1" applyFont="1" applyFill="1" applyBorder="1" applyAlignment="1">
      <alignment horizontal="right"/>
    </xf>
    <xf numFmtId="14" fontId="0" fillId="0" borderId="0" xfId="0" applyNumberFormat="1"/>
    <xf numFmtId="49" fontId="0" fillId="0" borderId="8" xfId="0" applyNumberFormat="1" applyBorder="1"/>
    <xf numFmtId="44" fontId="0" fillId="0" borderId="0" xfId="0" applyNumberFormat="1"/>
    <xf numFmtId="49" fontId="0" fillId="0" borderId="9" xfId="0" applyNumberFormat="1" applyBorder="1"/>
    <xf numFmtId="49" fontId="3" fillId="0" borderId="10" xfId="0" applyNumberFormat="1" applyFont="1" applyBorder="1" applyAlignment="1">
      <alignment horizontal="center" vertical="center" wrapText="1"/>
    </xf>
    <xf numFmtId="49" fontId="3" fillId="0" borderId="0" xfId="0" applyNumberFormat="1" applyFont="1" applyAlignment="1">
      <alignment horizontal="center" vertical="center" wrapText="1"/>
    </xf>
    <xf numFmtId="49" fontId="0" fillId="0" borderId="0" xfId="0" applyNumberFormat="1" applyAlignment="1">
      <alignment horizontal="left" indent="4"/>
    </xf>
    <xf numFmtId="0" fontId="0" fillId="0" borderId="0" xfId="0" pivotButton="1"/>
    <xf numFmtId="0" fontId="0" fillId="0" borderId="0" xfId="0" quotePrefix="1"/>
    <xf numFmtId="49" fontId="0" fillId="0" borderId="0" xfId="0" quotePrefix="1" applyNumberFormat="1"/>
    <xf numFmtId="0" fontId="9" fillId="3" borderId="0" xfId="0" applyFont="1" applyFill="1" applyAlignment="1">
      <alignment horizontal="right"/>
    </xf>
    <xf numFmtId="0" fontId="10" fillId="3" borderId="0" xfId="0" applyFont="1" applyFill="1" applyAlignment="1">
      <alignment horizontal="right"/>
    </xf>
    <xf numFmtId="0" fontId="5" fillId="4" borderId="5" xfId="0" applyFont="1" applyFill="1" applyBorder="1" applyAlignment="1">
      <alignment horizontal="center"/>
    </xf>
    <xf numFmtId="49" fontId="5" fillId="4" borderId="6" xfId="0" applyNumberFormat="1" applyFont="1" applyFill="1" applyBorder="1" applyAlignment="1">
      <alignment horizontal="right"/>
    </xf>
    <xf numFmtId="49" fontId="5" fillId="4" borderId="11" xfId="0" applyNumberFormat="1" applyFont="1" applyFill="1" applyBorder="1" applyAlignment="1">
      <alignment horizontal="center"/>
    </xf>
    <xf numFmtId="44" fontId="7" fillId="4" borderId="6" xfId="1" applyFont="1" applyFill="1" applyBorder="1" applyAlignment="1">
      <alignment horizontal="right"/>
    </xf>
    <xf numFmtId="49" fontId="3" fillId="0" borderId="0" xfId="0" applyNumberFormat="1" applyFont="1"/>
    <xf numFmtId="49" fontId="7" fillId="0" borderId="13" xfId="1" applyNumberFormat="1" applyFont="1" applyBorder="1" applyAlignment="1">
      <alignment horizontal="right"/>
    </xf>
    <xf numFmtId="49" fontId="7" fillId="0" borderId="12" xfId="1" applyNumberFormat="1" applyFont="1" applyBorder="1" applyAlignment="1">
      <alignment horizontal="right"/>
    </xf>
    <xf numFmtId="44" fontId="0" fillId="0" borderId="0" xfId="1" applyFont="1" applyBorder="1"/>
    <xf numFmtId="44" fontId="0" fillId="0" borderId="0" xfId="1" applyFont="1" applyFill="1" applyBorder="1"/>
    <xf numFmtId="0" fontId="0" fillId="0" borderId="0" xfId="1" applyNumberFormat="1" applyFont="1"/>
    <xf numFmtId="49" fontId="0" fillId="0" borderId="0" xfId="1" applyNumberFormat="1" applyFont="1"/>
    <xf numFmtId="164" fontId="0" fillId="0" borderId="0" xfId="0" applyNumberFormat="1" applyAlignment="1">
      <alignment horizontal="left" indent="4"/>
    </xf>
    <xf numFmtId="44" fontId="0" fillId="0" borderId="0" xfId="0" applyNumberFormat="1" applyAlignment="1">
      <alignment horizontal="left" indent="4"/>
    </xf>
    <xf numFmtId="0" fontId="7" fillId="0" borderId="6" xfId="1" applyNumberFormat="1" applyFont="1" applyFill="1" applyBorder="1" applyAlignment="1">
      <alignment horizontal="center"/>
    </xf>
    <xf numFmtId="0" fontId="0" fillId="0" borderId="0" xfId="1" applyNumberFormat="1" applyFont="1" applyBorder="1"/>
    <xf numFmtId="0" fontId="0" fillId="0" borderId="0" xfId="1" applyNumberFormat="1" applyFont="1" applyFill="1" applyBorder="1"/>
    <xf numFmtId="14" fontId="0" fillId="0" borderId="0" xfId="1" applyNumberFormat="1" applyFont="1"/>
    <xf numFmtId="0" fontId="9" fillId="6" borderId="5" xfId="0" applyFont="1" applyFill="1" applyBorder="1" applyAlignment="1">
      <alignment horizontal="center"/>
    </xf>
    <xf numFmtId="0" fontId="0" fillId="5" borderId="0" xfId="0" applyFill="1"/>
    <xf numFmtId="49" fontId="9" fillId="7" borderId="11" xfId="0" applyNumberFormat="1" applyFont="1" applyFill="1" applyBorder="1" applyAlignment="1">
      <alignment horizontal="center"/>
    </xf>
    <xf numFmtId="44" fontId="11" fillId="7" borderId="7" xfId="1" applyFont="1" applyFill="1" applyBorder="1" applyAlignment="1">
      <alignment horizontal="right"/>
    </xf>
    <xf numFmtId="49" fontId="12" fillId="8" borderId="6" xfId="0" applyNumberFormat="1" applyFont="1" applyFill="1" applyBorder="1" applyAlignment="1">
      <alignment horizontal="center"/>
    </xf>
    <xf numFmtId="0" fontId="13" fillId="4" borderId="5" xfId="0" applyFont="1" applyFill="1" applyBorder="1" applyAlignment="1">
      <alignment horizontal="center"/>
    </xf>
    <xf numFmtId="165" fontId="11" fillId="6" borderId="6" xfId="0" applyNumberFormat="1" applyFont="1" applyFill="1" applyBorder="1" applyAlignment="1">
      <alignment horizontal="center"/>
    </xf>
    <xf numFmtId="49" fontId="6" fillId="0" borderId="6" xfId="0" quotePrefix="1" applyNumberFormat="1" applyFont="1" applyBorder="1" applyAlignment="1">
      <alignment horizontal="center"/>
    </xf>
    <xf numFmtId="14" fontId="6" fillId="0" borderId="6" xfId="0" applyNumberFormat="1" applyFont="1" applyBorder="1" applyAlignment="1">
      <alignment horizontal="center"/>
    </xf>
    <xf numFmtId="49" fontId="6" fillId="0" borderId="6" xfId="0" applyNumberFormat="1" applyFont="1" applyBorder="1" applyAlignment="1">
      <alignment horizontal="center"/>
    </xf>
    <xf numFmtId="0" fontId="0" fillId="0" borderId="0" xfId="1" quotePrefix="1" applyNumberFormat="1" applyFont="1" applyFill="1" applyBorder="1"/>
    <xf numFmtId="0" fontId="7" fillId="2" borderId="6" xfId="0" applyFont="1" applyFill="1" applyBorder="1" applyAlignment="1">
      <alignment horizontal="center"/>
    </xf>
    <xf numFmtId="49" fontId="0" fillId="0" borderId="0" xfId="0" applyNumberFormat="1" applyProtection="1">
      <protection locked="0"/>
    </xf>
    <xf numFmtId="0" fontId="14" fillId="9" borderId="15" xfId="0" applyFont="1" applyFill="1" applyBorder="1"/>
    <xf numFmtId="0" fontId="14" fillId="9" borderId="14" xfId="0" applyFont="1" applyFill="1" applyBorder="1"/>
    <xf numFmtId="0" fontId="14" fillId="9" borderId="16" xfId="0" applyFont="1" applyFill="1" applyBorder="1"/>
    <xf numFmtId="44" fontId="14" fillId="9" borderId="14" xfId="1" applyFont="1" applyFill="1" applyBorder="1"/>
    <xf numFmtId="14" fontId="14" fillId="11" borderId="8" xfId="0" applyNumberFormat="1" applyFont="1" applyFill="1" applyBorder="1"/>
    <xf numFmtId="0" fontId="14" fillId="11" borderId="17" xfId="0" applyFont="1" applyFill="1" applyBorder="1"/>
    <xf numFmtId="2" fontId="14" fillId="11" borderId="17" xfId="0" applyNumberFormat="1" applyFont="1" applyFill="1" applyBorder="1"/>
    <xf numFmtId="2" fontId="14" fillId="11" borderId="18" xfId="0" applyNumberFormat="1" applyFont="1" applyFill="1" applyBorder="1" applyAlignment="1">
      <alignment horizontal="center" wrapText="1"/>
    </xf>
    <xf numFmtId="44" fontId="14" fillId="11" borderId="17" xfId="1" applyFont="1" applyFill="1" applyBorder="1"/>
    <xf numFmtId="44" fontId="14" fillId="11" borderId="18" xfId="1" applyFont="1" applyFill="1" applyBorder="1" applyAlignment="1">
      <alignment horizontal="center" wrapText="1"/>
    </xf>
    <xf numFmtId="0" fontId="14" fillId="11" borderId="8" xfId="0" applyFont="1" applyFill="1" applyBorder="1"/>
    <xf numFmtId="14" fontId="14" fillId="11" borderId="17" xfId="0" applyNumberFormat="1" applyFont="1" applyFill="1" applyBorder="1"/>
    <xf numFmtId="49" fontId="0" fillId="10" borderId="17" xfId="0" applyNumberFormat="1" applyFill="1" applyBorder="1"/>
    <xf numFmtId="44" fontId="0" fillId="0" borderId="0" xfId="1" pivotButton="1" applyFont="1"/>
    <xf numFmtId="0" fontId="9" fillId="0" borderId="0" xfId="0" applyFont="1" applyAlignment="1">
      <alignment horizontal="right"/>
    </xf>
    <xf numFmtId="49" fontId="9" fillId="0" borderId="0" xfId="0" applyNumberFormat="1" applyFont="1" applyAlignment="1">
      <alignment horizontal="right"/>
    </xf>
    <xf numFmtId="0" fontId="10" fillId="0" borderId="0" xfId="0" applyFont="1" applyAlignment="1">
      <alignment horizontal="right"/>
    </xf>
    <xf numFmtId="44" fontId="11" fillId="0" borderId="6" xfId="1" applyFont="1" applyFill="1" applyBorder="1" applyAlignment="1">
      <alignment horizontal="right"/>
    </xf>
    <xf numFmtId="44" fontId="11" fillId="0" borderId="6" xfId="1" applyFont="1" applyBorder="1" applyAlignment="1">
      <alignment horizontal="right"/>
    </xf>
    <xf numFmtId="49" fontId="11" fillId="0" borderId="7" xfId="0" applyNumberFormat="1" applyFont="1" applyBorder="1" applyAlignment="1">
      <alignment horizontal="right"/>
    </xf>
    <xf numFmtId="49" fontId="11" fillId="0" borderId="6" xfId="0" applyNumberFormat="1" applyFont="1" applyBorder="1" applyAlignment="1">
      <alignment horizontal="right"/>
    </xf>
    <xf numFmtId="49" fontId="11" fillId="0" borderId="6" xfId="0" applyNumberFormat="1" applyFont="1" applyBorder="1" applyAlignment="1">
      <alignment horizontal="center"/>
    </xf>
    <xf numFmtId="44" fontId="15" fillId="0" borderId="0" xfId="1" applyFont="1" applyAlignment="1">
      <alignment horizontal="left" indent="4"/>
    </xf>
    <xf numFmtId="0" fontId="19" fillId="0" borderId="0" xfId="0" applyFont="1"/>
    <xf numFmtId="44" fontId="19" fillId="0" borderId="0" xfId="1" applyFont="1"/>
    <xf numFmtId="14" fontId="3" fillId="0" borderId="10" xfId="0" applyNumberFormat="1" applyFont="1" applyBorder="1" applyAlignment="1">
      <alignment horizontal="center" vertical="center" wrapText="1"/>
    </xf>
    <xf numFmtId="44" fontId="3" fillId="0" borderId="10" xfId="1" applyFont="1" applyBorder="1" applyAlignment="1">
      <alignment horizontal="center" vertical="center" wrapText="1"/>
    </xf>
    <xf numFmtId="44" fontId="0" fillId="0" borderId="0" xfId="1" applyFont="1" applyAlignment="1">
      <alignment horizontal="left" indent="4"/>
    </xf>
    <xf numFmtId="49" fontId="15" fillId="0" borderId="0" xfId="1" applyNumberFormat="1" applyFont="1" applyAlignment="1">
      <alignment horizontal="left" indent="4"/>
    </xf>
    <xf numFmtId="0" fontId="20" fillId="0" borderId="0" xfId="0" applyFont="1"/>
    <xf numFmtId="44" fontId="21" fillId="0" borderId="0" xfId="1" applyFont="1" applyFill="1" applyBorder="1"/>
    <xf numFmtId="0" fontId="18" fillId="13" borderId="19" xfId="0" applyFont="1" applyFill="1" applyBorder="1" applyAlignment="1">
      <alignment horizontal="center"/>
    </xf>
    <xf numFmtId="0" fontId="18" fillId="13" borderId="20" xfId="0" applyFont="1" applyFill="1" applyBorder="1" applyAlignment="1">
      <alignment horizontal="center" vertical="center"/>
    </xf>
    <xf numFmtId="0" fontId="19" fillId="13" borderId="21" xfId="0" applyFont="1" applyFill="1" applyBorder="1" applyAlignment="1">
      <alignment horizontal="center" vertical="center"/>
    </xf>
    <xf numFmtId="0" fontId="16" fillId="14" borderId="0" xfId="0" applyFont="1" applyFill="1"/>
    <xf numFmtId="44" fontId="16" fillId="14" borderId="0" xfId="1" applyFont="1" applyFill="1"/>
    <xf numFmtId="0" fontId="25" fillId="14" borderId="0" xfId="0" applyFont="1" applyFill="1"/>
    <xf numFmtId="0" fontId="26" fillId="0" borderId="0" xfId="0" applyFont="1"/>
    <xf numFmtId="0" fontId="23" fillId="0" borderId="22" xfId="0" applyFont="1" applyBorder="1"/>
    <xf numFmtId="44" fontId="27" fillId="0" borderId="23" xfId="1" applyFont="1" applyFill="1" applyBorder="1"/>
    <xf numFmtId="44" fontId="27" fillId="0" borderId="0" xfId="0" applyNumberFormat="1" applyFont="1"/>
    <xf numFmtId="44" fontId="18" fillId="0" borderId="0" xfId="0" applyNumberFormat="1" applyFont="1"/>
    <xf numFmtId="44" fontId="14" fillId="0" borderId="0" xfId="0" applyNumberFormat="1" applyFont="1"/>
    <xf numFmtId="44" fontId="22" fillId="0" borderId="0" xfId="0" applyNumberFormat="1" applyFont="1"/>
    <xf numFmtId="44" fontId="27" fillId="0" borderId="0" xfId="1" applyFont="1" applyFill="1" applyBorder="1"/>
    <xf numFmtId="44" fontId="27" fillId="0" borderId="0" xfId="1" applyFont="1" applyBorder="1"/>
    <xf numFmtId="0" fontId="23" fillId="0" borderId="24" xfId="0" applyFont="1" applyBorder="1"/>
    <xf numFmtId="44" fontId="27" fillId="0" borderId="25" xfId="1" applyFont="1" applyFill="1" applyBorder="1"/>
    <xf numFmtId="44" fontId="18" fillId="0" borderId="23" xfId="1" applyFont="1" applyFill="1" applyBorder="1"/>
    <xf numFmtId="44" fontId="28" fillId="0" borderId="25" xfId="1" applyFont="1" applyFill="1" applyBorder="1"/>
    <xf numFmtId="44" fontId="29" fillId="0" borderId="6" xfId="1" applyFont="1" applyBorder="1" applyAlignment="1"/>
    <xf numFmtId="44" fontId="29" fillId="0" borderId="6" xfId="1" applyFont="1" applyBorder="1" applyAlignment="1">
      <alignment horizontal="right"/>
    </xf>
    <xf numFmtId="44" fontId="29" fillId="7" borderId="6" xfId="1" applyFont="1" applyFill="1" applyBorder="1" applyAlignment="1">
      <alignment horizontal="right"/>
    </xf>
    <xf numFmtId="49" fontId="29" fillId="0" borderId="12" xfId="1" applyNumberFormat="1" applyFont="1" applyBorder="1" applyAlignment="1">
      <alignment horizontal="right"/>
    </xf>
    <xf numFmtId="0" fontId="11" fillId="4" borderId="6" xfId="0" quotePrefix="1" applyFont="1" applyFill="1" applyBorder="1" applyAlignment="1">
      <alignment horizontal="center"/>
    </xf>
    <xf numFmtId="0" fontId="30" fillId="0" borderId="24" xfId="0" applyFont="1" applyBorder="1"/>
    <xf numFmtId="44" fontId="24" fillId="12" borderId="12" xfId="1" applyFont="1" applyFill="1" applyBorder="1" applyAlignment="1">
      <alignment horizontal="right"/>
    </xf>
    <xf numFmtId="44" fontId="19" fillId="0" borderId="0" xfId="0" applyNumberFormat="1" applyFont="1"/>
    <xf numFmtId="44" fontId="7" fillId="12" borderId="6" xfId="1" applyFont="1" applyFill="1" applyBorder="1" applyAlignment="1">
      <alignment horizontal="right"/>
    </xf>
    <xf numFmtId="44" fontId="31" fillId="12" borderId="6" xfId="1" applyFont="1" applyFill="1" applyBorder="1" applyAlignment="1">
      <alignment horizontal="right"/>
    </xf>
    <xf numFmtId="49" fontId="7" fillId="12" borderId="12" xfId="1" applyNumberFormat="1" applyFont="1" applyFill="1" applyBorder="1" applyAlignment="1">
      <alignment horizontal="right"/>
    </xf>
    <xf numFmtId="49" fontId="11" fillId="0" borderId="6" xfId="1" quotePrefix="1" applyNumberFormat="1" applyFont="1" applyBorder="1" applyAlignment="1">
      <alignment horizontal="right"/>
    </xf>
    <xf numFmtId="44" fontId="0" fillId="0" borderId="0" xfId="1" applyFont="1" applyFill="1"/>
    <xf numFmtId="8" fontId="18" fillId="0" borderId="23" xfId="1" applyNumberFormat="1" applyFont="1" applyFill="1" applyBorder="1"/>
    <xf numFmtId="49" fontId="0" fillId="10" borderId="18" xfId="0" applyNumberFormat="1" applyFill="1" applyBorder="1" applyAlignment="1">
      <alignment horizontal="right"/>
    </xf>
    <xf numFmtId="0" fontId="3" fillId="0" borderId="0" xfId="0" applyFont="1"/>
    <xf numFmtId="49" fontId="33" fillId="0" borderId="28" xfId="0" applyNumberFormat="1" applyFont="1" applyBorder="1"/>
    <xf numFmtId="0" fontId="23" fillId="15" borderId="22" xfId="0" applyFont="1" applyFill="1" applyBorder="1"/>
    <xf numFmtId="44" fontId="27" fillId="15" borderId="23" xfId="1" applyFont="1" applyFill="1" applyBorder="1"/>
    <xf numFmtId="44" fontId="18" fillId="15" borderId="0" xfId="0" applyNumberFormat="1" applyFont="1" applyFill="1"/>
    <xf numFmtId="8" fontId="34" fillId="0" borderId="0" xfId="0" applyNumberFormat="1" applyFont="1"/>
    <xf numFmtId="0" fontId="35" fillId="13" borderId="10" xfId="0" applyFont="1" applyFill="1" applyBorder="1" applyAlignment="1">
      <alignment horizontal="center"/>
    </xf>
    <xf numFmtId="8" fontId="18" fillId="0" borderId="0" xfId="0" applyNumberFormat="1" applyFont="1"/>
    <xf numFmtId="0" fontId="11" fillId="7" borderId="6" xfId="0" applyFont="1" applyFill="1" applyBorder="1" applyAlignment="1">
      <alignment horizontal="center"/>
    </xf>
    <xf numFmtId="14" fontId="0" fillId="0" borderId="0" xfId="0" quotePrefix="1" applyNumberFormat="1"/>
    <xf numFmtId="0" fontId="3" fillId="0" borderId="2" xfId="0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3" fillId="0" borderId="4" xfId="0" applyFont="1" applyBorder="1" applyAlignment="1">
      <alignment horizontal="center"/>
    </xf>
    <xf numFmtId="44" fontId="32" fillId="14" borderId="26" xfId="1" applyFont="1" applyFill="1" applyBorder="1" applyAlignment="1">
      <alignment horizontal="center" vertical="center"/>
    </xf>
    <xf numFmtId="44" fontId="32" fillId="14" borderId="0" xfId="1" applyFont="1" applyFill="1" applyBorder="1" applyAlignment="1">
      <alignment horizontal="center" vertical="center"/>
    </xf>
    <xf numFmtId="0" fontId="17" fillId="14" borderId="0" xfId="0" applyFont="1" applyFill="1" applyAlignment="1">
      <alignment horizontal="center" vertical="center"/>
    </xf>
    <xf numFmtId="0" fontId="17" fillId="14" borderId="27" xfId="0" applyFont="1" applyFill="1" applyBorder="1" applyAlignment="1">
      <alignment horizontal="center" vertical="center"/>
    </xf>
  </cellXfs>
  <cellStyles count="2">
    <cellStyle name="Moneda" xfId="1" builtinId="4"/>
    <cellStyle name="Normal" xfId="0" builtinId="0"/>
  </cellStyles>
  <dxfs count="96">
    <dxf>
      <font>
        <strike val="0"/>
        <outline val="0"/>
        <shadow val="0"/>
        <u val="none"/>
        <vertAlign val="baseline"/>
        <color theme="0"/>
        <name val="Arial"/>
        <scheme val="none"/>
      </font>
      <numFmt numFmtId="12" formatCode="&quot;$&quot;#,##0.00;[Red]\-&quot;$&quot;#,##0.00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color theme="0"/>
        <name val="Arial"/>
        <scheme val="none"/>
      </font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theme="0"/>
        <name val="Arial"/>
        <scheme val="none"/>
      </font>
      <fill>
        <patternFill patternType="none">
          <fgColor indexed="64"/>
          <bgColor auto="1"/>
        </patternFill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scheme val="none"/>
      </font>
      <fill>
        <patternFill patternType="solid">
          <fgColor indexed="64"/>
          <bgColor theme="4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color theme="0"/>
      </font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theme="0"/>
      </font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4" tint="-0.24997711111789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0" formatCode="@"/>
    </dxf>
    <dxf>
      <numFmt numFmtId="30" formatCode="@"/>
    </dxf>
    <dxf>
      <numFmt numFmtId="34" formatCode="_-&quot;$&quot;* #,##0.00_-;\-&quot;$&quot;* #,##0.0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bottom" textRotation="0" wrapText="0" indent="4" justifyLastLine="0" shrinkToFit="0" readingOrder="0"/>
    </dxf>
    <dxf>
      <numFmt numFmtId="164" formatCode="_-&quot;$&quot;* #,##0.0_-;\-&quot;$&quot;* #,##0.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164" formatCode="_-&quot;$&quot;* #,##0.0_-;\-&quot;$&quot;* #,##0.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bottom" textRotation="0" wrapText="0" indent="4" justifyLastLine="0" shrinkToFit="0" readingOrder="0"/>
    </dxf>
    <dxf>
      <numFmt numFmtId="34" formatCode="_-&quot;$&quot;* #,##0.00_-;\-&quot;$&quot;* #,##0.00_-;_-&quot;$&quot;* &quot;-&quot;??_-;_-@_-"/>
    </dxf>
    <dxf>
      <numFmt numFmtId="30" formatCode="@"/>
    </dxf>
    <dxf>
      <numFmt numFmtId="34" formatCode="_-&quot;$&quot;* #,##0.00_-;\-&quot;$&quot;* #,##0.00_-;_-&quot;$&quot;* &quot;-&quot;??_-;_-@_-"/>
    </dxf>
    <dxf>
      <numFmt numFmtId="30" formatCode="@"/>
    </dxf>
    <dxf>
      <numFmt numFmtId="34" formatCode="_-&quot;$&quot;* #,##0.00_-;\-&quot;$&quot;* #,##0.00_-;_-&quot;$&quot;* &quot;-&quot;??_-;_-@_-"/>
    </dxf>
    <dxf>
      <numFmt numFmtId="30" formatCode="@"/>
    </dxf>
    <dxf>
      <numFmt numFmtId="166" formatCode="dd/mm/yyyy"/>
    </dxf>
    <dxf>
      <numFmt numFmtId="0" formatCode="General"/>
    </dxf>
    <dxf>
      <numFmt numFmtId="30" formatCode="@"/>
    </dxf>
    <dxf>
      <numFmt numFmtId="30" formatCode="@"/>
    </dxf>
    <dxf>
      <numFmt numFmtId="0" formatCode="General"/>
    </dxf>
    <dxf>
      <numFmt numFmtId="0" formatCode="General"/>
    </dxf>
    <dxf>
      <numFmt numFmtId="30" formatCode="@"/>
    </dxf>
    <dxf>
      <numFmt numFmtId="0" formatCode="General"/>
    </dxf>
    <dxf>
      <numFmt numFmtId="30" formatCode="@"/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30" formatCode="@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left" vertical="bottom" textRotation="0" wrapText="0" indent="4" justifyLastLine="0" shrinkToFit="0" readingOrder="0"/>
    </dxf>
    <dxf>
      <numFmt numFmtId="34" formatCode="_-&quot;$&quot;* #,##0.00_-;\-&quot;$&quot;* #,##0.0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bottom" textRotation="0" wrapText="0" indent="4" justifyLastLine="0" shrinkToFit="0" readingOrder="0"/>
    </dxf>
    <dxf>
      <numFmt numFmtId="34" formatCode="_-&quot;$&quot;* #,##0.00_-;\-&quot;$&quot;* #,##0.00_-;_-&quot;$&quot;* &quot;-&quot;??_-;_-@_-"/>
    </dxf>
    <dxf>
      <numFmt numFmtId="30" formatCode="@"/>
    </dxf>
    <dxf>
      <numFmt numFmtId="34" formatCode="_-&quot;$&quot;* #,##0.00_-;\-&quot;$&quot;* #,##0.00_-;_-&quot;$&quot;* &quot;-&quot;??_-;_-@_-"/>
    </dxf>
    <dxf>
      <numFmt numFmtId="30" formatCode="@"/>
    </dxf>
    <dxf>
      <numFmt numFmtId="34" formatCode="_-&quot;$&quot;* #,##0.00_-;\-&quot;$&quot;* #,##0.00_-;_-&quot;$&quot;* &quot;-&quot;??_-;_-@_-"/>
    </dxf>
    <dxf>
      <numFmt numFmtId="30" formatCode="@"/>
    </dxf>
    <dxf>
      <numFmt numFmtId="166" formatCode="dd/mm/yyyy"/>
    </dxf>
    <dxf>
      <numFmt numFmtId="166" formatCode="dd/mm/yyyy"/>
    </dxf>
    <dxf>
      <numFmt numFmtId="30" formatCode="@"/>
    </dxf>
    <dxf>
      <numFmt numFmtId="0" formatCode="General"/>
    </dxf>
    <dxf>
      <numFmt numFmtId="30" formatCode="@"/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34" formatCode="_-&quot;$&quot;* #,##0.00_-;\-&quot;$&quot;* #,##0.00_-;_-&quot;$&quot;* &quot;-&quot;??_-;_-@_-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$&quot;* #,##0.00_-;\-&quot;$&quot;* #,##0.00_-;_-&quot;$&quot;* &quot;-&quot;??_-;_-@_-"/>
    </dxf>
    <dxf>
      <numFmt numFmtId="30" formatCode="@"/>
    </dxf>
    <dxf>
      <font>
        <b/>
        <i val="0"/>
      </font>
      <fill>
        <patternFill>
          <bgColor rgb="FFFF0000"/>
        </patternFill>
      </fill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</font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33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28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1.xml"/><Relationship Id="rId27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BASE%20DE%20CLIENTES%20IVA%202021.xlsx" TargetMode="Externa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BASE%20DE%20CLIENTES%20IVA%202021.xlsx" TargetMode="Externa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684067</xdr:colOff>
      <xdr:row>1</xdr:row>
      <xdr:rowOff>104775</xdr:rowOff>
    </xdr:from>
    <xdr:to>
      <xdr:col>4</xdr:col>
      <xdr:colOff>86590</xdr:colOff>
      <xdr:row>22</xdr:row>
      <xdr:rowOff>95250</xdr:rowOff>
    </xdr:to>
    <xdr:sp macro="" textlink="">
      <xdr:nvSpPr>
        <xdr:cNvPr id="4" name="3 Rectángulo redondeado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684067" y="736889"/>
          <a:ext cx="2545773" cy="3246293"/>
        </a:xfrm>
        <a:prstGeom prst="roundRect">
          <a:avLst>
            <a:gd name="adj" fmla="val 6056"/>
          </a:avLst>
        </a:prstGeom>
        <a:noFill/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642299</xdr:colOff>
      <xdr:row>22</xdr:row>
      <xdr:rowOff>151790</xdr:rowOff>
    </xdr:from>
    <xdr:to>
      <xdr:col>4</xdr:col>
      <xdr:colOff>127338</xdr:colOff>
      <xdr:row>23</xdr:row>
      <xdr:rowOff>185407</xdr:rowOff>
    </xdr:to>
    <xdr:sp macro="[1]!GuardarDatos" textlink="">
      <xdr:nvSpPr>
        <xdr:cNvPr id="6" name="5 Bisel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2374117" y="4039722"/>
          <a:ext cx="89647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1</xdr:col>
      <xdr:colOff>678973</xdr:colOff>
      <xdr:row>22</xdr:row>
      <xdr:rowOff>157901</xdr:rowOff>
    </xdr:from>
    <xdr:to>
      <xdr:col>3</xdr:col>
      <xdr:colOff>509358</xdr:colOff>
      <xdr:row>24</xdr:row>
      <xdr:rowOff>1018</xdr:rowOff>
    </xdr:to>
    <xdr:sp macro="[1]!LimpiarDatos" textlink="">
      <xdr:nvSpPr>
        <xdr:cNvPr id="5" name="4 Bisel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1440973" y="3474333"/>
          <a:ext cx="800203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Limpiar</a:t>
          </a:r>
        </a:p>
      </xdr:txBody>
    </xdr:sp>
    <xdr:clientData/>
  </xdr:twoCellAnchor>
  <xdr:twoCellAnchor>
    <xdr:from>
      <xdr:col>3</xdr:col>
      <xdr:colOff>4586</xdr:colOff>
      <xdr:row>24</xdr:row>
      <xdr:rowOff>118679</xdr:rowOff>
    </xdr:from>
    <xdr:to>
      <xdr:col>3</xdr:col>
      <xdr:colOff>1052844</xdr:colOff>
      <xdr:row>26</xdr:row>
      <xdr:rowOff>85061</xdr:rowOff>
    </xdr:to>
    <xdr:sp macro="" textlink="">
      <xdr:nvSpPr>
        <xdr:cNvPr id="2" name="1 Bisel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736404" y="3816111"/>
          <a:ext cx="1048258" cy="347382"/>
        </a:xfrm>
        <a:prstGeom prst="bevel">
          <a:avLst/>
        </a:prstGeom>
        <a:ln w="3175">
          <a:solidFill>
            <a:schemeClr val="bg1">
              <a:lumMod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PROVEEDORES</a:t>
          </a:r>
        </a:p>
      </xdr:txBody>
    </xdr:sp>
    <xdr:clientData/>
  </xdr:twoCellAnchor>
  <xdr:twoCellAnchor>
    <xdr:from>
      <xdr:col>0</xdr:col>
      <xdr:colOff>666750</xdr:colOff>
      <xdr:row>0</xdr:row>
      <xdr:rowOff>67235</xdr:rowOff>
    </xdr:from>
    <xdr:to>
      <xdr:col>4</xdr:col>
      <xdr:colOff>86591</xdr:colOff>
      <xdr:row>1</xdr:row>
      <xdr:rowOff>33618</xdr:rowOff>
    </xdr:to>
    <xdr:sp macro="" textlink="">
      <xdr:nvSpPr>
        <xdr:cNvPr id="3" name="2 Rectángulo redondeado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666750" y="67235"/>
          <a:ext cx="2563091" cy="598497"/>
        </a:xfrm>
        <a:prstGeom prst="round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s-ES" sz="1800" b="1" cap="none" spc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REGISTRO DE COMPRAS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957541</xdr:colOff>
      <xdr:row>21</xdr:row>
      <xdr:rowOff>184897</xdr:rowOff>
    </xdr:from>
    <xdr:to>
      <xdr:col>3</xdr:col>
      <xdr:colOff>587747</xdr:colOff>
      <xdr:row>23</xdr:row>
      <xdr:rowOff>28014</xdr:rowOff>
    </xdr:to>
    <xdr:sp macro="[1]!LimpiarContri" textlink="">
      <xdr:nvSpPr>
        <xdr:cNvPr id="3" name="2 Bisel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1719541" y="3871072"/>
          <a:ext cx="89703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Limpiar</a:t>
          </a:r>
        </a:p>
      </xdr:txBody>
    </xdr:sp>
    <xdr:clientData/>
  </xdr:twoCellAnchor>
  <xdr:twoCellAnchor>
    <xdr:from>
      <xdr:col>3</xdr:col>
      <xdr:colOff>856127</xdr:colOff>
      <xdr:row>22</xdr:row>
      <xdr:rowOff>15128</xdr:rowOff>
    </xdr:from>
    <xdr:to>
      <xdr:col>4</xdr:col>
      <xdr:colOff>28573</xdr:colOff>
      <xdr:row>23</xdr:row>
      <xdr:rowOff>48745</xdr:rowOff>
    </xdr:to>
    <xdr:sp macro="[1]!DatosContri" textlink="">
      <xdr:nvSpPr>
        <xdr:cNvPr id="4" name="3 Bisel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2884952" y="3891803"/>
          <a:ext cx="89647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0</xdr:col>
      <xdr:colOff>588818</xdr:colOff>
      <xdr:row>0</xdr:row>
      <xdr:rowOff>1065067</xdr:rowOff>
    </xdr:from>
    <xdr:to>
      <xdr:col>4</xdr:col>
      <xdr:colOff>170584</xdr:colOff>
      <xdr:row>20</xdr:row>
      <xdr:rowOff>181841</xdr:rowOff>
    </xdr:to>
    <xdr:sp macro="" textlink="">
      <xdr:nvSpPr>
        <xdr:cNvPr id="5" name="4 Rectángulo redondeado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588818" y="1065067"/>
          <a:ext cx="3339811" cy="3939888"/>
        </a:xfrm>
        <a:prstGeom prst="roundRect">
          <a:avLst>
            <a:gd name="adj" fmla="val 6056"/>
          </a:avLst>
        </a:prstGeom>
        <a:noFill/>
        <a:ln w="9525" cap="flat" cmpd="sng" algn="ctr">
          <a:solidFill>
            <a:schemeClr val="bg1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0</xdr:col>
      <xdr:colOff>571499</xdr:colOff>
      <xdr:row>0</xdr:row>
      <xdr:rowOff>134471</xdr:rowOff>
    </xdr:from>
    <xdr:to>
      <xdr:col>4</xdr:col>
      <xdr:colOff>168087</xdr:colOff>
      <xdr:row>0</xdr:row>
      <xdr:rowOff>874059</xdr:rowOff>
    </xdr:to>
    <xdr:sp macro="" textlink="">
      <xdr:nvSpPr>
        <xdr:cNvPr id="8" name="7 Rectángulo redondeado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/>
      </xdr:nvSpPr>
      <xdr:spPr>
        <a:xfrm>
          <a:off x="571499" y="134471"/>
          <a:ext cx="3354633" cy="739588"/>
        </a:xfrm>
        <a:prstGeom prst="roundRect">
          <a:avLst/>
        </a:prstGeom>
        <a:solidFill>
          <a:schemeClr val="tx1"/>
        </a:solidFill>
        <a:ln>
          <a:solidFill>
            <a:schemeClr val="bg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s-ES" sz="1800" b="1" cap="none" spc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REGISTRO</a:t>
          </a:r>
          <a:r>
            <a:rPr lang="es-ES" sz="1800" b="1" cap="none" spc="0" baseline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 DE VENTAS CONTRIBUYENTE</a:t>
          </a:r>
          <a:endParaRPr lang="es-ES" sz="1800" b="1" cap="none" spc="0">
            <a:ln w="11430"/>
            <a:gradFill>
              <a:gsLst>
                <a:gs pos="0">
                  <a:schemeClr val="accent2">
                    <a:tint val="70000"/>
                    <a:satMod val="245000"/>
                  </a:schemeClr>
                </a:gs>
                <a:gs pos="75000">
                  <a:schemeClr val="accent2">
                    <a:tint val="90000"/>
                    <a:shade val="60000"/>
                    <a:satMod val="240000"/>
                  </a:schemeClr>
                </a:gs>
                <a:gs pos="100000">
                  <a:schemeClr val="accent2">
                    <a:tint val="100000"/>
                    <a:shade val="50000"/>
                    <a:satMod val="240000"/>
                  </a:schemeClr>
                </a:gs>
              </a:gsLst>
              <a:lin ang="5400000"/>
            </a:gradFill>
            <a:effectLst>
              <a:outerShdw blurRad="50800" dist="39000" dir="5460000" algn="tl">
                <a:srgbClr val="000000">
                  <a:alpha val="38000"/>
                </a:srgbClr>
              </a:outerShdw>
            </a:effectLst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600075</xdr:colOff>
      <xdr:row>0</xdr:row>
      <xdr:rowOff>918881</xdr:rowOff>
    </xdr:from>
    <xdr:to>
      <xdr:col>4</xdr:col>
      <xdr:colOff>161925</xdr:colOff>
      <xdr:row>23</xdr:row>
      <xdr:rowOff>123824</xdr:rowOff>
    </xdr:to>
    <xdr:sp macro="" textlink="">
      <xdr:nvSpPr>
        <xdr:cNvPr id="2" name="1 Rectángulo redondeado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600075" y="918881"/>
          <a:ext cx="3315821" cy="4494119"/>
        </a:xfrm>
        <a:prstGeom prst="roundRect">
          <a:avLst>
            <a:gd name="adj" fmla="val 6056"/>
          </a:avLst>
        </a:prstGeom>
        <a:noFill/>
        <a:ln w="28575"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70595</xdr:colOff>
      <xdr:row>24</xdr:row>
      <xdr:rowOff>62753</xdr:rowOff>
    </xdr:from>
    <xdr:to>
      <xdr:col>3</xdr:col>
      <xdr:colOff>709891</xdr:colOff>
      <xdr:row>25</xdr:row>
      <xdr:rowOff>96370</xdr:rowOff>
    </xdr:to>
    <xdr:sp macro="[1]!LimpiarConsumi" textlink="">
      <xdr:nvSpPr>
        <xdr:cNvPr id="3" name="2 Bisel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1842245" y="3367928"/>
          <a:ext cx="89647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Limpiar</a:t>
          </a:r>
        </a:p>
      </xdr:txBody>
    </xdr:sp>
    <xdr:clientData/>
  </xdr:twoCellAnchor>
  <xdr:twoCellAnchor>
    <xdr:from>
      <xdr:col>3</xdr:col>
      <xdr:colOff>969306</xdr:colOff>
      <xdr:row>24</xdr:row>
      <xdr:rowOff>69477</xdr:rowOff>
    </xdr:from>
    <xdr:to>
      <xdr:col>4</xdr:col>
      <xdr:colOff>138951</xdr:colOff>
      <xdr:row>25</xdr:row>
      <xdr:rowOff>101413</xdr:rowOff>
    </xdr:to>
    <xdr:sp macro="[1]!DatosConsumi" textlink="">
      <xdr:nvSpPr>
        <xdr:cNvPr id="7" name="6 Bisel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/>
      </xdr:nvSpPr>
      <xdr:spPr>
        <a:xfrm>
          <a:off x="2998131" y="3374652"/>
          <a:ext cx="893670" cy="222436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0</xdr:col>
      <xdr:colOff>570940</xdr:colOff>
      <xdr:row>0</xdr:row>
      <xdr:rowOff>78441</xdr:rowOff>
    </xdr:from>
    <xdr:to>
      <xdr:col>4</xdr:col>
      <xdr:colOff>201145</xdr:colOff>
      <xdr:row>0</xdr:row>
      <xdr:rowOff>818029</xdr:rowOff>
    </xdr:to>
    <xdr:sp macro="" textlink="">
      <xdr:nvSpPr>
        <xdr:cNvPr id="5" name="4 Rectángulo redondeado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570940" y="78441"/>
          <a:ext cx="3383055" cy="739588"/>
        </a:xfrm>
        <a:prstGeom prst="roundRect">
          <a:avLst/>
        </a:prstGeom>
        <a:blipFill>
          <a:blip xmlns:r="http://schemas.openxmlformats.org/officeDocument/2006/relationships" r:embed="rId1"/>
          <a:tile tx="0" ty="0" sx="100000" sy="100000" flip="none" algn="tl"/>
        </a:blipFill>
        <a:ln/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800" b="1" cap="none" spc="0">
              <a:ln w="12700">
                <a:solidFill>
                  <a:schemeClr val="accent2">
                    <a:lumMod val="75000"/>
                  </a:schemeClr>
                </a:solidFill>
                <a:prstDash val="solid"/>
              </a:ln>
              <a:solidFill>
                <a:schemeClr val="accent2">
                  <a:lumMod val="75000"/>
                </a:schemeClr>
              </a:solid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REGISTRO</a:t>
          </a:r>
          <a:r>
            <a:rPr lang="es-ES" sz="1800" b="1" cap="none" spc="0" baseline="0">
              <a:ln w="12700">
                <a:solidFill>
                  <a:schemeClr val="accent2">
                    <a:lumMod val="75000"/>
                  </a:schemeClr>
                </a:solidFill>
                <a:prstDash val="solid"/>
              </a:ln>
              <a:solidFill>
                <a:schemeClr val="accent2">
                  <a:lumMod val="75000"/>
                </a:schemeClr>
              </a:solid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 DE VENTAS CONSUMIDOR FINAL</a:t>
          </a:r>
          <a:endParaRPr lang="es-ES" sz="1800" b="1" cap="none" spc="0">
            <a:ln w="12700">
              <a:solidFill>
                <a:schemeClr val="accent2">
                  <a:lumMod val="75000"/>
                </a:schemeClr>
              </a:solidFill>
              <a:prstDash val="solid"/>
            </a:ln>
            <a:solidFill>
              <a:schemeClr val="accent2">
                <a:lumMod val="75000"/>
              </a:schemeClr>
            </a:solidFill>
            <a:effectLst>
              <a:outerShdw dist="38100" dir="2640000" algn="bl" rotWithShape="0">
                <a:schemeClr val="tx2">
                  <a:lumMod val="75000"/>
                </a:schemeClr>
              </a:outerShdw>
            </a:effectLst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684067</xdr:colOff>
      <xdr:row>1</xdr:row>
      <xdr:rowOff>104775</xdr:rowOff>
    </xdr:from>
    <xdr:to>
      <xdr:col>4</xdr:col>
      <xdr:colOff>86590</xdr:colOff>
      <xdr:row>12</xdr:row>
      <xdr:rowOff>161925</xdr:rowOff>
    </xdr:to>
    <xdr:sp macro="" textlink="">
      <xdr:nvSpPr>
        <xdr:cNvPr id="2" name="3 Rectángulo redondeado">
          <a:extLst>
            <a:ext uri="{FF2B5EF4-FFF2-40B4-BE49-F238E27FC236}">
              <a16:creationId xmlns:a16="http://schemas.microsoft.com/office/drawing/2014/main" id="{F4221A42-70F9-4832-9097-7C6D3097EF36}"/>
            </a:ext>
          </a:extLst>
        </xdr:cNvPr>
        <xdr:cNvSpPr/>
      </xdr:nvSpPr>
      <xdr:spPr>
        <a:xfrm>
          <a:off x="684067" y="733425"/>
          <a:ext cx="2536248" cy="3124200"/>
        </a:xfrm>
        <a:prstGeom prst="roundRect">
          <a:avLst>
            <a:gd name="adj" fmla="val 6056"/>
          </a:avLst>
        </a:prstGeom>
        <a:noFill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460459</xdr:colOff>
      <xdr:row>13</xdr:row>
      <xdr:rowOff>134472</xdr:rowOff>
    </xdr:from>
    <xdr:to>
      <xdr:col>3</xdr:col>
      <xdr:colOff>1356930</xdr:colOff>
      <xdr:row>14</xdr:row>
      <xdr:rowOff>168089</xdr:rowOff>
    </xdr:to>
    <xdr:sp macro="[1]!Datosretencion" textlink="">
      <xdr:nvSpPr>
        <xdr:cNvPr id="3" name="5 Bisel">
          <a:extLst>
            <a:ext uri="{FF2B5EF4-FFF2-40B4-BE49-F238E27FC236}">
              <a16:creationId xmlns:a16="http://schemas.microsoft.com/office/drawing/2014/main" id="{2278F800-71E6-4A6F-B439-CAD22C6C1457}"/>
            </a:ext>
          </a:extLst>
        </xdr:cNvPr>
        <xdr:cNvSpPr/>
      </xdr:nvSpPr>
      <xdr:spPr>
        <a:xfrm>
          <a:off x="2192277" y="2870745"/>
          <a:ext cx="89647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1</xdr:col>
      <xdr:colOff>168087</xdr:colOff>
      <xdr:row>13</xdr:row>
      <xdr:rowOff>123265</xdr:rowOff>
    </xdr:from>
    <xdr:to>
      <xdr:col>2</xdr:col>
      <xdr:colOff>145676</xdr:colOff>
      <xdr:row>14</xdr:row>
      <xdr:rowOff>156882</xdr:rowOff>
    </xdr:to>
    <xdr:sp macro="[1]!LimpiarDatos" textlink="">
      <xdr:nvSpPr>
        <xdr:cNvPr id="4" name="4 Bisel">
          <a:extLst>
            <a:ext uri="{FF2B5EF4-FFF2-40B4-BE49-F238E27FC236}">
              <a16:creationId xmlns:a16="http://schemas.microsoft.com/office/drawing/2014/main" id="{AA2BFEF8-5C37-4D72-A64A-34A2423006D9}"/>
            </a:ext>
          </a:extLst>
        </xdr:cNvPr>
        <xdr:cNvSpPr/>
      </xdr:nvSpPr>
      <xdr:spPr>
        <a:xfrm>
          <a:off x="930087" y="4009465"/>
          <a:ext cx="796739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Limpiar</a:t>
          </a:r>
        </a:p>
      </xdr:txBody>
    </xdr:sp>
    <xdr:clientData/>
  </xdr:twoCellAnchor>
  <xdr:twoCellAnchor>
    <xdr:from>
      <xdr:col>1</xdr:col>
      <xdr:colOff>705972</xdr:colOff>
      <xdr:row>15</xdr:row>
      <xdr:rowOff>179293</xdr:rowOff>
    </xdr:from>
    <xdr:to>
      <xdr:col>3</xdr:col>
      <xdr:colOff>784412</xdr:colOff>
      <xdr:row>17</xdr:row>
      <xdr:rowOff>145675</xdr:rowOff>
    </xdr:to>
    <xdr:sp macro="" textlink="">
      <xdr:nvSpPr>
        <xdr:cNvPr id="5" name="1 Bisel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2C73A61-093D-4DB4-BEC7-1B2CC863C3BA}"/>
            </a:ext>
          </a:extLst>
        </xdr:cNvPr>
        <xdr:cNvSpPr/>
      </xdr:nvSpPr>
      <xdr:spPr>
        <a:xfrm>
          <a:off x="1467972" y="4446493"/>
          <a:ext cx="1040465" cy="347382"/>
        </a:xfrm>
        <a:prstGeom prst="bevel">
          <a:avLst/>
        </a:prstGeom>
        <a:ln w="3175">
          <a:solidFill>
            <a:schemeClr val="bg1">
              <a:lumMod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PROVEEDORES</a:t>
          </a:r>
        </a:p>
      </xdr:txBody>
    </xdr:sp>
    <xdr:clientData/>
  </xdr:twoCellAnchor>
  <xdr:twoCellAnchor>
    <xdr:from>
      <xdr:col>0</xdr:col>
      <xdr:colOff>666750</xdr:colOff>
      <xdr:row>0</xdr:row>
      <xdr:rowOff>67235</xdr:rowOff>
    </xdr:from>
    <xdr:to>
      <xdr:col>4</xdr:col>
      <xdr:colOff>86591</xdr:colOff>
      <xdr:row>1</xdr:row>
      <xdr:rowOff>33618</xdr:rowOff>
    </xdr:to>
    <xdr:sp macro="" textlink="">
      <xdr:nvSpPr>
        <xdr:cNvPr id="6" name="2 Rectángulo redondeado">
          <a:extLst>
            <a:ext uri="{FF2B5EF4-FFF2-40B4-BE49-F238E27FC236}">
              <a16:creationId xmlns:a16="http://schemas.microsoft.com/office/drawing/2014/main" id="{D36556AA-4E8B-445E-987A-136E6F8C3D03}"/>
            </a:ext>
          </a:extLst>
        </xdr:cNvPr>
        <xdr:cNvSpPr/>
      </xdr:nvSpPr>
      <xdr:spPr>
        <a:xfrm>
          <a:off x="666750" y="67235"/>
          <a:ext cx="2553566" cy="595033"/>
        </a:xfrm>
        <a:prstGeom prst="roundRect">
          <a:avLst/>
        </a:prstGeom>
        <a:solidFill>
          <a:srgbClr val="002060"/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s-ES" sz="1400" b="1" cap="none" spc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REGISTRO DE RETENCIONES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552451</xdr:colOff>
      <xdr:row>6</xdr:row>
      <xdr:rowOff>171450</xdr:rowOff>
    </xdr:from>
    <xdr:to>
      <xdr:col>8</xdr:col>
      <xdr:colOff>619125</xdr:colOff>
      <xdr:row>16</xdr:row>
      <xdr:rowOff>46370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227E034-0FFB-0701-FD56-6D916A657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77301" y="1428750"/>
          <a:ext cx="2181224" cy="216092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Principal\AppData\Roaming\Microsoft\Excel\XLSTART\PERSONAL.XLSB" TargetMode="External"/><Relationship Id="rId1" Type="http://schemas.microsoft.com/office/2006/relationships/xlExternalLinkPath/xlStartup" Target="PERSONAL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espa/Desktop/catalogo%20de%20cuemta%20rediafr%20(1)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Hoja1"/>
    </sheetNames>
    <definedNames>
      <definedName name="DatosConsumi"/>
      <definedName name="DatosContri"/>
      <definedName name="Datosretencion"/>
      <definedName name="GuardarDatos"/>
      <definedName name="LimpiarConsumi"/>
      <definedName name="LimpiarContri"/>
      <definedName name="LimpiarDatos"/>
    </definedNames>
    <sheetDataSet>
      <sheetData sheetId="0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able 1"/>
      <sheetName val="Hoja2"/>
      <sheetName val="Hoja3"/>
      <sheetName val="CONTABILIDAD"/>
      <sheetName val="LIBRO "/>
      <sheetName val="Hoja5"/>
      <sheetName val="Hoja1"/>
      <sheetName val="Hoja4"/>
    </sheetNames>
    <sheetDataSet>
      <sheetData sheetId="0" refreshError="1"/>
      <sheetData sheetId="1" refreshError="1"/>
      <sheetData sheetId="2" refreshError="1"/>
      <sheetData sheetId="3" refreshError="1"/>
      <sheetData sheetId="4" refreshError="1">
        <row r="1">
          <cell r="A1" t="str">
            <v>CUENTAS Y DOCUMENTOS POR COBRAR</v>
          </cell>
          <cell r="B1" t="str">
            <v>Columna1</v>
          </cell>
        </row>
        <row r="2">
          <cell r="A2" t="str">
            <v>A Y C MULTISERVICIOS S.A DE</v>
          </cell>
          <cell r="B2" t="str">
            <v xml:space="preserve">11030270880         </v>
          </cell>
        </row>
        <row r="3">
          <cell r="A3" t="str">
            <v>ADALBERTO ARTURO FLORES</v>
          </cell>
          <cell r="B3">
            <v>1103020121</v>
          </cell>
        </row>
        <row r="4">
          <cell r="A4" t="str">
            <v>ADAN AMERICO FUENTES CANALES</v>
          </cell>
          <cell r="B4">
            <v>1103027054</v>
          </cell>
        </row>
        <row r="5">
          <cell r="A5" t="str">
            <v>ADIO ERNESTO CARDOZA PINEDA</v>
          </cell>
          <cell r="B5">
            <v>11030270982</v>
          </cell>
        </row>
        <row r="6">
          <cell r="A6" t="str">
            <v>ADRIANA MARISOL BENITEZ</v>
          </cell>
          <cell r="B6">
            <v>1103027069</v>
          </cell>
        </row>
        <row r="7">
          <cell r="A7" t="str">
            <v>AE PROYECTOS S.A DE C.V LIFE</v>
          </cell>
          <cell r="B7">
            <v>11030273</v>
          </cell>
        </row>
        <row r="8">
          <cell r="A8" t="str">
            <v>AGAPE DE EL SALVADOR S.A.DE</v>
          </cell>
          <cell r="B8">
            <v>11030243</v>
          </cell>
        </row>
        <row r="9">
          <cell r="A9" t="str">
            <v>AKTIV, S.A. DE C.V.</v>
          </cell>
          <cell r="B9">
            <v>11030270966</v>
          </cell>
        </row>
        <row r="10">
          <cell r="A10" t="str">
            <v>ALBA ERIKA SIBRIAN DE GUZMAN</v>
          </cell>
          <cell r="B10">
            <v>11030270909</v>
          </cell>
        </row>
        <row r="11">
          <cell r="A11" t="str">
            <v>ALBA LILIAN MARTINEZ</v>
          </cell>
          <cell r="B11">
            <v>1103026905</v>
          </cell>
        </row>
        <row r="12">
          <cell r="A12" t="str">
            <v>ALBERTO ARTURO BUSTAMANTE</v>
          </cell>
          <cell r="B12" t="e">
            <v>#N/A</v>
          </cell>
        </row>
        <row r="13">
          <cell r="A13" t="str">
            <v>ALBERTO FLORES HERNANDEZ</v>
          </cell>
          <cell r="B13">
            <v>11030220</v>
          </cell>
        </row>
        <row r="14">
          <cell r="A14" t="str">
            <v>ALCIRA JOHANNA DE MARIA</v>
          </cell>
          <cell r="B14">
            <v>1103027049</v>
          </cell>
        </row>
        <row r="15">
          <cell r="A15" t="str">
            <v>ALESSANTI, S.A. DE C.V.</v>
          </cell>
          <cell r="B15">
            <v>11030102</v>
          </cell>
        </row>
        <row r="16">
          <cell r="A16" t="str">
            <v>ALEXANDER GAMEZ BRITO</v>
          </cell>
          <cell r="B16">
            <v>11030270702</v>
          </cell>
        </row>
        <row r="17">
          <cell r="A17" t="str">
            <v>ALICIA GONZALEZ</v>
          </cell>
          <cell r="B17">
            <v>1103029905</v>
          </cell>
        </row>
        <row r="18">
          <cell r="A18" t="str">
            <v>ALIVIA S.A DE C.V,</v>
          </cell>
          <cell r="B18">
            <v>1103029947</v>
          </cell>
        </row>
        <row r="19">
          <cell r="A19" t="str">
            <v>ALMA VIOLETA RODRIGUEZ DE</v>
          </cell>
          <cell r="B19">
            <v>1103026828</v>
          </cell>
        </row>
        <row r="20">
          <cell r="A20" t="str">
            <v>ANA ADELA ZAPATA DE CHACON</v>
          </cell>
          <cell r="B20">
            <v>11030270923</v>
          </cell>
        </row>
        <row r="21">
          <cell r="A21" t="str">
            <v>ANA CARINA PAZ DE VENTURA</v>
          </cell>
          <cell r="B21">
            <v>1103020167</v>
          </cell>
        </row>
        <row r="22">
          <cell r="A22" t="str">
            <v>ANA CAROLINA GARAY</v>
          </cell>
          <cell r="B22">
            <v>1103026908</v>
          </cell>
        </row>
        <row r="23">
          <cell r="A23" t="str">
            <v>ANA CRISTINA GONZALEZ</v>
          </cell>
          <cell r="B23">
            <v>11030270879</v>
          </cell>
        </row>
        <row r="24">
          <cell r="A24" t="str">
            <v>ANA DIOSIS CASTRO DE MOLINA</v>
          </cell>
          <cell r="B24">
            <v>11030271031</v>
          </cell>
        </row>
        <row r="25">
          <cell r="A25" t="str">
            <v>ANA ELSA MENDOZA MORALES</v>
          </cell>
          <cell r="B25">
            <v>11030271068</v>
          </cell>
        </row>
        <row r="26">
          <cell r="A26" t="str">
            <v>ANA GUADALUOEARGUETA MIRANDA</v>
          </cell>
          <cell r="B26">
            <v>11030271065</v>
          </cell>
        </row>
        <row r="27">
          <cell r="A27" t="str">
            <v>ANA KARINA MARTINEZ GUERRERO</v>
          </cell>
          <cell r="B27">
            <v>11030270956</v>
          </cell>
        </row>
        <row r="28">
          <cell r="A28" t="str">
            <v>ANA ROSA REYES DE ALVAREZ</v>
          </cell>
          <cell r="B28">
            <v>1103027073</v>
          </cell>
        </row>
        <row r="29">
          <cell r="A29" t="str">
            <v>ANA ROSIBEL HERNANDEZ</v>
          </cell>
          <cell r="B29">
            <v>11030270723</v>
          </cell>
        </row>
        <row r="30">
          <cell r="A30" t="str">
            <v>ANA RUTH AMAYA</v>
          </cell>
          <cell r="B30">
            <v>1103029933</v>
          </cell>
        </row>
        <row r="31">
          <cell r="A31" t="str">
            <v>ANA SILVIA CRISOTOMO</v>
          </cell>
          <cell r="B31">
            <v>11030271063</v>
          </cell>
        </row>
        <row r="32">
          <cell r="A32" t="str">
            <v>ANA VIRGINIA DE LANDAVERDE</v>
          </cell>
          <cell r="B32">
            <v>11030271091</v>
          </cell>
        </row>
        <row r="33">
          <cell r="A33" t="str">
            <v>ANAI ESPERANZA QUIJANO DE</v>
          </cell>
          <cell r="B33">
            <v>1103020175</v>
          </cell>
        </row>
        <row r="34">
          <cell r="A34" t="str">
            <v>ANGEL AGUILLON CRUZ</v>
          </cell>
          <cell r="B34">
            <v>1103020166</v>
          </cell>
        </row>
        <row r="35">
          <cell r="A35" t="str">
            <v>ANGEL CUPERTINO FUENTES</v>
          </cell>
          <cell r="B35">
            <v>1103020120</v>
          </cell>
        </row>
        <row r="36">
          <cell r="A36" t="str">
            <v>ANGEL SARAVIA GONZALEZ</v>
          </cell>
          <cell r="B36">
            <v>11030271026</v>
          </cell>
        </row>
        <row r="37">
          <cell r="A37" t="str">
            <v>ANGELA GLORIA FUENTES DE MATA</v>
          </cell>
          <cell r="B37">
            <v>1103027044</v>
          </cell>
        </row>
        <row r="38">
          <cell r="A38" t="str">
            <v>APARICIO BALMORE MARTINEZ</v>
          </cell>
          <cell r="B38">
            <v>11030271066</v>
          </cell>
        </row>
        <row r="39">
          <cell r="A39" t="str">
            <v>ARGENIS ANTONIO ORTIZ AGUIÑADA</v>
          </cell>
          <cell r="B39">
            <v>11030271039</v>
          </cell>
        </row>
        <row r="40">
          <cell r="A40" t="str">
            <v>ARISTIDES ANTONIO NUÑES CACERES</v>
          </cell>
          <cell r="B40">
            <v>11030258</v>
          </cell>
        </row>
        <row r="41">
          <cell r="A41" t="str">
            <v>ASOCIACION DEMOGRAFICA</v>
          </cell>
          <cell r="B41">
            <v>11030270761</v>
          </cell>
        </row>
        <row r="42">
          <cell r="A42" t="str">
            <v>ASOCIACION NACIONAL DE EL SALVADOR DE LA ORDEN DE MALTA</v>
          </cell>
          <cell r="B42">
            <v>11030271024</v>
          </cell>
        </row>
        <row r="43">
          <cell r="A43" t="str">
            <v>ASTRID DENISSE AGUILAR</v>
          </cell>
          <cell r="B43">
            <v>1103026858</v>
          </cell>
        </row>
        <row r="44">
          <cell r="A44" t="str">
            <v>AZUCENA JIMENEZ DE HERNANDEZ</v>
          </cell>
          <cell r="B44">
            <v>1103027041</v>
          </cell>
        </row>
        <row r="45">
          <cell r="A45" t="str">
            <v>BALLY SPORT CENTER, S.A.</v>
          </cell>
          <cell r="B45">
            <v>11030270852</v>
          </cell>
        </row>
        <row r="46">
          <cell r="A46" t="str">
            <v>BARTOLO TRINIDAD BERRIOS POLIO</v>
          </cell>
          <cell r="B46">
            <v>1103027006</v>
          </cell>
        </row>
        <row r="47">
          <cell r="A47" t="str">
            <v>BARTOLOME JACINTO VILLAGRAN</v>
          </cell>
          <cell r="B47">
            <v>11030270967</v>
          </cell>
        </row>
        <row r="48">
          <cell r="A48" t="str">
            <v>BASILIO FERNANDEZ BLANCO</v>
          </cell>
          <cell r="B48">
            <v>1103027003</v>
          </cell>
        </row>
        <row r="49">
          <cell r="A49" t="str">
            <v>BE SPORT</v>
          </cell>
          <cell r="B49">
            <v>1103020143</v>
          </cell>
        </row>
        <row r="50">
          <cell r="A50" t="str">
            <v>BEETHOVEN S.A DE C.V</v>
          </cell>
          <cell r="B50">
            <v>1103026937</v>
          </cell>
        </row>
        <row r="51">
          <cell r="A51" t="str">
            <v>BERNARDO JOOSUE MENJIVAR</v>
          </cell>
          <cell r="B51">
            <v>1103020155</v>
          </cell>
        </row>
        <row r="52">
          <cell r="A52" t="str">
            <v>BERNARDO REYES CONTRERAS</v>
          </cell>
          <cell r="B52">
            <v>1103026841</v>
          </cell>
        </row>
        <row r="53">
          <cell r="A53" t="str">
            <v>BERTA JOSEFINA SUCESION MENA</v>
          </cell>
          <cell r="B53">
            <v>1103029982</v>
          </cell>
        </row>
        <row r="54">
          <cell r="A54" t="str">
            <v>BESSIE ESMERALDA ODIL</v>
          </cell>
          <cell r="B54">
            <v>11030235</v>
          </cell>
        </row>
        <row r="55">
          <cell r="A55" t="str">
            <v>BIOMART, S.A. DE C.V.</v>
          </cell>
          <cell r="B55">
            <v>11030264</v>
          </cell>
        </row>
        <row r="56">
          <cell r="A56" t="str">
            <v>BLADIMIR ERNESTO AREVALO</v>
          </cell>
          <cell r="B56">
            <v>11030221</v>
          </cell>
        </row>
        <row r="57">
          <cell r="A57" t="str">
            <v>BLANCA LIDIA MEZA FLORES</v>
          </cell>
          <cell r="B57" t="e">
            <v>#N/A</v>
          </cell>
        </row>
        <row r="58">
          <cell r="A58" t="str">
            <v>BLANCA MARGARITA ALVARADO DE</v>
          </cell>
          <cell r="B58">
            <v>1103027000</v>
          </cell>
        </row>
        <row r="59">
          <cell r="A59" t="str">
            <v>BLANCA MARLENE SOSA DE</v>
          </cell>
          <cell r="B59">
            <v>1103026917</v>
          </cell>
        </row>
        <row r="60">
          <cell r="A60" t="str">
            <v>BLANCA NOEMI MALDONADO</v>
          </cell>
          <cell r="B60">
            <v>11030270853</v>
          </cell>
        </row>
        <row r="61">
          <cell r="A61" t="str">
            <v>BONILLA GUEVARA, S.A. DE C.V.</v>
          </cell>
          <cell r="B61">
            <v>11030270787</v>
          </cell>
        </row>
        <row r="62">
          <cell r="A62" t="str">
            <v>BRIZBAR, S.A. DE C.V.</v>
          </cell>
          <cell r="B62">
            <v>11030270698</v>
          </cell>
        </row>
        <row r="63">
          <cell r="A63" t="str">
            <v>C. UMANZOR</v>
          </cell>
          <cell r="B63">
            <v>1103027019</v>
          </cell>
        </row>
        <row r="64">
          <cell r="A64" t="str">
            <v>CABRERA ASOCIADOS, S.A. DE C</v>
          </cell>
          <cell r="B64">
            <v>1103029998</v>
          </cell>
        </row>
        <row r="65">
          <cell r="A65" t="str">
            <v>CALLES BATRES, S.A. DE C.V.</v>
          </cell>
          <cell r="B65">
            <v>1103027047</v>
          </cell>
        </row>
        <row r="66">
          <cell r="A66" t="str">
            <v>CAMILO BALTAZAR CHAVARRIA LARA</v>
          </cell>
          <cell r="B66">
            <v>11030277</v>
          </cell>
        </row>
        <row r="67">
          <cell r="A67" t="str">
            <v>CAMPOS GONZALEZ S.A DE C.V.</v>
          </cell>
          <cell r="B67">
            <v>1103029928</v>
          </cell>
        </row>
        <row r="68">
          <cell r="A68" t="str">
            <v>CARANTES MARTINEZ, S.A. DE C.V.</v>
          </cell>
          <cell r="B68">
            <v>11030271059</v>
          </cell>
        </row>
        <row r="69">
          <cell r="A69" t="str">
            <v>CARLOS AGUILAR CHAVARRIA</v>
          </cell>
          <cell r="B69">
            <v>11030163</v>
          </cell>
        </row>
        <row r="70">
          <cell r="A70" t="str">
            <v>CARLOS ALBERTO BENAVIDES</v>
          </cell>
          <cell r="B70">
            <v>11030183</v>
          </cell>
        </row>
        <row r="71">
          <cell r="A71" t="str">
            <v>CARLOS ALBERTO BRIZUELA</v>
          </cell>
          <cell r="B71">
            <v>11030239</v>
          </cell>
        </row>
        <row r="72">
          <cell r="A72" t="str">
            <v>CARLOS ALBERTO SALMERON</v>
          </cell>
          <cell r="B72">
            <v>11030174</v>
          </cell>
        </row>
        <row r="73">
          <cell r="A73" t="str">
            <v>CARLOS ARCADIO SANCHEZ PEREZ</v>
          </cell>
          <cell r="B73">
            <v>1103020126</v>
          </cell>
        </row>
        <row r="74">
          <cell r="A74" t="str">
            <v>CARLOS ATILIIO HERNANDEZ</v>
          </cell>
          <cell r="B74">
            <v>1103026815</v>
          </cell>
        </row>
        <row r="75">
          <cell r="A75" t="str">
            <v>CARLOS EDERSON ANZORA</v>
          </cell>
          <cell r="B75">
            <v>11030255</v>
          </cell>
        </row>
        <row r="76">
          <cell r="A76" t="str">
            <v>CARLOS EDUARDO DOMINGUEZ CACEREZ</v>
          </cell>
          <cell r="B76">
            <v>11030270809</v>
          </cell>
        </row>
        <row r="77">
          <cell r="A77" t="str">
            <v>CARLOS HUMBERTO CRUZ</v>
          </cell>
          <cell r="B77">
            <v>1103026894</v>
          </cell>
        </row>
        <row r="78">
          <cell r="A78" t="str">
            <v>CARLOS ISAIAS VASQUEZ DE</v>
          </cell>
          <cell r="B78">
            <v>1103026914</v>
          </cell>
        </row>
        <row r="79">
          <cell r="A79" t="str">
            <v>CARLOS JOSE CHEVEZ</v>
          </cell>
          <cell r="B79">
            <v>11030271006</v>
          </cell>
        </row>
        <row r="80">
          <cell r="A80" t="str">
            <v>CARLOS JOSUE INGLES CIENFUEGOS</v>
          </cell>
          <cell r="B80">
            <v>11030271005</v>
          </cell>
        </row>
        <row r="81">
          <cell r="A81" t="str">
            <v>CARLOS SALVADOR ZALAZAR MINEROS</v>
          </cell>
          <cell r="B81">
            <v>11030228</v>
          </cell>
        </row>
        <row r="82">
          <cell r="A82" t="str">
            <v>CARLOS VLADIMIR ESCOBAR</v>
          </cell>
          <cell r="B82">
            <v>1103020185</v>
          </cell>
        </row>
        <row r="83">
          <cell r="A83" t="str">
            <v>CARLOTA DE JESUS MOREIRA</v>
          </cell>
          <cell r="B83">
            <v>1103027061</v>
          </cell>
        </row>
        <row r="84">
          <cell r="A84" t="str">
            <v>CARMEN KATTAN S.A DE C.V.</v>
          </cell>
          <cell r="B84">
            <v>1103029916</v>
          </cell>
        </row>
        <row r="85">
          <cell r="A85" t="str">
            <v>CARMEN QUIJADA DE MARROQUIN</v>
          </cell>
          <cell r="B85">
            <v>1103026994</v>
          </cell>
        </row>
        <row r="86">
          <cell r="A86" t="str">
            <v>CAROLINA ELIZABETH RIVAS</v>
          </cell>
          <cell r="B86">
            <v>11030270766</v>
          </cell>
        </row>
        <row r="87">
          <cell r="A87" t="str">
            <v>CAROLINA YANETH ALVARENGA</v>
          </cell>
          <cell r="B87" t="e">
            <v>#N/A</v>
          </cell>
        </row>
        <row r="88">
          <cell r="A88" t="str">
            <v>CAROLINA YANETH RIVERA</v>
          </cell>
          <cell r="B88">
            <v>11030271008</v>
          </cell>
        </row>
        <row r="89">
          <cell r="A89" t="str">
            <v>CASELA S.A DE C.V.</v>
          </cell>
          <cell r="B89">
            <v>1103020174</v>
          </cell>
        </row>
        <row r="90">
          <cell r="A90" t="str">
            <v>CATALINA ARGENTINA SOSA</v>
          </cell>
          <cell r="B90">
            <v>1103026936</v>
          </cell>
        </row>
        <row r="91">
          <cell r="A91" t="str">
            <v>CECILIA IVETTE GUERRERO DE</v>
          </cell>
          <cell r="B91">
            <v>11030270886</v>
          </cell>
        </row>
        <row r="92">
          <cell r="A92" t="str">
            <v>CENTRO AMBULATORIO DE CIRUGIA</v>
          </cell>
          <cell r="B92">
            <v>1103026879</v>
          </cell>
        </row>
        <row r="93">
          <cell r="A93" t="str">
            <v>CENTRO DE DIABETES OCULAR</v>
          </cell>
          <cell r="B93">
            <v>11030270891</v>
          </cell>
        </row>
        <row r="94">
          <cell r="A94" t="str">
            <v>CENTRO DE DIABETES OCULAR EL DIOS DE ISRAEL, S.A. DE C.V.</v>
          </cell>
          <cell r="B94">
            <v>11030271058</v>
          </cell>
        </row>
        <row r="95">
          <cell r="A95" t="str">
            <v>CENTRO DE SALUD ANIMAL</v>
          </cell>
          <cell r="B95">
            <v>1103029950</v>
          </cell>
        </row>
        <row r="96">
          <cell r="A96" t="str">
            <v>CENTRO GINECOLOGICO</v>
          </cell>
          <cell r="B96">
            <v>11030270705</v>
          </cell>
        </row>
        <row r="97">
          <cell r="A97" t="str">
            <v>CENTRO GINECOLOGICO, S.A. DE</v>
          </cell>
          <cell r="B97">
            <v>11030270705</v>
          </cell>
        </row>
        <row r="98">
          <cell r="A98" t="str">
            <v>CENTRO INTEGRAL DE MEDICINA ESTETICA</v>
          </cell>
          <cell r="B98">
            <v>11030271012</v>
          </cell>
        </row>
        <row r="99">
          <cell r="A99" t="str">
            <v>CENTRO MEDICO CUSCATLAN</v>
          </cell>
          <cell r="B99">
            <v>11030233</v>
          </cell>
        </row>
        <row r="100">
          <cell r="A100" t="str">
            <v>CENTRO MEDICO VETERINARIO SALVADOREÑO, S.A. DE C.V.</v>
          </cell>
          <cell r="B100">
            <v>11030271019</v>
          </cell>
        </row>
        <row r="101">
          <cell r="A101" t="str">
            <v>CENTRO OFTALMOLOGICO CANDRAY</v>
          </cell>
          <cell r="B101">
            <v>11030270762</v>
          </cell>
        </row>
        <row r="102">
          <cell r="A102" t="str">
            <v>CENTRO OTRRINO OFTALMOLOGICO</v>
          </cell>
          <cell r="B102">
            <v>11030153</v>
          </cell>
        </row>
        <row r="103">
          <cell r="A103" t="str">
            <v>CENTRO PEDIATRICO DE EL SALVADOR</v>
          </cell>
          <cell r="B103">
            <v>11030271064</v>
          </cell>
        </row>
        <row r="104">
          <cell r="A104" t="str">
            <v>CESAR WILLIAM CAZUN</v>
          </cell>
          <cell r="B104">
            <v>1103029990</v>
          </cell>
        </row>
        <row r="105">
          <cell r="A105" t="str">
            <v>CESMI S.A DE C.V.</v>
          </cell>
          <cell r="B105">
            <v>11030271</v>
          </cell>
        </row>
        <row r="106">
          <cell r="A106" t="str">
            <v>CIAMEO SA DE CV</v>
          </cell>
          <cell r="B106">
            <v>1103026846</v>
          </cell>
        </row>
        <row r="107">
          <cell r="A107" t="str">
            <v>CLAUDIA EVANGELINA MACHON</v>
          </cell>
          <cell r="B107">
            <v>1103027036</v>
          </cell>
        </row>
        <row r="108">
          <cell r="A108" t="str">
            <v>CLAUDIA VERONICA PERDONOMO VALDEZ</v>
          </cell>
          <cell r="B108">
            <v>1103020191</v>
          </cell>
        </row>
        <row r="109">
          <cell r="A109" t="str">
            <v>CLIDER S.A DE C.V.</v>
          </cell>
          <cell r="B109">
            <v>11030270864</v>
          </cell>
        </row>
        <row r="110">
          <cell r="A110" t="str">
            <v>CLINICA CASA DE SALUD, S.A.</v>
          </cell>
          <cell r="B110">
            <v>11030109</v>
          </cell>
        </row>
        <row r="111">
          <cell r="A111" t="str">
            <v>CLINICA DE PISO Y</v>
          </cell>
          <cell r="B111">
            <v>1103020156</v>
          </cell>
        </row>
        <row r="112">
          <cell r="A112" t="str">
            <v>CLINICA MEDICA ROOSEVELT</v>
          </cell>
          <cell r="B112">
            <v>11030270906</v>
          </cell>
        </row>
        <row r="113">
          <cell r="A113" t="str">
            <v>CLINICA MEDICO QUIRURGICAS SALVADOREÑAS, S.A. DE C.V.</v>
          </cell>
          <cell r="B113">
            <v>11030270995</v>
          </cell>
        </row>
        <row r="114">
          <cell r="A114" t="str">
            <v>CLINICAS CANDRAY, S.A. DE</v>
          </cell>
          <cell r="B114">
            <v>1103026968</v>
          </cell>
        </row>
        <row r="115">
          <cell r="A115" t="str">
            <v>CLINICAS METABOLICAS S.A. DE C.V.</v>
          </cell>
          <cell r="B115">
            <v>1103020180</v>
          </cell>
        </row>
        <row r="116">
          <cell r="A116" t="str">
            <v>CLINICAS UNIDAS, S.A. DE C.V.</v>
          </cell>
          <cell r="B116">
            <v>11030271002</v>
          </cell>
        </row>
        <row r="117">
          <cell r="A117" t="str">
            <v>COFARSAL DE R.L</v>
          </cell>
          <cell r="B117">
            <v>1103029973</v>
          </cell>
        </row>
        <row r="118">
          <cell r="A118" t="str">
            <v>COMERCIALIZADORA FARMACEUTICA</v>
          </cell>
          <cell r="B118">
            <v>11030270903</v>
          </cell>
        </row>
        <row r="119">
          <cell r="A119" t="str">
            <v>COMPAÑIA DISTRIBUIDORA</v>
          </cell>
          <cell r="B119">
            <v>11030270901</v>
          </cell>
        </row>
        <row r="120">
          <cell r="A120" t="str">
            <v>CONTRO DE MEDICINA BIOLOGICA</v>
          </cell>
          <cell r="B120">
            <v>11030208</v>
          </cell>
        </row>
        <row r="121">
          <cell r="A121" t="str">
            <v>CORP DE SERVICIOS DE SALUD,</v>
          </cell>
          <cell r="B121">
            <v>1103026854</v>
          </cell>
        </row>
        <row r="122">
          <cell r="A122" t="str">
            <v>CORPORACION JUAREZ, SOCIEDAD ANONIMA DE CAPITAL VARIABLE</v>
          </cell>
          <cell r="B122">
            <v>11030188</v>
          </cell>
        </row>
        <row r="123">
          <cell r="A123" t="str">
            <v>CORPORACION LCL, S.A. DE C.V.</v>
          </cell>
          <cell r="B123" t="e">
            <v>#N/A</v>
          </cell>
        </row>
        <row r="124">
          <cell r="A124" t="str">
            <v>CORPORACION RIVERZO S.A DE</v>
          </cell>
          <cell r="B124">
            <v>11030270792</v>
          </cell>
        </row>
        <row r="125">
          <cell r="A125" t="str">
            <v>CRISTIAN ADILIO VALDEZ</v>
          </cell>
          <cell r="B125">
            <v>1103026810</v>
          </cell>
        </row>
        <row r="126">
          <cell r="A126" t="str">
            <v>CVP, S.A. DE C.V.</v>
          </cell>
          <cell r="B126">
            <v>1103027058</v>
          </cell>
        </row>
        <row r="127">
          <cell r="A127" t="str">
            <v>DANIEL ANTONIO MENJIVAR</v>
          </cell>
          <cell r="B127">
            <v>1103027021</v>
          </cell>
        </row>
        <row r="128">
          <cell r="A128" t="str">
            <v>DAVID ARNOLDO CRUZ</v>
          </cell>
          <cell r="B128">
            <v>1103026962</v>
          </cell>
        </row>
        <row r="129">
          <cell r="A129" t="str">
            <v>DAVID OTONIEL SANCHEZ</v>
          </cell>
          <cell r="B129">
            <v>1103029906</v>
          </cell>
        </row>
        <row r="130">
          <cell r="A130" t="str">
            <v>DAYRO S.A DE C.V.</v>
          </cell>
          <cell r="B130">
            <v>1103026806</v>
          </cell>
        </row>
        <row r="131">
          <cell r="A131" t="str">
            <v>DELIA AMERICA ARIAS DE</v>
          </cell>
          <cell r="B131">
            <v>1103026990</v>
          </cell>
        </row>
        <row r="132">
          <cell r="A132" t="str">
            <v>DELMIS CAROLINA PALMA DE</v>
          </cell>
          <cell r="B132">
            <v>1103026924</v>
          </cell>
        </row>
        <row r="133">
          <cell r="A133" t="str">
            <v>DERMALASER S.A. DE C.V.</v>
          </cell>
          <cell r="B133">
            <v>1103020154</v>
          </cell>
        </row>
        <row r="134">
          <cell r="A134" t="str">
            <v>DERMAPLASTIK, S.A. DE C.V.</v>
          </cell>
          <cell r="B134">
            <v>1103020116</v>
          </cell>
        </row>
        <row r="135">
          <cell r="A135" t="str">
            <v>DESARROLLADORES DEL FUTURO</v>
          </cell>
          <cell r="B135">
            <v>1103027020</v>
          </cell>
        </row>
        <row r="136">
          <cell r="A136" t="str">
            <v>DIALISIS DE EL SALVADOR, S.A.</v>
          </cell>
          <cell r="B136">
            <v>1103026902</v>
          </cell>
        </row>
        <row r="137">
          <cell r="A137" t="str">
            <v>DIDA, S.A. DE C.V.</v>
          </cell>
          <cell r="B137">
            <v>11030270936</v>
          </cell>
        </row>
        <row r="138">
          <cell r="A138" t="str">
            <v>DIEGO EDUARDO SANTAMERIA</v>
          </cell>
          <cell r="B138">
            <v>11030271071</v>
          </cell>
        </row>
        <row r="139">
          <cell r="A139" t="str">
            <v>DIEGO ROBERTO VIDES CLARA</v>
          </cell>
          <cell r="B139">
            <v>11030270988</v>
          </cell>
        </row>
        <row r="140">
          <cell r="A140" t="str">
            <v>DIMEDIC, S.A. DE C.V.</v>
          </cell>
          <cell r="B140">
            <v>1103026931</v>
          </cell>
        </row>
        <row r="141">
          <cell r="A141" t="str">
            <v>DINA ARELY ZAVALA DE BERNABEL</v>
          </cell>
          <cell r="B141">
            <v>11030271078</v>
          </cell>
        </row>
        <row r="142">
          <cell r="A142" t="str">
            <v>DIONISIO JOSE MALTEZ</v>
          </cell>
          <cell r="B142">
            <v>11030297</v>
          </cell>
        </row>
        <row r="143">
          <cell r="A143" t="str">
            <v>DISTRIBUIDORA ALTERNATIVA SALVADOREÑA, S.A. DE C.V.</v>
          </cell>
          <cell r="B143">
            <v>11030270971</v>
          </cell>
        </row>
        <row r="144">
          <cell r="A144" t="str">
            <v>DISTRIBUIDORA COMERCIAL</v>
          </cell>
          <cell r="B144">
            <v>1103026911</v>
          </cell>
        </row>
        <row r="145">
          <cell r="A145" t="str">
            <v>DISTRIBUIDORA FUENTES</v>
          </cell>
          <cell r="B145">
            <v>1103029929</v>
          </cell>
        </row>
        <row r="146">
          <cell r="A146" t="str">
            <v>DISTRIBUIDORA SANTA ROSA</v>
          </cell>
          <cell r="B146">
            <v>11030270763</v>
          </cell>
        </row>
        <row r="147">
          <cell r="A147" t="str">
            <v>DOLORES ELIZABETH HERNANDEZ</v>
          </cell>
          <cell r="B147">
            <v>1103029993</v>
          </cell>
        </row>
        <row r="148">
          <cell r="A148" t="str">
            <v>DONALD ADALBERTO GOCHEZ</v>
          </cell>
          <cell r="B148" t="e">
            <v>#N/A</v>
          </cell>
        </row>
        <row r="149">
          <cell r="A149" t="str">
            <v>DONALD ALBERTO GOCHES MACAL</v>
          </cell>
          <cell r="B149">
            <v>11030270934</v>
          </cell>
        </row>
        <row r="150">
          <cell r="A150" t="str">
            <v>DORIS GUADALUPE GUIDOS DE RUBIO</v>
          </cell>
          <cell r="B150">
            <v>11030271034</v>
          </cell>
        </row>
        <row r="151">
          <cell r="A151" t="str">
            <v>DORIS MARGARITA SALAZAR MARTINEZ</v>
          </cell>
          <cell r="B151">
            <v>11030271057</v>
          </cell>
        </row>
        <row r="152">
          <cell r="A152" t="str">
            <v>DOUGLAS ARTURO GUEVARA</v>
          </cell>
          <cell r="B152">
            <v>11030175</v>
          </cell>
        </row>
        <row r="153">
          <cell r="A153" t="str">
            <v>DOUGLAS JUAN PABLO AVILES</v>
          </cell>
          <cell r="B153">
            <v>11030270904</v>
          </cell>
        </row>
        <row r="154">
          <cell r="A154" t="str">
            <v>DR FELIX GERTRUDIS</v>
          </cell>
          <cell r="B154">
            <v>1103020118</v>
          </cell>
        </row>
        <row r="155">
          <cell r="A155" t="str">
            <v>DROGUERIA PISA, S.A. DE C.V.</v>
          </cell>
          <cell r="B155">
            <v>11030270778</v>
          </cell>
        </row>
        <row r="156">
          <cell r="A156" t="str">
            <v>EDGAR ARNOLDO GUEVARA FUENTES</v>
          </cell>
          <cell r="B156">
            <v>1103027014</v>
          </cell>
        </row>
        <row r="157">
          <cell r="A157" t="str">
            <v>EDGAR SALAMON REYES HERNANDEZ</v>
          </cell>
          <cell r="B157">
            <v>11030271023</v>
          </cell>
        </row>
        <row r="158">
          <cell r="A158" t="str">
            <v>EDITH MARLENE RIVAS</v>
          </cell>
          <cell r="B158">
            <v>1103026886</v>
          </cell>
        </row>
        <row r="159">
          <cell r="A159" t="str">
            <v>EDUARDO FRANCISCO PEREZ</v>
          </cell>
          <cell r="B159">
            <v>1103020188</v>
          </cell>
        </row>
        <row r="160">
          <cell r="A160" t="str">
            <v>EDUARDO LOPEZ VENTURA</v>
          </cell>
          <cell r="B160">
            <v>11030270710</v>
          </cell>
        </row>
        <row r="161">
          <cell r="A161" t="str">
            <v>EDWIN ORLANDO GARCIA</v>
          </cell>
          <cell r="B161">
            <v>11030270812</v>
          </cell>
        </row>
        <row r="162">
          <cell r="A162" t="str">
            <v>EDWIN WILFREDO CAMPOS</v>
          </cell>
          <cell r="B162">
            <v>11030298</v>
          </cell>
        </row>
        <row r="163">
          <cell r="A163" t="str">
            <v>EIMED S.A DE C.V</v>
          </cell>
          <cell r="B163">
            <v>11030209</v>
          </cell>
        </row>
        <row r="164">
          <cell r="A164" t="str">
            <v>ELDA GUADALUPE MORALES</v>
          </cell>
          <cell r="B164">
            <v>1103020165</v>
          </cell>
        </row>
        <row r="165">
          <cell r="A165" t="str">
            <v>ELIZABETH MARTINEZ</v>
          </cell>
          <cell r="B165">
            <v>1103026838</v>
          </cell>
        </row>
        <row r="166">
          <cell r="A166" t="str">
            <v>ELMER ALEJANDRO CHICAS MENDEZ</v>
          </cell>
          <cell r="B166">
            <v>1103027062</v>
          </cell>
        </row>
        <row r="167">
          <cell r="A167" t="str">
            <v>ELSY GUDIEL DE ALAS</v>
          </cell>
          <cell r="B167">
            <v>11030270905</v>
          </cell>
        </row>
        <row r="168">
          <cell r="A168" t="str">
            <v>EMERSON DANIEL PORTILLO</v>
          </cell>
          <cell r="B168">
            <v>11030271022</v>
          </cell>
        </row>
        <row r="169">
          <cell r="A169" t="str">
            <v>EMPRESARIOS EXITOSOS, S.A. DE</v>
          </cell>
          <cell r="B169">
            <v>1103027015</v>
          </cell>
        </row>
        <row r="170">
          <cell r="A170" t="str">
            <v>EMPREVETER, S.A. DE C.V.</v>
          </cell>
          <cell r="B170">
            <v>11030114</v>
          </cell>
        </row>
        <row r="171">
          <cell r="A171" t="str">
            <v>ENRIQUE ALFONSO MENDOZA</v>
          </cell>
          <cell r="B171">
            <v>11030270830</v>
          </cell>
        </row>
        <row r="172">
          <cell r="A172" t="str">
            <v>EQUITEC, S.A. DE C.V.</v>
          </cell>
          <cell r="B172">
            <v>11030270910</v>
          </cell>
        </row>
        <row r="173">
          <cell r="A173" t="str">
            <v>ERICK ALBERTO LOPEZ</v>
          </cell>
          <cell r="B173">
            <v>1103020103</v>
          </cell>
        </row>
        <row r="174">
          <cell r="A174" t="str">
            <v>ERIKA LYNNETTE LOPEZ DE ARTIGA</v>
          </cell>
          <cell r="B174">
            <v>1103029940</v>
          </cell>
        </row>
        <row r="175">
          <cell r="A175" t="str">
            <v>ESPERANZA BEATRIZ RODEZNO</v>
          </cell>
          <cell r="B175">
            <v>11030290</v>
          </cell>
        </row>
        <row r="176">
          <cell r="A176" t="str">
            <v>ESPERANZA DEL CARMEN CORNEJO</v>
          </cell>
          <cell r="B176">
            <v>1103026966</v>
          </cell>
        </row>
        <row r="177">
          <cell r="A177" t="str">
            <v>ETHEL CLARISA RIVAS</v>
          </cell>
          <cell r="B177">
            <v>11030210</v>
          </cell>
        </row>
        <row r="178">
          <cell r="A178" t="str">
            <v>EVELIN CAROLINA GUZMAN</v>
          </cell>
          <cell r="B178">
            <v>1103027088</v>
          </cell>
        </row>
        <row r="179">
          <cell r="A179" t="str">
            <v>EVELYN DEL CARMEN AMAYA</v>
          </cell>
          <cell r="B179">
            <v>1103026839</v>
          </cell>
        </row>
        <row r="180">
          <cell r="A180" t="str">
            <v>EVELYN YANETT CRUZ BELTRANO</v>
          </cell>
          <cell r="B180">
            <v>1103029974</v>
          </cell>
        </row>
        <row r="181">
          <cell r="A181" t="str">
            <v>FAPMOLLA, S.A. DE C.V.</v>
          </cell>
          <cell r="B181">
            <v>1103026887</v>
          </cell>
        </row>
        <row r="182">
          <cell r="A182" t="str">
            <v>FARDEDI, S.A. DE C.V.</v>
          </cell>
          <cell r="B182">
            <v>1103020110</v>
          </cell>
        </row>
        <row r="183">
          <cell r="A183" t="str">
            <v>FARLAB, S.A. DE C.V.</v>
          </cell>
          <cell r="B183">
            <v>1103029965</v>
          </cell>
        </row>
        <row r="184">
          <cell r="A184" t="str">
            <v>FARMACEUTICVOS EQUIVALENTES,</v>
          </cell>
          <cell r="B184">
            <v>1103026829</v>
          </cell>
        </row>
        <row r="185">
          <cell r="A185" t="str">
            <v>FARMACIA APOLO</v>
          </cell>
          <cell r="B185">
            <v>1103029978</v>
          </cell>
        </row>
        <row r="186">
          <cell r="A186" t="str">
            <v>FARMACIA BETANIA, S.A. DE C.V.</v>
          </cell>
          <cell r="B186">
            <v>11030271083</v>
          </cell>
        </row>
        <row r="187">
          <cell r="A187" t="str">
            <v>FARMACIA BIENESTAR Y FE</v>
          </cell>
          <cell r="B187">
            <v>1103020158</v>
          </cell>
        </row>
        <row r="188">
          <cell r="A188" t="str">
            <v>FARMACIA CEFACOR</v>
          </cell>
          <cell r="B188">
            <v>1103020161</v>
          </cell>
        </row>
        <row r="189">
          <cell r="A189" t="str">
            <v>FARMACIA CEFAFA</v>
          </cell>
          <cell r="B189">
            <v>11030271014</v>
          </cell>
        </row>
        <row r="190">
          <cell r="A190" t="str">
            <v>FARMACIA CLIMEDEX</v>
          </cell>
          <cell r="B190">
            <v>1103027013</v>
          </cell>
        </row>
        <row r="191">
          <cell r="A191" t="str">
            <v>FARMACIA CORAZON</v>
          </cell>
          <cell r="B191">
            <v>11030270921</v>
          </cell>
        </row>
        <row r="192">
          <cell r="A192" t="str">
            <v>FARMACIA CRUZ AZUL</v>
          </cell>
          <cell r="B192">
            <v>1103026957</v>
          </cell>
        </row>
        <row r="193">
          <cell r="A193" t="str">
            <v>FARMACIA DIVINO ROSTRO</v>
          </cell>
          <cell r="B193">
            <v>1103020196</v>
          </cell>
        </row>
        <row r="194">
          <cell r="A194" t="str">
            <v>FARMACIA ECHEVERRIA, S,A, DE</v>
          </cell>
          <cell r="B194">
            <v>1103020194</v>
          </cell>
        </row>
        <row r="195">
          <cell r="A195" t="str">
            <v>FARMACIA EL BOSQUE</v>
          </cell>
          <cell r="B195">
            <v>1103020123</v>
          </cell>
        </row>
        <row r="196">
          <cell r="A196" t="str">
            <v>FARMACIA EL MILAGRO</v>
          </cell>
          <cell r="B196">
            <v>11030270994</v>
          </cell>
        </row>
        <row r="197">
          <cell r="A197" t="str">
            <v>FARMACIA EMMANUEL</v>
          </cell>
          <cell r="B197">
            <v>11030270717</v>
          </cell>
        </row>
        <row r="198">
          <cell r="A198" t="str">
            <v>FARMACIA ESONOFARMA</v>
          </cell>
          <cell r="B198" t="e">
            <v>#N/A</v>
          </cell>
        </row>
        <row r="199">
          <cell r="A199" t="str">
            <v>FARMACIA FRAY MARTIN</v>
          </cell>
          <cell r="B199">
            <v>1103020114</v>
          </cell>
        </row>
        <row r="200">
          <cell r="A200" t="str">
            <v>FARMACIA GALEANO</v>
          </cell>
          <cell r="B200">
            <v>1103020132</v>
          </cell>
        </row>
        <row r="201">
          <cell r="A201" t="str">
            <v>FARMACIA JAEL</v>
          </cell>
          <cell r="B201">
            <v>1103020171</v>
          </cell>
        </row>
        <row r="202">
          <cell r="A202" t="str">
            <v>FARMACIA LA DIVINA</v>
          </cell>
          <cell r="B202">
            <v>1103029987</v>
          </cell>
        </row>
        <row r="203">
          <cell r="A203" t="str">
            <v>FARMACIA LA EPERANZA</v>
          </cell>
          <cell r="B203">
            <v>1103020124</v>
          </cell>
        </row>
        <row r="204">
          <cell r="A204" t="str">
            <v>FARMACIA LA POPULAR</v>
          </cell>
          <cell r="B204">
            <v>11030271009</v>
          </cell>
        </row>
        <row r="205">
          <cell r="A205" t="str">
            <v>FARMACIA LA PRIMERISIMA</v>
          </cell>
          <cell r="B205">
            <v>1103020157</v>
          </cell>
        </row>
        <row r="206">
          <cell r="A206" t="str">
            <v>FARMACIA LA SALUD 2</v>
          </cell>
          <cell r="B206">
            <v>1103020168</v>
          </cell>
        </row>
        <row r="207">
          <cell r="A207" t="str">
            <v>FARMACIA LOPEZ</v>
          </cell>
          <cell r="B207">
            <v>1103020107</v>
          </cell>
        </row>
        <row r="208">
          <cell r="A208" t="str">
            <v>FARMACIA MEDISALUD</v>
          </cell>
          <cell r="B208">
            <v>1103026988</v>
          </cell>
        </row>
        <row r="209">
          <cell r="A209" t="str">
            <v>FARMACIA MODERNA</v>
          </cell>
          <cell r="B209">
            <v>1103020183</v>
          </cell>
        </row>
        <row r="210">
          <cell r="A210" t="str">
            <v>FARMACIA MORAZAN, S.A. DE C.V.</v>
          </cell>
          <cell r="B210">
            <v>11030271043</v>
          </cell>
        </row>
        <row r="211">
          <cell r="A211" t="str">
            <v>FARMACIA NUESTRA SEÑORA DE LA</v>
          </cell>
          <cell r="B211">
            <v>1103029920</v>
          </cell>
        </row>
        <row r="212">
          <cell r="A212" t="str">
            <v>FARMACIA NUEVA</v>
          </cell>
          <cell r="B212">
            <v>11030270955</v>
          </cell>
        </row>
        <row r="213">
          <cell r="A213" t="str">
            <v>FARMACIA NUEVA SANTA CLARA</v>
          </cell>
          <cell r="B213">
            <v>11030271056</v>
          </cell>
        </row>
        <row r="214">
          <cell r="A214" t="str">
            <v>FARMACIA PROVIDAS</v>
          </cell>
          <cell r="B214">
            <v>11030270911</v>
          </cell>
        </row>
        <row r="215">
          <cell r="A215" t="str">
            <v>FARMACIA SAMARITANA</v>
          </cell>
          <cell r="B215">
            <v>11030270893</v>
          </cell>
        </row>
        <row r="216">
          <cell r="A216" t="str">
            <v>FARMACIA SAN REY, S.A. DE</v>
          </cell>
          <cell r="B216">
            <v>11030256</v>
          </cell>
        </row>
        <row r="217">
          <cell r="A217" t="str">
            <v>FARMACIA SAN ROMERO</v>
          </cell>
          <cell r="B217">
            <v>1103029983</v>
          </cell>
        </row>
        <row r="218">
          <cell r="A218" t="str">
            <v>FARMACIA SANTA ANA</v>
          </cell>
          <cell r="B218">
            <v>11030270927</v>
          </cell>
        </row>
        <row r="219">
          <cell r="A219" t="str">
            <v>FARMACIA SANTA CRUZ</v>
          </cell>
          <cell r="B219">
            <v>1103020164</v>
          </cell>
        </row>
        <row r="220">
          <cell r="A220" t="str">
            <v>FARMACIA SANTA ELENA</v>
          </cell>
          <cell r="B220">
            <v>1103020182</v>
          </cell>
        </row>
        <row r="221">
          <cell r="A221" t="str">
            <v>FARMACIA SARAHI</v>
          </cell>
          <cell r="B221">
            <v>1103026923</v>
          </cell>
        </row>
        <row r="222">
          <cell r="A222" t="str">
            <v>FARMACIA SUYAPA CIUDAD</v>
          </cell>
          <cell r="B222">
            <v>11030270742</v>
          </cell>
        </row>
        <row r="223">
          <cell r="A223" t="str">
            <v>FARMACIA VIDA SANA</v>
          </cell>
          <cell r="B223">
            <v>11030232</v>
          </cell>
        </row>
        <row r="224">
          <cell r="A224" t="str">
            <v>FARMACIA VIRGEN DE LA PAZ</v>
          </cell>
          <cell r="B224">
            <v>1103026979</v>
          </cell>
        </row>
        <row r="225">
          <cell r="A225" t="str">
            <v>FARMACIAS ALFA</v>
          </cell>
          <cell r="B225">
            <v>1103029981</v>
          </cell>
        </row>
        <row r="226">
          <cell r="A226" t="str">
            <v>FARMACIAS CAMILA, S.A. DE</v>
          </cell>
          <cell r="B226">
            <v>1103027018</v>
          </cell>
        </row>
        <row r="227">
          <cell r="A227" t="str">
            <v>FARMACIAS CAMILA, S.A. DE C.V.</v>
          </cell>
          <cell r="B227">
            <v>1103027018</v>
          </cell>
        </row>
        <row r="228">
          <cell r="A228" t="str">
            <v>FARMACIAS EUROPEAS, S.A. DE</v>
          </cell>
          <cell r="B228">
            <v>11030141</v>
          </cell>
        </row>
        <row r="229">
          <cell r="A229" t="str">
            <v>FARMACIAS SAN NICOLAS, S.A.</v>
          </cell>
          <cell r="B229">
            <v>1103026918</v>
          </cell>
        </row>
        <row r="230">
          <cell r="A230" t="str">
            <v>FARMACIAS UNO, S.A. DE C.V.</v>
          </cell>
          <cell r="B230">
            <v>1103026981</v>
          </cell>
        </row>
        <row r="231">
          <cell r="A231" t="str">
            <v>FARMA-NAZARETH</v>
          </cell>
          <cell r="B231">
            <v>1103020170</v>
          </cell>
        </row>
        <row r="232">
          <cell r="A232" t="str">
            <v>FARMAPO S.A DE C.V</v>
          </cell>
          <cell r="B232">
            <v>1103020115</v>
          </cell>
        </row>
        <row r="233">
          <cell r="A233" t="str">
            <v>FARS-PRO, S.A. DE C.V.</v>
          </cell>
          <cell r="B233">
            <v>1103020186</v>
          </cell>
        </row>
        <row r="234">
          <cell r="A234" t="str">
            <v>FAST CARE, S.A. DE C.V.</v>
          </cell>
          <cell r="B234">
            <v>1103026920</v>
          </cell>
        </row>
        <row r="235">
          <cell r="A235" t="str">
            <v>FELIPE ALFREDO CERON</v>
          </cell>
          <cell r="B235">
            <v>1103027011</v>
          </cell>
        </row>
        <row r="236">
          <cell r="A236" t="str">
            <v>FELIX GUILLERMO AGUIRRE CASTRO</v>
          </cell>
          <cell r="B236">
            <v>1103026853</v>
          </cell>
        </row>
        <row r="237">
          <cell r="A237" t="str">
            <v>FILEMON VENTURA VILLATORO</v>
          </cell>
          <cell r="B237">
            <v>11030278</v>
          </cell>
        </row>
        <row r="238">
          <cell r="A238" t="str">
            <v>FISIOSPA DE EL SALVADOR , S.A. DE C.V.</v>
          </cell>
          <cell r="B238">
            <v>11030271055</v>
          </cell>
        </row>
        <row r="239">
          <cell r="A239" t="str">
            <v>FLOGAL, S.A. DE C.V.</v>
          </cell>
          <cell r="B239">
            <v>11030270984</v>
          </cell>
        </row>
        <row r="240">
          <cell r="A240" t="str">
            <v>FLOR GERALDINA CRUZ VELASQUEZ</v>
          </cell>
          <cell r="B240">
            <v>11030271044</v>
          </cell>
        </row>
        <row r="241">
          <cell r="A241" t="str">
            <v>FLORES ARAUJO, S.A. DE C.V.</v>
          </cell>
          <cell r="B241">
            <v>11030270976</v>
          </cell>
        </row>
        <row r="242">
          <cell r="A242" t="str">
            <v>FLORES HERNANDEZ S.A DE C.V.</v>
          </cell>
          <cell r="B242">
            <v>11030217</v>
          </cell>
        </row>
        <row r="243">
          <cell r="A243" t="str">
            <v>FLORICELBA VENTURA RUIZ</v>
          </cell>
          <cell r="B243">
            <v>11030270782</v>
          </cell>
        </row>
        <row r="244">
          <cell r="A244" t="str">
            <v>FRANCISCA DEL CARMEN AQUINO</v>
          </cell>
          <cell r="B244">
            <v>1103026949</v>
          </cell>
        </row>
        <row r="245">
          <cell r="A245" t="str">
            <v>FRANCISCO EMILIO GUZMAN</v>
          </cell>
          <cell r="B245">
            <v>1103027023</v>
          </cell>
        </row>
        <row r="246">
          <cell r="A246" t="str">
            <v>FRANCISCO EUGENIO ZAVALA ESPINOZA</v>
          </cell>
          <cell r="B246">
            <v>11030271037</v>
          </cell>
        </row>
        <row r="247">
          <cell r="A247" t="str">
            <v>FRANERN, S.A. DE C.V.</v>
          </cell>
          <cell r="B247">
            <v>1103026958</v>
          </cell>
        </row>
        <row r="248">
          <cell r="A248" t="str">
            <v>FRANSIS ALEXANDER RIVAS LOPEZ</v>
          </cell>
          <cell r="B248">
            <v>11030271085</v>
          </cell>
        </row>
        <row r="249">
          <cell r="A249" t="str">
            <v>FRANSISCO EUGENIO ZAVALA</v>
          </cell>
          <cell r="B249" t="e">
            <v>#N/A</v>
          </cell>
        </row>
        <row r="250">
          <cell r="A250" t="str">
            <v>FREDY RUIZ RAMIREZ</v>
          </cell>
          <cell r="B250">
            <v>11030216</v>
          </cell>
        </row>
        <row r="251">
          <cell r="A251" t="str">
            <v>FUENTES BONILLA S.A. DE C.V.</v>
          </cell>
          <cell r="B251">
            <v>1103026901</v>
          </cell>
        </row>
        <row r="252">
          <cell r="A252" t="str">
            <v>FUND HNAS AGUSTINAS DE SAN</v>
          </cell>
          <cell r="B252">
            <v>11030270890</v>
          </cell>
        </row>
        <row r="253">
          <cell r="A253" t="str">
            <v>FUNDACION MISION MEDICA DE EL SALVADOR</v>
          </cell>
          <cell r="B253">
            <v>1103026899</v>
          </cell>
        </row>
        <row r="254">
          <cell r="A254" t="str">
            <v>FUNDACION PARA EL DESARROLLO</v>
          </cell>
          <cell r="B254">
            <v>11030173</v>
          </cell>
        </row>
        <row r="255">
          <cell r="A255" t="str">
            <v>GERARDO ERNESTO CUENCA</v>
          </cell>
          <cell r="B255">
            <v>11030270752</v>
          </cell>
        </row>
        <row r="256">
          <cell r="A256" t="str">
            <v>GERSON BENJAMIN GUEVARA ROMERO</v>
          </cell>
          <cell r="B256">
            <v>11030270990</v>
          </cell>
        </row>
        <row r="257">
          <cell r="A257" t="str">
            <v>GERSON NAHUM RIVERA BENITEZ</v>
          </cell>
          <cell r="B257">
            <v>1103027008</v>
          </cell>
        </row>
        <row r="258">
          <cell r="A258" t="str">
            <v>GILBERTO NAPOLEON FLORES</v>
          </cell>
          <cell r="B258">
            <v>1103026831</v>
          </cell>
        </row>
        <row r="259">
          <cell r="A259" t="str">
            <v>GIOVANNI DE LETRAN S.A DE</v>
          </cell>
          <cell r="B259">
            <v>11030270803</v>
          </cell>
        </row>
        <row r="260">
          <cell r="A260" t="str">
            <v>GLORIA ESTELA COTO DE</v>
          </cell>
          <cell r="B260">
            <v>1103026805</v>
          </cell>
        </row>
        <row r="261">
          <cell r="A261" t="str">
            <v>GLORIA MARIA AVILES</v>
          </cell>
          <cell r="B261">
            <v>1103029927</v>
          </cell>
        </row>
        <row r="262">
          <cell r="A262" t="str">
            <v>GREENMED S.A DE C.V.</v>
          </cell>
          <cell r="B262">
            <v>1103026896</v>
          </cell>
        </row>
        <row r="263">
          <cell r="A263" t="str">
            <v>GRG, S.A. DE C.V.</v>
          </cell>
          <cell r="B263">
            <v>1103026932</v>
          </cell>
        </row>
        <row r="264">
          <cell r="A264" t="str">
            <v>GRUDERCA, S.A. DE C.V.</v>
          </cell>
          <cell r="B264">
            <v>1103027066</v>
          </cell>
        </row>
        <row r="265">
          <cell r="A265" t="str">
            <v>GRUPO ADYSA S.A. DE C.V.</v>
          </cell>
          <cell r="B265">
            <v>1103026940</v>
          </cell>
        </row>
        <row r="266">
          <cell r="A266" t="str">
            <v>GRUPO EVENTUM S.A. DE C.V.</v>
          </cell>
          <cell r="B266">
            <v>11030271007</v>
          </cell>
        </row>
        <row r="267">
          <cell r="A267" t="str">
            <v>GRUPO LOS HEROES, S.A. DE C.V.</v>
          </cell>
          <cell r="B267">
            <v>11030271088</v>
          </cell>
        </row>
        <row r="268">
          <cell r="A268" t="str">
            <v>GRUPO VIDA, S.A. DE C.V.</v>
          </cell>
          <cell r="B268">
            <v>11030104</v>
          </cell>
        </row>
        <row r="269">
          <cell r="A269" t="str">
            <v>GUADALUPE ORTIZ DE PAZ</v>
          </cell>
          <cell r="B269">
            <v>1103026969</v>
          </cell>
        </row>
        <row r="270">
          <cell r="A270" t="str">
            <v>GUEVARA SANCHEZ INVERCIONES, S.A. DE C.V.</v>
          </cell>
          <cell r="B270">
            <v>11030270987</v>
          </cell>
        </row>
        <row r="271">
          <cell r="A271" t="str">
            <v>GUEVARA-RIVERA INVERSIONES, S.A. DE C.V.</v>
          </cell>
          <cell r="B271">
            <v>11030270987</v>
          </cell>
        </row>
        <row r="272">
          <cell r="A272" t="str">
            <v>HAR INVERSIONES ECIA SAN LUIS</v>
          </cell>
          <cell r="B272">
            <v>1103026842</v>
          </cell>
        </row>
        <row r="273">
          <cell r="A273" t="str">
            <v>HERNAN ALFREDO JACO HIDALGO</v>
          </cell>
          <cell r="B273">
            <v>1103026967</v>
          </cell>
        </row>
        <row r="274">
          <cell r="A274" t="str">
            <v>HM CLINIC, S.A. DE C.V.</v>
          </cell>
          <cell r="B274">
            <v>1103029980</v>
          </cell>
        </row>
        <row r="275">
          <cell r="A275" t="str">
            <v>HOGAR GERIATRICO SANTA LUCIA</v>
          </cell>
          <cell r="B275">
            <v>1103026953</v>
          </cell>
        </row>
        <row r="276">
          <cell r="A276" t="str">
            <v>HOGAR SANTA MARTA</v>
          </cell>
          <cell r="B276">
            <v>11030178</v>
          </cell>
        </row>
        <row r="277">
          <cell r="A277" t="str">
            <v>HOSPITAL BAUTISTA DE EL SALVADOR, S.A. DE C.V.</v>
          </cell>
          <cell r="B277">
            <v>11030159</v>
          </cell>
        </row>
        <row r="278">
          <cell r="A278" t="str">
            <v>HOSPITAL CLIMESA, S.A. DE</v>
          </cell>
          <cell r="B278">
            <v>11030270746</v>
          </cell>
        </row>
        <row r="279">
          <cell r="A279" t="str">
            <v>HOSPITAL DE DIAGNOSTICO, S.A. DE C.V.</v>
          </cell>
          <cell r="B279">
            <v>11030271015</v>
          </cell>
        </row>
        <row r="280">
          <cell r="A280" t="str">
            <v>HOSPITAL DE LA MUJER, S.A. DE C.V.</v>
          </cell>
          <cell r="B280">
            <v>11030270760</v>
          </cell>
        </row>
        <row r="281">
          <cell r="A281" t="str">
            <v>HOSPITAL DE LA PIEL</v>
          </cell>
          <cell r="B281">
            <v>11030226</v>
          </cell>
        </row>
        <row r="282">
          <cell r="A282" t="str">
            <v>HOSPITAL INTERNACIONAL S.A DE</v>
          </cell>
          <cell r="B282">
            <v>1103026818</v>
          </cell>
        </row>
        <row r="283">
          <cell r="A283" t="str">
            <v>HOSPITAL SANTA CATARINA</v>
          </cell>
          <cell r="B283">
            <v>1103026857</v>
          </cell>
        </row>
        <row r="284">
          <cell r="A284" t="str">
            <v>HOSPITAL SANTA FE</v>
          </cell>
          <cell r="B284">
            <v>1103026904</v>
          </cell>
        </row>
        <row r="285">
          <cell r="A285" t="str">
            <v>HUGO FRNKLIN CACERES MELGAR</v>
          </cell>
          <cell r="B285">
            <v>11030270815</v>
          </cell>
        </row>
        <row r="286">
          <cell r="A286" t="str">
            <v>HUGO ROBERTO FLORES GARCIA</v>
          </cell>
          <cell r="B286">
            <v>11030270986</v>
          </cell>
        </row>
        <row r="287">
          <cell r="A287" t="str">
            <v>ILIANA ESTE FUENTES VILLATORO</v>
          </cell>
          <cell r="B287">
            <v>1103026930</v>
          </cell>
        </row>
        <row r="288">
          <cell r="A288" t="str">
            <v>IMELDA EVELYN CAMPOS</v>
          </cell>
          <cell r="B288">
            <v>1103026913</v>
          </cell>
        </row>
        <row r="289">
          <cell r="A289" t="str">
            <v>INBOFU, S.A. DE C.V.</v>
          </cell>
          <cell r="B289">
            <v>1103026926</v>
          </cell>
        </row>
        <row r="290">
          <cell r="A290" t="str">
            <v>INDUSTRIAS LA PALMA, S.A. DE C.V.</v>
          </cell>
          <cell r="B290">
            <v>11030271025</v>
          </cell>
        </row>
        <row r="291">
          <cell r="A291" t="str">
            <v>INFARESPA, S.A. DE C.V.</v>
          </cell>
          <cell r="B291">
            <v>1103026954</v>
          </cell>
        </row>
        <row r="292">
          <cell r="A292" t="str">
            <v>INGRID CAROLINA CORTEZ VILLANUEVA</v>
          </cell>
          <cell r="B292">
            <v>11030271021</v>
          </cell>
        </row>
        <row r="293">
          <cell r="A293" t="str">
            <v>INGRID VANESA ALVARADO GRANADOS</v>
          </cell>
          <cell r="B293">
            <v>11030271067</v>
          </cell>
        </row>
        <row r="294">
          <cell r="A294" t="str">
            <v>INMED, S.A. DE C.V.</v>
          </cell>
          <cell r="B294">
            <v>11030270964</v>
          </cell>
        </row>
        <row r="295">
          <cell r="A295" t="str">
            <v>INMER ALEXANDER HERNANDEZ</v>
          </cell>
          <cell r="B295">
            <v>11030270845</v>
          </cell>
        </row>
        <row r="296">
          <cell r="A296" t="str">
            <v>INTRA DE EL SALVADOR</v>
          </cell>
          <cell r="B296">
            <v>11030288</v>
          </cell>
        </row>
        <row r="297">
          <cell r="A297" t="str">
            <v>INVERSIONES DE PRODUCTOS</v>
          </cell>
          <cell r="B297">
            <v>1103026939</v>
          </cell>
        </row>
        <row r="298">
          <cell r="A298" t="str">
            <v>INVERSIONES EL AGUILA. S.A DE</v>
          </cell>
          <cell r="B298">
            <v>1103026897</v>
          </cell>
        </row>
        <row r="299">
          <cell r="A299" t="str">
            <v>INVERSIONES ESCOBAR ALBERTO</v>
          </cell>
          <cell r="B299">
            <v>11030270827</v>
          </cell>
        </row>
        <row r="300">
          <cell r="A300" t="str">
            <v>INVERSIONES HOSPITALARIAS</v>
          </cell>
          <cell r="B300">
            <v>1103026893</v>
          </cell>
        </row>
        <row r="301">
          <cell r="A301" t="str">
            <v>INVERSIONES J.P.C S.A DE C.V.</v>
          </cell>
          <cell r="B301">
            <v>1103026813</v>
          </cell>
        </row>
        <row r="302">
          <cell r="A302" t="str">
            <v>INVERSIONES JABES, S.A. DE</v>
          </cell>
          <cell r="B302">
            <v>11030270863</v>
          </cell>
        </row>
        <row r="303">
          <cell r="A303" t="str">
            <v>INVERSIONES LA MERCED, S.A.</v>
          </cell>
          <cell r="B303">
            <v>1103026864</v>
          </cell>
        </row>
        <row r="304">
          <cell r="A304" t="str">
            <v>INVERSIONES MEDICAS MORAZAN</v>
          </cell>
          <cell r="B304">
            <v>1103029917</v>
          </cell>
        </row>
        <row r="305">
          <cell r="A305" t="str">
            <v>INVERSIONES MEDICO HOSPITALARIAS SANTA BARBARA</v>
          </cell>
          <cell r="B305">
            <v>11030271041</v>
          </cell>
        </row>
        <row r="306">
          <cell r="A306" t="str">
            <v>INVERSIONES MEDICOS SAN FRANSISCO, S.A. DE C.V.</v>
          </cell>
          <cell r="B306">
            <v>11030271070</v>
          </cell>
        </row>
        <row r="307">
          <cell r="A307" t="str">
            <v>INVERSIONES NABILA</v>
          </cell>
          <cell r="B307">
            <v>11030270892</v>
          </cell>
        </row>
        <row r="308">
          <cell r="A308" t="str">
            <v>INVERSIONES SUYA S.A DE C.V</v>
          </cell>
          <cell r="B308">
            <v>11030270810</v>
          </cell>
        </row>
        <row r="309">
          <cell r="A309" t="str">
            <v>INVERSIONES VETERINARIAS SLV</v>
          </cell>
          <cell r="B309">
            <v>11030270773</v>
          </cell>
        </row>
        <row r="310">
          <cell r="A310" t="str">
            <v>INVERSIONES Y COMERCIO SALVADOREÑO, S.A. DE C.V.</v>
          </cell>
          <cell r="B310">
            <v>11030270951</v>
          </cell>
        </row>
        <row r="311">
          <cell r="A311" t="str">
            <v>INVERSIONES Y NEGOCIOS SANTA</v>
          </cell>
          <cell r="B311">
            <v>11030270696</v>
          </cell>
        </row>
        <row r="312">
          <cell r="A312" t="str">
            <v>IRIS HAYDEE ROSALES DE LEON</v>
          </cell>
          <cell r="B312">
            <v>11030271010</v>
          </cell>
        </row>
        <row r="313">
          <cell r="A313" t="str">
            <v>IRIS RUBIO MARROQUIN</v>
          </cell>
          <cell r="B313" t="e">
            <v>#N/A</v>
          </cell>
        </row>
        <row r="314">
          <cell r="A314" t="str">
            <v>IRIS VERONICA SORTO</v>
          </cell>
          <cell r="B314">
            <v>1103027052</v>
          </cell>
        </row>
        <row r="315">
          <cell r="A315" t="str">
            <v>IRMA VELIS CHAVEZ DE GALEAS</v>
          </cell>
          <cell r="B315">
            <v>11030270719</v>
          </cell>
        </row>
        <row r="316">
          <cell r="A316" t="str">
            <v>ISABEL AMPARO FLAMENCO DE MENJIVAR</v>
          </cell>
          <cell r="B316">
            <v>11030271047</v>
          </cell>
        </row>
        <row r="317">
          <cell r="A317" t="str">
            <v>ISABEL SALVADOR PERDOMO</v>
          </cell>
          <cell r="B317">
            <v>1103026898</v>
          </cell>
        </row>
        <row r="318">
          <cell r="A318" t="str">
            <v>ISAC S.A DE C.V.</v>
          </cell>
          <cell r="B318">
            <v>11030270870</v>
          </cell>
        </row>
        <row r="319">
          <cell r="A319" t="str">
            <v>ISAIAS CRUZ LOPEZ</v>
          </cell>
          <cell r="B319">
            <v>11030270970</v>
          </cell>
        </row>
        <row r="320">
          <cell r="A320" t="str">
            <v>ISBELIA MARITZA ROMERO GONZALEZ</v>
          </cell>
          <cell r="B320">
            <v>11030271033</v>
          </cell>
        </row>
        <row r="321">
          <cell r="A321" t="str">
            <v>ISIS MILENA AMAYA SORIANO</v>
          </cell>
          <cell r="B321">
            <v>11030270958</v>
          </cell>
        </row>
        <row r="322">
          <cell r="A322" t="str">
            <v>ISMAEL PEREZ</v>
          </cell>
          <cell r="B322">
            <v>11030134</v>
          </cell>
        </row>
        <row r="323">
          <cell r="A323" t="str">
            <v>IVON PATRICIA PORTILLO DE</v>
          </cell>
          <cell r="B323">
            <v>1103020142</v>
          </cell>
        </row>
        <row r="324">
          <cell r="A324" t="str">
            <v>J.M. RIVAS INVERSIONES</v>
          </cell>
          <cell r="B324" t="e">
            <v>#N/A</v>
          </cell>
        </row>
        <row r="325">
          <cell r="A325" t="str">
            <v>J.O.M.I, S.A. DE C.V.</v>
          </cell>
          <cell r="B325">
            <v>1103029930</v>
          </cell>
        </row>
        <row r="326">
          <cell r="A326" t="str">
            <v>JAFER, S.A. DE C.V.</v>
          </cell>
          <cell r="B326">
            <v>11030271048</v>
          </cell>
        </row>
        <row r="327">
          <cell r="A327" t="str">
            <v>JAIME ARQUIMIDES GARCIA MATA</v>
          </cell>
          <cell r="B327">
            <v>11030270844</v>
          </cell>
        </row>
        <row r="328">
          <cell r="A328" t="str">
            <v>JAIME MENDEZ MADRID</v>
          </cell>
          <cell r="B328">
            <v>11030171</v>
          </cell>
        </row>
        <row r="329">
          <cell r="A329" t="str">
            <v>JAIME ROBERTO BATRES ROMERO</v>
          </cell>
          <cell r="B329">
            <v>1103026997</v>
          </cell>
        </row>
        <row r="330">
          <cell r="A330" t="str">
            <v>JAMES REESE LORENZANA</v>
          </cell>
          <cell r="B330" t="e">
            <v>#N/A</v>
          </cell>
        </row>
        <row r="331">
          <cell r="A331" t="str">
            <v>JAMES REESE PARADA LORENZANA</v>
          </cell>
          <cell r="B331">
            <v>11030270931</v>
          </cell>
        </row>
        <row r="332">
          <cell r="A332" t="str">
            <v>JAQUELIN ELIZABETH LOPEZ DE PORTILLO</v>
          </cell>
          <cell r="B332">
            <v>11030270985</v>
          </cell>
        </row>
        <row r="333">
          <cell r="A333" t="str">
            <v>JENNY AIDA MORENO DE MENDEZ</v>
          </cell>
          <cell r="B333">
            <v>1103026833</v>
          </cell>
        </row>
        <row r="334">
          <cell r="A334" t="str">
            <v>JENNY NATALIA PERAZA DE ROJAS</v>
          </cell>
          <cell r="B334">
            <v>11030271036</v>
          </cell>
        </row>
        <row r="335">
          <cell r="A335" t="str">
            <v>JESUS ADONAY FUENTES</v>
          </cell>
          <cell r="B335">
            <v>1103027031</v>
          </cell>
        </row>
        <row r="336">
          <cell r="A336" t="str">
            <v>JESUS CRUZ CASTILLO</v>
          </cell>
          <cell r="B336">
            <v>1103029989</v>
          </cell>
        </row>
        <row r="337">
          <cell r="A337" t="str">
            <v>JESUS GARCIA ORELLANA</v>
          </cell>
          <cell r="B337">
            <v>1103027057</v>
          </cell>
        </row>
        <row r="338">
          <cell r="A338" t="str">
            <v>JHERAL FARMA, S.A. DE C.V.</v>
          </cell>
          <cell r="B338">
            <v>1103026956</v>
          </cell>
        </row>
        <row r="339">
          <cell r="A339" t="str">
            <v>JIGGER GUADALUPE QUINTANILLA</v>
          </cell>
          <cell r="B339">
            <v>1103026892</v>
          </cell>
        </row>
        <row r="340">
          <cell r="A340" t="str">
            <v>JOAQUIN ANGEL PINEDA</v>
          </cell>
          <cell r="B340">
            <v>11030296</v>
          </cell>
        </row>
        <row r="341">
          <cell r="A341" t="str">
            <v>JORGE ALBERTO ALVARADO</v>
          </cell>
          <cell r="B341">
            <v>1103029904</v>
          </cell>
        </row>
        <row r="342">
          <cell r="A342" t="str">
            <v>JORGE ALBERTO LUNA</v>
          </cell>
          <cell r="B342">
            <v>11030275</v>
          </cell>
        </row>
        <row r="343">
          <cell r="A343" t="str">
            <v>JORGE ENRIQUE LARA</v>
          </cell>
          <cell r="B343">
            <v>11030270817</v>
          </cell>
        </row>
        <row r="344">
          <cell r="A344" t="str">
            <v>JORGE SERGIO HASBUN</v>
          </cell>
          <cell r="B344">
            <v>1103026830</v>
          </cell>
        </row>
        <row r="345">
          <cell r="A345" t="str">
            <v>JOSE ALBERTO PARADA</v>
          </cell>
          <cell r="B345">
            <v>1103020176</v>
          </cell>
        </row>
        <row r="346">
          <cell r="A346" t="str">
            <v>JOSE ALIRIO ALVARADO</v>
          </cell>
          <cell r="B346">
            <v>1103026933</v>
          </cell>
        </row>
        <row r="347">
          <cell r="A347" t="str">
            <v>JOSE ANTONIO SANCHEZ</v>
          </cell>
          <cell r="B347">
            <v>1103027040</v>
          </cell>
        </row>
        <row r="348">
          <cell r="A348" t="str">
            <v>JOSE ANTONIO UMAÑA MIRANDA</v>
          </cell>
          <cell r="B348">
            <v>1103026942</v>
          </cell>
        </row>
        <row r="349">
          <cell r="A349" t="str">
            <v>JOSE APOLONIO AREVALO</v>
          </cell>
          <cell r="B349">
            <v>1103026827</v>
          </cell>
        </row>
        <row r="350">
          <cell r="A350" t="str">
            <v>JOSE BENEDICIO VENTURA</v>
          </cell>
          <cell r="B350">
            <v>11030270993</v>
          </cell>
        </row>
        <row r="351">
          <cell r="A351" t="str">
            <v>JOSE DANIEL MENA RODRIGUEZ</v>
          </cell>
          <cell r="B351">
            <v>11030270915</v>
          </cell>
        </row>
        <row r="352">
          <cell r="A352" t="str">
            <v xml:space="preserve">JOSE DISRAELY VASQUEZ GOMEZ </v>
          </cell>
          <cell r="B352">
            <v>11030271017</v>
          </cell>
        </row>
        <row r="353">
          <cell r="A353" t="str">
            <v>JOSE DOUGLAS PACHECO</v>
          </cell>
          <cell r="B353">
            <v>11030270718</v>
          </cell>
        </row>
        <row r="354">
          <cell r="A354" t="str">
            <v>JOSE EDUARDO CANDRAY CALDERON</v>
          </cell>
          <cell r="B354">
            <v>11030271089</v>
          </cell>
        </row>
        <row r="355">
          <cell r="A355" t="str">
            <v>JOSE GALVEZ MOLINA</v>
          </cell>
          <cell r="B355">
            <v>1103026819</v>
          </cell>
        </row>
        <row r="356">
          <cell r="A356" t="str">
            <v>JOSE HERNAN ALVARADO PEREZ</v>
          </cell>
          <cell r="B356">
            <v>11030270918</v>
          </cell>
        </row>
        <row r="357">
          <cell r="A357" t="str">
            <v>JOSE ISAAC DIAZ</v>
          </cell>
          <cell r="B357">
            <v>1103027001</v>
          </cell>
        </row>
        <row r="358">
          <cell r="A358" t="str">
            <v>JOSE MIGUEL PEÑA PEÑA</v>
          </cell>
          <cell r="B358">
            <v>1103026921</v>
          </cell>
        </row>
        <row r="359">
          <cell r="A359" t="str">
            <v>JOSE MIGUEL POSADA PRATI</v>
          </cell>
          <cell r="B359">
            <v>1103026919</v>
          </cell>
        </row>
        <row r="360">
          <cell r="A360" t="str">
            <v>JOSE OMAR FLORES PERLA</v>
          </cell>
          <cell r="B360">
            <v>11030270829</v>
          </cell>
        </row>
        <row r="361">
          <cell r="A361" t="str">
            <v>JOSE RICARDO RUANO ROQUE</v>
          </cell>
          <cell r="B361">
            <v>11030270992</v>
          </cell>
        </row>
        <row r="362">
          <cell r="A362" t="str">
            <v>JOSE ROBERTO JULE SEGURA</v>
          </cell>
          <cell r="B362">
            <v>1103027034</v>
          </cell>
        </row>
        <row r="363">
          <cell r="A363" t="str">
            <v>JOSE RUBEN SALINAS</v>
          </cell>
          <cell r="B363">
            <v>1103026836</v>
          </cell>
        </row>
        <row r="364">
          <cell r="A364" t="str">
            <v>JOSE SANTANA HERNANDEZ</v>
          </cell>
          <cell r="B364">
            <v>1103020106</v>
          </cell>
        </row>
        <row r="365">
          <cell r="A365" t="str">
            <v>JOSSELINE BEATRIZ MURILLO</v>
          </cell>
          <cell r="B365">
            <v>1103027038</v>
          </cell>
        </row>
        <row r="366">
          <cell r="A366" t="str">
            <v>JOSUE ISAI ORELLANA CLAROS</v>
          </cell>
          <cell r="B366">
            <v>1103020195</v>
          </cell>
        </row>
        <row r="367">
          <cell r="A367" t="str">
            <v>JUAN ANTONIO MENDEZ CASTRO</v>
          </cell>
          <cell r="B367">
            <v>11030270968</v>
          </cell>
        </row>
        <row r="368">
          <cell r="A368" t="str">
            <v>JUAN BAUTISTA AMAYA</v>
          </cell>
          <cell r="B368">
            <v>1103026959</v>
          </cell>
        </row>
        <row r="369">
          <cell r="A369" t="str">
            <v>JUAN ORFILIO PALMA GALDAMEZ</v>
          </cell>
          <cell r="B369">
            <v>11030270898</v>
          </cell>
        </row>
        <row r="370">
          <cell r="A370" t="str">
            <v>JUAN PRUDENCIO PLATERO</v>
          </cell>
          <cell r="B370">
            <v>11030271000</v>
          </cell>
        </row>
        <row r="371">
          <cell r="A371" t="str">
            <v>JUANA MANCIA MELENDEZ</v>
          </cell>
          <cell r="B371">
            <v>11030271052</v>
          </cell>
        </row>
        <row r="372">
          <cell r="A372" t="str">
            <v>JUANA MARLENE GRANADOS</v>
          </cell>
          <cell r="B372">
            <v>1103026963</v>
          </cell>
        </row>
        <row r="373">
          <cell r="A373" t="str">
            <v>JUDITH ARELI CASTANEDA DE FIGUEROA</v>
          </cell>
          <cell r="B373">
            <v>11030270998</v>
          </cell>
        </row>
        <row r="374">
          <cell r="A374" t="str">
            <v>JULIA ABIGAIL AGUIRRE</v>
          </cell>
          <cell r="B374">
            <v>1103020141</v>
          </cell>
        </row>
        <row r="375">
          <cell r="A375" t="str">
            <v>JULIO CESAR BONILLA</v>
          </cell>
          <cell r="B375">
            <v>1103026845</v>
          </cell>
        </row>
        <row r="376">
          <cell r="A376" t="str">
            <v>JULIO DAVID CASTILLO MARTINEZ</v>
          </cell>
          <cell r="B376">
            <v>1103029912</v>
          </cell>
        </row>
        <row r="377">
          <cell r="A377" t="str">
            <v>JULIO HERNANDEZ HERNANDEZ</v>
          </cell>
          <cell r="B377">
            <v>1103026946</v>
          </cell>
        </row>
        <row r="378">
          <cell r="A378" t="str">
            <v>JULIO ALFREDO CORNEJO SOSA</v>
          </cell>
          <cell r="B378">
            <v>11030270917</v>
          </cell>
        </row>
        <row r="379">
          <cell r="A379" t="str">
            <v>JULISSA VALERIA MARTINEZ</v>
          </cell>
          <cell r="B379">
            <v>11030270820</v>
          </cell>
        </row>
        <row r="380">
          <cell r="A380" t="str">
            <v>KARINA BEATRIZ MARTINEZ DE</v>
          </cell>
          <cell r="B380">
            <v>11030270899</v>
          </cell>
        </row>
        <row r="381">
          <cell r="A381" t="str">
            <v>KARLA JULISSA ARGUELLO SOTO</v>
          </cell>
          <cell r="B381">
            <v>11030271018</v>
          </cell>
        </row>
        <row r="382">
          <cell r="A382" t="str">
            <v>KARLA VANESA SERRANO ORELLANA</v>
          </cell>
          <cell r="B382" t="e">
            <v>#N/A</v>
          </cell>
        </row>
        <row r="383">
          <cell r="A383" t="str">
            <v>KARLA VANESSA SERRANO DE ORELLANA</v>
          </cell>
          <cell r="B383">
            <v>11030270933</v>
          </cell>
        </row>
        <row r="384">
          <cell r="A384" t="str">
            <v>KAROL YAMILETH CRUZ ESCOBAR</v>
          </cell>
          <cell r="B384">
            <v>11030271046</v>
          </cell>
        </row>
        <row r="385">
          <cell r="A385" t="str">
            <v>KATIA MARIA URRUTIA GARCIA</v>
          </cell>
          <cell r="B385">
            <v>1103027059</v>
          </cell>
        </row>
        <row r="386">
          <cell r="A386" t="str">
            <v>KATIA MORENA LOPEZ</v>
          </cell>
          <cell r="B386">
            <v>11030203</v>
          </cell>
        </row>
        <row r="387">
          <cell r="A387" t="str">
            <v>KEVIN RIGOBERTO CUELLAR</v>
          </cell>
          <cell r="B387">
            <v>11030270867</v>
          </cell>
        </row>
        <row r="388">
          <cell r="A388" t="str">
            <v>KOORMAOS, S.A DE C.V.</v>
          </cell>
          <cell r="B388">
            <v>1103026983</v>
          </cell>
        </row>
        <row r="389">
          <cell r="A389" t="str">
            <v>KRISSIA MARISELA ARAUJO</v>
          </cell>
          <cell r="B389">
            <v>1103029945</v>
          </cell>
        </row>
        <row r="390">
          <cell r="A390" t="str">
            <v>LA OPTIMA, S.A. DE C.V.</v>
          </cell>
          <cell r="B390">
            <v>11030270928</v>
          </cell>
        </row>
        <row r="391">
          <cell r="A391" t="str">
            <v>LADY ELIZABETH CAMPOS DE VELASQUEZ</v>
          </cell>
          <cell r="B391">
            <v>11030271027</v>
          </cell>
        </row>
        <row r="392">
          <cell r="A392" t="str">
            <v>LAURA MARIA CASTRO VIGIL</v>
          </cell>
          <cell r="B392">
            <v>1103020111</v>
          </cell>
        </row>
        <row r="393">
          <cell r="A393" t="str">
            <v>LEIRY VANESSA VASQUEZ LOPEZ</v>
          </cell>
          <cell r="B393">
            <v>11030270991</v>
          </cell>
        </row>
        <row r="394">
          <cell r="A394" t="str">
            <v>LEMUS COMPANY S.A DE C.V</v>
          </cell>
          <cell r="B394">
            <v>1103029907</v>
          </cell>
        </row>
        <row r="395">
          <cell r="A395" t="str">
            <v>LEONARDO JOSE AGUILAR GARZA</v>
          </cell>
          <cell r="B395">
            <v>1103027025</v>
          </cell>
        </row>
        <row r="396">
          <cell r="A396" t="str">
            <v>LEONEL EDGARDO MARTINEZ</v>
          </cell>
          <cell r="B396">
            <v>1103026941</v>
          </cell>
        </row>
        <row r="397">
          <cell r="A397" t="str">
            <v>LEYLA BEATRIZ MAGAÑA DE MORALES</v>
          </cell>
          <cell r="B397">
            <v>11030271020</v>
          </cell>
        </row>
        <row r="398">
          <cell r="A398" t="str">
            <v>LIBRERIA LOS ANGELES</v>
          </cell>
          <cell r="B398">
            <v>110302996</v>
          </cell>
        </row>
        <row r="399">
          <cell r="A399" t="str">
            <v>LIFE FITNESS GYM</v>
          </cell>
          <cell r="B399">
            <v>11030271049</v>
          </cell>
        </row>
        <row r="400">
          <cell r="A400" t="str">
            <v>LILIAN BEATRIZ  PAIZ DE VALLADARES</v>
          </cell>
          <cell r="B400" t="e">
            <v>#N/A</v>
          </cell>
        </row>
        <row r="401">
          <cell r="A401" t="str">
            <v>LILIAN CORDOVA DE MENDEZ</v>
          </cell>
          <cell r="B401">
            <v>11030270714</v>
          </cell>
        </row>
        <row r="402">
          <cell r="A402" t="str">
            <v>LILIAN VERONICA AGUIRRE</v>
          </cell>
          <cell r="B402">
            <v>11030270896</v>
          </cell>
        </row>
        <row r="403">
          <cell r="A403" t="str">
            <v xml:space="preserve">LILIAN ELIZABETH AGUILAR ARIAS </v>
          </cell>
          <cell r="B403">
            <v>11030270996</v>
          </cell>
        </row>
        <row r="404">
          <cell r="A404" t="str">
            <v>LINA DONATELLA DE HIDALGO</v>
          </cell>
          <cell r="B404">
            <v>11030271035</v>
          </cell>
        </row>
        <row r="405">
          <cell r="A405" t="str">
            <v>LIVSMART</v>
          </cell>
          <cell r="B405">
            <v>11030271011</v>
          </cell>
        </row>
        <row r="406">
          <cell r="A406" t="str">
            <v>LORENZO JAIME CERVINO GARCIA</v>
          </cell>
          <cell r="B406">
            <v>1103026895</v>
          </cell>
        </row>
        <row r="407">
          <cell r="A407" t="str">
            <v>LUIS ALBERTO PORTILLO</v>
          </cell>
          <cell r="B407">
            <v>11030271016</v>
          </cell>
        </row>
        <row r="408">
          <cell r="A408" t="str">
            <v>LUIS ENRIQUE MERLOS</v>
          </cell>
          <cell r="B408">
            <v>1103026885</v>
          </cell>
        </row>
        <row r="409">
          <cell r="A409" t="str">
            <v>LUIS FERNANDO VIDEL GONZALEZ</v>
          </cell>
          <cell r="B409">
            <v>11030270983</v>
          </cell>
        </row>
        <row r="410">
          <cell r="A410" t="str">
            <v>LUIS GUSTAVO GARCIA OSORIO</v>
          </cell>
          <cell r="B410">
            <v>1103026812</v>
          </cell>
        </row>
        <row r="411">
          <cell r="A411" t="str">
            <v>LUIS JEREMIAS RAFAEL VALENCIA MORALES</v>
          </cell>
          <cell r="B411" t="e">
            <v>#N/A</v>
          </cell>
        </row>
        <row r="412">
          <cell r="A412" t="str">
            <v>LUIS REYNALDO CASTILLO LANDAVERDE</v>
          </cell>
          <cell r="B412">
            <v>11030271080</v>
          </cell>
        </row>
        <row r="413">
          <cell r="A413" t="str">
            <v>LUISA ADELA VILLALTA</v>
          </cell>
          <cell r="B413">
            <v>1103029995</v>
          </cell>
        </row>
        <row r="414">
          <cell r="A414" t="str">
            <v>LUISA VERONICA HERNANDEZ</v>
          </cell>
          <cell r="B414">
            <v>11030223</v>
          </cell>
        </row>
        <row r="415">
          <cell r="A415" t="str">
            <v>LUMAT, S.A. DE C.V.</v>
          </cell>
          <cell r="B415" t="e">
            <v>#N/A</v>
          </cell>
        </row>
        <row r="416">
          <cell r="A416" t="str">
            <v>LUZ AVELINA DE RODRIGUEZ</v>
          </cell>
          <cell r="B416">
            <v>11030270801</v>
          </cell>
        </row>
        <row r="417">
          <cell r="A417" t="str">
            <v>LUZ DE MARIA COLATO DE LEMUS</v>
          </cell>
          <cell r="B417">
            <v>11030271045</v>
          </cell>
        </row>
        <row r="418">
          <cell r="A418" t="str">
            <v>MANUEL ANTONIO MENDOZA</v>
          </cell>
          <cell r="B418">
            <v>11030271087</v>
          </cell>
        </row>
        <row r="419">
          <cell r="A419" t="str">
            <v>MANUEL ANTONIO PARADA</v>
          </cell>
          <cell r="B419">
            <v>11030270749</v>
          </cell>
        </row>
        <row r="420">
          <cell r="A420" t="str">
            <v>MARCELO AMAYA</v>
          </cell>
          <cell r="B420">
            <v>11030271076</v>
          </cell>
        </row>
        <row r="421">
          <cell r="A421" t="str">
            <v>MARCO ALBERTO HUEZO</v>
          </cell>
          <cell r="B421">
            <v>11030270794</v>
          </cell>
        </row>
        <row r="422">
          <cell r="A422" t="str">
            <v>MARCO TULIO GIL</v>
          </cell>
          <cell r="B422">
            <v>1103026861</v>
          </cell>
        </row>
        <row r="423">
          <cell r="A423" t="str">
            <v>MARCOS JOSE MARTINEZ MELGAR</v>
          </cell>
          <cell r="B423">
            <v>1103029943</v>
          </cell>
        </row>
        <row r="424">
          <cell r="A424" t="str">
            <v>MARDOQUEO SALAZAR</v>
          </cell>
          <cell r="B424">
            <v>11030156</v>
          </cell>
        </row>
        <row r="425">
          <cell r="A425" t="str">
            <v>MARIA AGUSTINA ALEJO</v>
          </cell>
          <cell r="B425">
            <v>11030270819</v>
          </cell>
        </row>
        <row r="426">
          <cell r="A426" t="str">
            <v>MARIA ANTONIA CAMPOS MOLLINA</v>
          </cell>
          <cell r="B426">
            <v>11030270939</v>
          </cell>
        </row>
        <row r="427">
          <cell r="A427" t="str">
            <v>MARIA DE JESUS VASQUEZ DE</v>
          </cell>
          <cell r="B427">
            <v>1103026944</v>
          </cell>
        </row>
        <row r="428">
          <cell r="A428" t="str">
            <v>MARIA ELENA LAZO ZEPEDA</v>
          </cell>
          <cell r="B428">
            <v>11030270969</v>
          </cell>
        </row>
        <row r="429">
          <cell r="A429" t="str">
            <v>MARIA ELENA RAMIREZ</v>
          </cell>
          <cell r="B429">
            <v>1103029915</v>
          </cell>
        </row>
        <row r="430">
          <cell r="A430" t="str">
            <v>MARIA ELOISA VIDES DE PEREZ</v>
          </cell>
          <cell r="B430">
            <v>11030271062</v>
          </cell>
        </row>
        <row r="431">
          <cell r="A431" t="str">
            <v>MARIA ESTER GARCIA</v>
          </cell>
          <cell r="B431">
            <v>1103029911</v>
          </cell>
        </row>
        <row r="432">
          <cell r="A432" t="str">
            <v>MARIA GLADIS PARADA</v>
          </cell>
          <cell r="B432">
            <v>11030270831</v>
          </cell>
        </row>
        <row r="433">
          <cell r="A433" t="str">
            <v>MARIA ISABEL GUEVARA</v>
          </cell>
          <cell r="B433" t="e">
            <v>#N/A</v>
          </cell>
        </row>
        <row r="434">
          <cell r="A434" t="str">
            <v>MARIA MAYENCI SALINAS DE</v>
          </cell>
          <cell r="B434">
            <v>1103026964</v>
          </cell>
        </row>
        <row r="435">
          <cell r="A435" t="str">
            <v>MARIA TERESA CASTELLANOS ARAUJO</v>
          </cell>
          <cell r="B435">
            <v>11030271073</v>
          </cell>
        </row>
        <row r="436">
          <cell r="A436" t="str">
            <v>MARIEL ELIZABETH NAVARRO</v>
          </cell>
          <cell r="B436">
            <v>1103026878</v>
          </cell>
        </row>
        <row r="437">
          <cell r="A437" t="str">
            <v>MARIO ARIAS GUILLEN</v>
          </cell>
          <cell r="B437">
            <v>11030271030</v>
          </cell>
        </row>
        <row r="438">
          <cell r="A438" t="str">
            <v>MARIO ERNESTO COPPO</v>
          </cell>
          <cell r="B438">
            <v>11030252</v>
          </cell>
        </row>
        <row r="439">
          <cell r="A439" t="str">
            <v>MARLON IVAN RIVERA NAVAS</v>
          </cell>
          <cell r="B439">
            <v>1103026867</v>
          </cell>
        </row>
        <row r="440">
          <cell r="A440" t="str">
            <v>MARTA ALICIA DURAN DE NOGALES</v>
          </cell>
          <cell r="B440">
            <v>1103026952</v>
          </cell>
        </row>
        <row r="441">
          <cell r="A441" t="str">
            <v>MARTA DELIA MARTINEZ DE</v>
          </cell>
          <cell r="B441">
            <v>1103026928</v>
          </cell>
        </row>
        <row r="442">
          <cell r="A442" t="str">
            <v>MARTA ESTELA MARTINEZ</v>
          </cell>
          <cell r="B442">
            <v>1103029924</v>
          </cell>
        </row>
        <row r="443">
          <cell r="A443" t="str">
            <v>MARTA LILIAN HOMBERGUER</v>
          </cell>
          <cell r="B443" t="e">
            <v>#N/A</v>
          </cell>
        </row>
        <row r="444">
          <cell r="A444" t="str">
            <v>MARTA LILIAN HOMBERGUER SANTOS</v>
          </cell>
          <cell r="B444">
            <v>11030270932</v>
          </cell>
        </row>
        <row r="445">
          <cell r="A445" t="str">
            <v>MARTINA LORENA BENAVIDES</v>
          </cell>
          <cell r="B445">
            <v>11030271029</v>
          </cell>
        </row>
        <row r="446">
          <cell r="A446" t="str">
            <v>MAURICIO ANIBAL GONZALES</v>
          </cell>
          <cell r="B446">
            <v>1103020202</v>
          </cell>
        </row>
        <row r="447">
          <cell r="A447" t="str">
            <v>MAURICIO CARDENAS CHEVEZ</v>
          </cell>
          <cell r="B447">
            <v>1103027028</v>
          </cell>
        </row>
        <row r="448">
          <cell r="A448" t="str">
            <v>MAURICIO ENRIQUE DURAN</v>
          </cell>
          <cell r="B448">
            <v>11030242</v>
          </cell>
        </row>
        <row r="449">
          <cell r="A449" t="str">
            <v>MAURICIO GUERRERO AREAS</v>
          </cell>
          <cell r="B449">
            <v>11030270981</v>
          </cell>
        </row>
        <row r="450">
          <cell r="A450" t="str">
            <v>MAURICIO LOPEZ CANALES</v>
          </cell>
          <cell r="B450">
            <v>1103027002</v>
          </cell>
        </row>
        <row r="451">
          <cell r="A451" t="str">
            <v>MAURICIO OSAEL DOMINGUEZ ROMERO</v>
          </cell>
          <cell r="B451">
            <v>11030271086</v>
          </cell>
        </row>
        <row r="452">
          <cell r="A452" t="str">
            <v>MAURICIO VEGA</v>
          </cell>
          <cell r="B452" t="e">
            <v>#N/A</v>
          </cell>
        </row>
        <row r="453">
          <cell r="A453" t="str">
            <v>MEDICAFF SA DE CV</v>
          </cell>
          <cell r="B453">
            <v>1103026984</v>
          </cell>
        </row>
        <row r="454">
          <cell r="A454" t="str">
            <v>MEDICAL ASSOCIATION, S.A. DE</v>
          </cell>
          <cell r="B454">
            <v>11030229</v>
          </cell>
        </row>
        <row r="455">
          <cell r="A455" t="str">
            <v>MEDICAL RENT, S.A DE C.V.</v>
          </cell>
          <cell r="B455">
            <v>11030234</v>
          </cell>
        </row>
        <row r="456">
          <cell r="A456" t="str">
            <v>MEDICAL SUPPLY, S.A. DE C.V.</v>
          </cell>
          <cell r="B456">
            <v>11030270883</v>
          </cell>
        </row>
        <row r="457">
          <cell r="A457" t="str">
            <v>MEDIVET, S.A. DE C.V.</v>
          </cell>
          <cell r="B457">
            <v>11030270835</v>
          </cell>
        </row>
        <row r="458">
          <cell r="A458" t="str">
            <v>MEDYTECNY DE EL SALVADOR, S.A. DE C.V.</v>
          </cell>
          <cell r="B458">
            <v>11030271050</v>
          </cell>
        </row>
        <row r="459">
          <cell r="A459" t="str">
            <v>MERCEDES YOLANDA LOPEZ SANCHEZ</v>
          </cell>
          <cell r="B459">
            <v>11030270999</v>
          </cell>
        </row>
        <row r="460">
          <cell r="A460" t="str">
            <v>MERLIN GUADALUOE CORDERA</v>
          </cell>
          <cell r="B460">
            <v>11030271051</v>
          </cell>
        </row>
        <row r="461">
          <cell r="A461" t="str">
            <v>MI FARMACIA EL AHORRO</v>
          </cell>
          <cell r="B461">
            <v>11030271074</v>
          </cell>
        </row>
        <row r="462">
          <cell r="A462" t="str">
            <v>MI SALUD S.A DE C.V.</v>
          </cell>
          <cell r="B462">
            <v>1103026856</v>
          </cell>
        </row>
        <row r="463">
          <cell r="A463" t="str">
            <v>MIGUEL FRANCISCO HERNANDEZ</v>
          </cell>
          <cell r="B463">
            <v>11030270834</v>
          </cell>
        </row>
        <row r="464">
          <cell r="A464" t="str">
            <v>MIGUEL NOE DURAN MIRANDA</v>
          </cell>
          <cell r="B464">
            <v>11030271032</v>
          </cell>
        </row>
        <row r="465">
          <cell r="A465" t="str">
            <v>MILAGRO DEL ROSARIO SANDOVAL</v>
          </cell>
          <cell r="B465">
            <v>11030270979</v>
          </cell>
        </row>
        <row r="466">
          <cell r="A466" t="str">
            <v>MILTON GARCIA HERNANDEZ</v>
          </cell>
          <cell r="B466">
            <v>11030270847</v>
          </cell>
        </row>
        <row r="467">
          <cell r="A467" t="str">
            <v>MIRIAM ARELY ZELAYA MEDRANO</v>
          </cell>
          <cell r="B467">
            <v>11030271038</v>
          </cell>
        </row>
        <row r="468">
          <cell r="A468" t="str">
            <v>MIRIAM IVETTE CRUZ DE JOYA</v>
          </cell>
          <cell r="B468">
            <v>1103027029</v>
          </cell>
        </row>
        <row r="469">
          <cell r="A469" t="str">
            <v>MIRNA DE JESUS LOVATO</v>
          </cell>
          <cell r="B469">
            <v>11030270875</v>
          </cell>
        </row>
        <row r="470">
          <cell r="A470" t="str">
            <v>MIRNA MAGATI TRUJILLO</v>
          </cell>
          <cell r="B470">
            <v>1103027007</v>
          </cell>
        </row>
        <row r="471">
          <cell r="A471" t="str">
            <v>MOISES ERNESTO IRAHETA</v>
          </cell>
          <cell r="B471">
            <v>1103029935</v>
          </cell>
        </row>
        <row r="472">
          <cell r="A472" t="str">
            <v>MONCY ASTRID PORTILLO</v>
          </cell>
          <cell r="B472">
            <v>1103026834</v>
          </cell>
        </row>
        <row r="473">
          <cell r="A473" t="str">
            <v>MORALES LOPEZ, S.A. DE C.V.</v>
          </cell>
          <cell r="B473">
            <v>1103027065</v>
          </cell>
        </row>
        <row r="474">
          <cell r="A474" t="str">
            <v>MORALES MORALES, S.A. DE C.V.</v>
          </cell>
          <cell r="B474">
            <v>1103026977</v>
          </cell>
        </row>
        <row r="475">
          <cell r="A475" t="str">
            <v>MORENA ANTONIA MONTANO</v>
          </cell>
          <cell r="B475">
            <v>1103026987</v>
          </cell>
        </row>
        <row r="476">
          <cell r="A476" t="str">
            <v>MULTIMEDICA INTERNACIONAL,</v>
          </cell>
          <cell r="B476">
            <v>11030227</v>
          </cell>
        </row>
        <row r="477">
          <cell r="A477" t="str">
            <v>MUNDO MEDICO QUIMICO, S.A. DE C.V.</v>
          </cell>
          <cell r="B477">
            <v>11030271092</v>
          </cell>
        </row>
        <row r="478">
          <cell r="A478" t="str">
            <v>NANCY ELZABETH BATRES ALVARENGA</v>
          </cell>
          <cell r="B478">
            <v>11030271028</v>
          </cell>
        </row>
        <row r="479">
          <cell r="A479" t="str">
            <v>NANCY VICTOCTORINA CALDERON</v>
          </cell>
          <cell r="B479">
            <v>11030187</v>
          </cell>
        </row>
        <row r="480">
          <cell r="A480" t="str">
            <v>NATURALES, S.A. DE C.V.</v>
          </cell>
          <cell r="B480">
            <v>11030157</v>
          </cell>
        </row>
        <row r="481">
          <cell r="A481" t="str">
            <v>NELLY ESTER PERLA DE REYES</v>
          </cell>
          <cell r="B481">
            <v>11030270764</v>
          </cell>
        </row>
        <row r="482">
          <cell r="A482" t="str">
            <v>NELLY MARGOTH DE ANDINO</v>
          </cell>
          <cell r="B482">
            <v>11030286</v>
          </cell>
        </row>
        <row r="483">
          <cell r="A483" t="str">
            <v>NELSON ANTONIO UMAÑA</v>
          </cell>
          <cell r="B483">
            <v>1103029932</v>
          </cell>
        </row>
        <row r="484">
          <cell r="A484" t="str">
            <v>NELSON CALDERON ANDRADE</v>
          </cell>
          <cell r="B484">
            <v>1103026888</v>
          </cell>
        </row>
        <row r="485">
          <cell r="A485" t="str">
            <v>NELSON FRANCISCO MORALES ALFARO</v>
          </cell>
          <cell r="B485">
            <v>11030270978</v>
          </cell>
        </row>
        <row r="486">
          <cell r="A486" t="str">
            <v>NERY GABRIEL MURCIA FRANCO</v>
          </cell>
          <cell r="B486">
            <v>11030271054</v>
          </cell>
        </row>
        <row r="487">
          <cell r="A487" t="str">
            <v>NESTOR GODOFREDO AYALA GOMEZ</v>
          </cell>
          <cell r="B487">
            <v>11030266</v>
          </cell>
        </row>
        <row r="488">
          <cell r="A488" t="str">
            <v>NIPRO MEDICAL CORPORATION SUC</v>
          </cell>
          <cell r="B488">
            <v>11030270730</v>
          </cell>
        </row>
        <row r="489">
          <cell r="A489" t="str">
            <v>NORMA CHICAS OLIVARES</v>
          </cell>
          <cell r="B489">
            <v>1103026903</v>
          </cell>
        </row>
        <row r="490">
          <cell r="A490" t="str">
            <v>NORMA ELOISA ROMERO MEDRANO</v>
          </cell>
          <cell r="B490">
            <v>11030170</v>
          </cell>
        </row>
        <row r="491">
          <cell r="A491" t="str">
            <v>NORMA ESTER FLORES</v>
          </cell>
          <cell r="B491">
            <v>11030230</v>
          </cell>
        </row>
        <row r="492">
          <cell r="A492" t="str">
            <v>NORMA LIZETH RIVERA</v>
          </cell>
          <cell r="B492">
            <v>1103029923</v>
          </cell>
        </row>
        <row r="493">
          <cell r="A493" t="str">
            <v>NUBIA LISETH REVELO CORNEJO</v>
          </cell>
          <cell r="B493" t="e">
            <v>#N/A</v>
          </cell>
        </row>
        <row r="494">
          <cell r="A494" t="str">
            <v>NUEVA SAN FRANCISCO, S.A. DE</v>
          </cell>
          <cell r="B494">
            <v>11030270756</v>
          </cell>
        </row>
        <row r="495">
          <cell r="A495" t="str">
            <v>OFTALMOLOGICA, S.A. DE C.V.</v>
          </cell>
          <cell r="B495">
            <v>1103029934</v>
          </cell>
        </row>
        <row r="496">
          <cell r="A496" t="str">
            <v>OPRUMEDICAL, S.A. DE C.V.</v>
          </cell>
          <cell r="B496">
            <v>11030213</v>
          </cell>
        </row>
        <row r="497">
          <cell r="A497" t="str">
            <v>OPTICA MORAZAN</v>
          </cell>
          <cell r="B497">
            <v>11030270889</v>
          </cell>
        </row>
        <row r="498">
          <cell r="A498" t="str">
            <v>OSCAR ALBERTO ARAYA</v>
          </cell>
          <cell r="B498">
            <v>11030271061</v>
          </cell>
        </row>
        <row r="499">
          <cell r="A499" t="str">
            <v>OSCAR ARMANDO AGUIRRE</v>
          </cell>
          <cell r="B499">
            <v>11030270765</v>
          </cell>
        </row>
        <row r="500">
          <cell r="A500" t="str">
            <v>OSCAR ENRIQUE CAÑAS</v>
          </cell>
          <cell r="B500">
            <v>11030270858</v>
          </cell>
        </row>
        <row r="501">
          <cell r="A501" t="str">
            <v>OSCAR PORFIRIO MOLINA</v>
          </cell>
          <cell r="B501">
            <v>11030271042</v>
          </cell>
        </row>
        <row r="502">
          <cell r="A502" t="str">
            <v>OSCAR WILFREDO SÁNCHEZ</v>
          </cell>
          <cell r="B502">
            <v>1103029988</v>
          </cell>
        </row>
        <row r="503">
          <cell r="A503" t="str">
            <v>OTTO IVAN MELENDEZ RIVAS</v>
          </cell>
          <cell r="B503">
            <v>11030270759</v>
          </cell>
        </row>
        <row r="504">
          <cell r="A504" t="str">
            <v>PABLO EFRAIN MERLOS</v>
          </cell>
          <cell r="B504">
            <v>11030270774</v>
          </cell>
        </row>
        <row r="505">
          <cell r="A505" t="str">
            <v>PABLO ENRIQUE ALFARO RIVAS</v>
          </cell>
          <cell r="B505">
            <v>11030270942</v>
          </cell>
        </row>
        <row r="506">
          <cell r="A506" t="str">
            <v>PABLO VALLE</v>
          </cell>
          <cell r="B506">
            <v>1103026938</v>
          </cell>
        </row>
        <row r="507">
          <cell r="A507" t="str">
            <v>PADEL SPORT CENTER</v>
          </cell>
          <cell r="B507">
            <v>11030271004</v>
          </cell>
        </row>
        <row r="508">
          <cell r="A508" t="str">
            <v>PASTRANA, S.A. DE C.V.</v>
          </cell>
          <cell r="B508">
            <v>11030126</v>
          </cell>
        </row>
        <row r="509">
          <cell r="A509" t="str">
            <v>PATRICIA DEL CARMEN LOPEZ</v>
          </cell>
          <cell r="B509">
            <v>11030172</v>
          </cell>
        </row>
        <row r="510">
          <cell r="A510" t="str">
            <v>PATRICIA ELIZABETH PAREDES DE VILLEDA</v>
          </cell>
          <cell r="B510">
            <v>11030271090</v>
          </cell>
        </row>
        <row r="511">
          <cell r="A511" t="str">
            <v>PATRICIA FERRUFINO MELARA</v>
          </cell>
          <cell r="B511">
            <v>1103027074</v>
          </cell>
        </row>
        <row r="512">
          <cell r="A512" t="str">
            <v>PATRONATO DE LA INMACULADA</v>
          </cell>
          <cell r="B512">
            <v>11030206</v>
          </cell>
        </row>
        <row r="513">
          <cell r="A513" t="str">
            <v>PAUL GILBERTO ZUNIGA</v>
          </cell>
          <cell r="B513">
            <v>11030218</v>
          </cell>
        </row>
        <row r="514">
          <cell r="A514" t="str">
            <v>PAULA DEL CARMEN FLORES DE</v>
          </cell>
          <cell r="B514">
            <v>1103029996</v>
          </cell>
        </row>
        <row r="515">
          <cell r="A515" t="str">
            <v>PAULINO ESCOBAR VILLATORO</v>
          </cell>
          <cell r="B515">
            <v>11030270740</v>
          </cell>
        </row>
        <row r="516">
          <cell r="A516" t="str">
            <v>PEDRO ALONSO HERNANDEZ</v>
          </cell>
          <cell r="B516">
            <v>11030270912</v>
          </cell>
        </row>
        <row r="517">
          <cell r="A517" t="str">
            <v>PERLA JOSEFINA DE HERNANDEZ</v>
          </cell>
          <cell r="B517">
            <v>11030270708</v>
          </cell>
        </row>
        <row r="518">
          <cell r="A518" t="str">
            <v>PG &amp; AL, S.A. DE C.V.</v>
          </cell>
          <cell r="B518">
            <v>1103026995</v>
          </cell>
        </row>
        <row r="519">
          <cell r="A519" t="str">
            <v>PHARMA SALUD, S.A. DE C.V.</v>
          </cell>
          <cell r="B519">
            <v>1103020203</v>
          </cell>
        </row>
        <row r="520">
          <cell r="A520" t="str">
            <v>PIERRES, S.A. DE C.V.</v>
          </cell>
          <cell r="B520">
            <v>1103029913</v>
          </cell>
        </row>
        <row r="521">
          <cell r="A521" t="str">
            <v>PIO AGUSTIN GONZALEZ RIVERA</v>
          </cell>
          <cell r="B521">
            <v>11030270980</v>
          </cell>
        </row>
        <row r="522">
          <cell r="A522" t="str">
            <v>POLICLINICA BARAHONA GIL</v>
          </cell>
          <cell r="B522">
            <v>1103026955</v>
          </cell>
        </row>
        <row r="523">
          <cell r="A523" t="str">
            <v>POLICLINICA CASA DE LA SALUD</v>
          </cell>
          <cell r="B523" t="e">
            <v>#N/A</v>
          </cell>
        </row>
        <row r="524">
          <cell r="A524" t="str">
            <v>POLICLINICA DE OJOS, S.A. DE</v>
          </cell>
          <cell r="B524">
            <v>1103026960</v>
          </cell>
        </row>
        <row r="525">
          <cell r="A525" t="str">
            <v>POLICLINICA MEDICA SAN JOSE</v>
          </cell>
          <cell r="B525">
            <v>1103029914</v>
          </cell>
        </row>
        <row r="526">
          <cell r="A526" t="str">
            <v>POLICLINICA VETERINARIA, S.A DE C.V.</v>
          </cell>
          <cell r="B526">
            <v>1103026881</v>
          </cell>
        </row>
        <row r="527">
          <cell r="A527" t="str">
            <v>PRODUCTOS FARMACEUTICOS Y LIMPIEZA, S.A. DE C.V.</v>
          </cell>
          <cell r="B527">
            <v>11030271060</v>
          </cell>
        </row>
        <row r="528">
          <cell r="A528" t="str">
            <v>PROMEDICA HOSPITALARIA, S.A.</v>
          </cell>
          <cell r="B528">
            <v>1103026927</v>
          </cell>
        </row>
        <row r="529">
          <cell r="A529" t="str">
            <v>PROMEFAR, S.A. DE C.V.</v>
          </cell>
          <cell r="B529">
            <v>11030142</v>
          </cell>
        </row>
        <row r="530">
          <cell r="A530" t="str">
            <v>PROSIPLASTIC, S.A. DE C.V.</v>
          </cell>
          <cell r="B530">
            <v>11030270721</v>
          </cell>
        </row>
        <row r="531">
          <cell r="A531" t="str">
            <v>PROYECTOS E INVERSIONES,S.A</v>
          </cell>
          <cell r="B531">
            <v>1103027060</v>
          </cell>
        </row>
        <row r="532">
          <cell r="A532" t="str">
            <v>PROYECTOS MEDICOS S.A DE C.V.</v>
          </cell>
          <cell r="B532">
            <v>1103026985</v>
          </cell>
        </row>
        <row r="533">
          <cell r="A533" t="str">
            <v>RAFAEL ERNESTO QUEZADA GALDAMEZ</v>
          </cell>
          <cell r="B533">
            <v>11030270865</v>
          </cell>
        </row>
        <row r="534">
          <cell r="A534" t="str">
            <v>RAMON CORCIOS DIAZ</v>
          </cell>
          <cell r="B534">
            <v>11030270913</v>
          </cell>
        </row>
        <row r="535">
          <cell r="A535" t="str">
            <v>RASEGO, S.A. DE C.V.</v>
          </cell>
          <cell r="B535">
            <v>11030270731</v>
          </cell>
        </row>
        <row r="536">
          <cell r="A536" t="str">
            <v>REINA CORALIA MOLINA DE</v>
          </cell>
          <cell r="B536">
            <v>1103020119</v>
          </cell>
        </row>
        <row r="537">
          <cell r="A537" t="str">
            <v>REINA ESTER RECINOS</v>
          </cell>
          <cell r="B537">
            <v>11030270822</v>
          </cell>
        </row>
        <row r="538">
          <cell r="A538" t="str">
            <v>REINALDO SORTO RIVERA</v>
          </cell>
          <cell r="B538">
            <v>11030196</v>
          </cell>
        </row>
        <row r="539">
          <cell r="A539" t="str">
            <v>RENE GUILLERMO ALAS</v>
          </cell>
          <cell r="B539">
            <v>11030246</v>
          </cell>
        </row>
        <row r="540">
          <cell r="A540" t="str">
            <v>RENE HERNAN PARADA VASQUEZ</v>
          </cell>
          <cell r="B540">
            <v>11030271053</v>
          </cell>
        </row>
        <row r="541">
          <cell r="A541" t="str">
            <v>RENE HUMBERTO GUZMAN</v>
          </cell>
          <cell r="B541">
            <v>11030116</v>
          </cell>
        </row>
        <row r="542">
          <cell r="A542" t="str">
            <v>RENE ORLANDO URRUTIA ALFARO</v>
          </cell>
          <cell r="B542">
            <v>11030270854</v>
          </cell>
        </row>
        <row r="543">
          <cell r="A543" t="str">
            <v>RENOVARE SPA S.A DE C.V.</v>
          </cell>
          <cell r="B543">
            <v>11030270785</v>
          </cell>
        </row>
        <row r="544">
          <cell r="A544" t="str">
            <v>REPRESENTACIONES HERNANDEZ</v>
          </cell>
          <cell r="B544">
            <v>1103027009</v>
          </cell>
        </row>
        <row r="545">
          <cell r="A545" t="str">
            <v>REPRESENTACIONES ML, S.A. DE</v>
          </cell>
          <cell r="B545">
            <v>11030270926</v>
          </cell>
        </row>
        <row r="546">
          <cell r="A546" t="str">
            <v>RICARDO ADOLFO TORRES</v>
          </cell>
          <cell r="B546">
            <v>11030241</v>
          </cell>
        </row>
        <row r="547">
          <cell r="A547" t="str">
            <v>RICARDO ERNESTO MENA AMAYA</v>
          </cell>
          <cell r="B547">
            <v>1103029949</v>
          </cell>
        </row>
        <row r="548">
          <cell r="A548" t="str">
            <v>RITA JEANNETTE LOPEZ</v>
          </cell>
          <cell r="B548">
            <v>1103026849</v>
          </cell>
        </row>
        <row r="549">
          <cell r="A549" t="str">
            <v>ROBERTO MENDOZA MARTINEZ</v>
          </cell>
          <cell r="B549">
            <v>11030271069</v>
          </cell>
        </row>
        <row r="550">
          <cell r="A550" t="str">
            <v>ROEDOS S.A DE C.V.</v>
          </cell>
          <cell r="B550">
            <v>11030270786</v>
          </cell>
        </row>
        <row r="551">
          <cell r="A551" t="str">
            <v>ROLANDO AGUIRRE MAYORGA</v>
          </cell>
          <cell r="B551" t="e">
            <v>#N/A</v>
          </cell>
        </row>
        <row r="552">
          <cell r="A552" t="str">
            <v>ROLANDO ANTONIO AGUIRRE</v>
          </cell>
          <cell r="B552">
            <v>11030270937</v>
          </cell>
        </row>
        <row r="553">
          <cell r="A553" t="str">
            <v>ROSA DOLORES MEMBREÑO</v>
          </cell>
          <cell r="B553">
            <v>11030270750</v>
          </cell>
        </row>
        <row r="554">
          <cell r="A554" t="str">
            <v>ROSA ELIA TORRES DE RIVERA</v>
          </cell>
          <cell r="B554">
            <v>1103020136</v>
          </cell>
        </row>
        <row r="555">
          <cell r="A555" t="str">
            <v>ROSA ELVIRA VASQUEZ</v>
          </cell>
          <cell r="B555">
            <v>11030270775</v>
          </cell>
        </row>
        <row r="556">
          <cell r="A556" t="str">
            <v xml:space="preserve">ROSELVIS ESCOBAR DE AGUILAR </v>
          </cell>
          <cell r="B556">
            <v>11030270957</v>
          </cell>
        </row>
        <row r="557">
          <cell r="A557" t="str">
            <v>ROSEMBERG ISAAC MORALES</v>
          </cell>
          <cell r="B557">
            <v>11030270816</v>
          </cell>
        </row>
        <row r="558">
          <cell r="A558" t="str">
            <v>ROSVINDA LEESDAMARIS PORTILLO DE SALGUERO</v>
          </cell>
          <cell r="B558">
            <v>11030271040</v>
          </cell>
        </row>
        <row r="559">
          <cell r="A559" t="str">
            <v>ROXANA LISETH ZELAYA</v>
          </cell>
          <cell r="B559">
            <v>11030285</v>
          </cell>
        </row>
        <row r="560">
          <cell r="A560" t="str">
            <v>RUBEN ERNESTO JOVEL ALVARADO</v>
          </cell>
          <cell r="B560">
            <v>11030271134</v>
          </cell>
        </row>
        <row r="561">
          <cell r="A561" t="str">
            <v>RUBIDIA ISABEL BONILLA</v>
          </cell>
          <cell r="B561">
            <v>1103026965</v>
          </cell>
        </row>
        <row r="562">
          <cell r="A562" t="str">
            <v>RUDOL ERIKO LAZO CASTANEDA</v>
          </cell>
          <cell r="B562">
            <v>11030270781</v>
          </cell>
        </row>
        <row r="563">
          <cell r="A563" t="str">
            <v>RUDY ALEXANDER ESCOBAR RIVERA</v>
          </cell>
          <cell r="B563">
            <v>1103026972</v>
          </cell>
        </row>
        <row r="564">
          <cell r="A564" t="str">
            <v>RUIZ REYES, S.A DE C.V</v>
          </cell>
          <cell r="B564">
            <v>1103029986</v>
          </cell>
        </row>
        <row r="565">
          <cell r="A565" t="str">
            <v>SAMAJULER S.A DE C.V.</v>
          </cell>
          <cell r="B565">
            <v>1103020150</v>
          </cell>
        </row>
        <row r="566">
          <cell r="A566" t="str">
            <v>SANDRA ELIZABETH RIVERA</v>
          </cell>
          <cell r="B566">
            <v>11030270755</v>
          </cell>
        </row>
        <row r="567">
          <cell r="A567" t="str">
            <v>SANDRA MARISSA DIAZ MIRANDA</v>
          </cell>
          <cell r="B567">
            <v>11030270977</v>
          </cell>
        </row>
        <row r="568">
          <cell r="A568" t="str">
            <v>SANTIAGO LOPEZ BAUTISTA</v>
          </cell>
          <cell r="B568">
            <v>11030270919</v>
          </cell>
        </row>
        <row r="569">
          <cell r="A569" t="str">
            <v>SANTOS ALEXANDER YANES LOPEZ</v>
          </cell>
          <cell r="B569">
            <v>11030270997</v>
          </cell>
        </row>
        <row r="570">
          <cell r="A570" t="str">
            <v>SANTOS AZUCENA LOVO DE REYES</v>
          </cell>
          <cell r="B570">
            <v>1103026943</v>
          </cell>
        </row>
        <row r="571">
          <cell r="A571" t="str">
            <v>SANTOS BALMORE HENRIQUEZ</v>
          </cell>
          <cell r="B571">
            <v>1103029979</v>
          </cell>
        </row>
        <row r="572">
          <cell r="A572" t="str">
            <v>SARA AMELIA ABARCA DE CRUZ</v>
          </cell>
          <cell r="B572">
            <v>11030270938</v>
          </cell>
        </row>
        <row r="573">
          <cell r="A573" t="str">
            <v>SARA AMELIA DE CRUZ</v>
          </cell>
          <cell r="B573" t="e">
            <v>#N/A</v>
          </cell>
        </row>
        <row r="574">
          <cell r="A574" t="str">
            <v>SARA EKIZABETH VARGAS DE</v>
          </cell>
          <cell r="B574">
            <v>11030270950</v>
          </cell>
        </row>
        <row r="575">
          <cell r="A575" t="str">
            <v>SAUL DENETRIO CHEVEZ RAMIREZ</v>
          </cell>
          <cell r="B575">
            <v>11030270922</v>
          </cell>
        </row>
        <row r="576">
          <cell r="A576" t="str">
            <v>SEBASTIANA GUADALUPE AGUILAR</v>
          </cell>
          <cell r="B576">
            <v>11030270813</v>
          </cell>
        </row>
        <row r="577">
          <cell r="A577" t="str">
            <v>SEMEFARMA, S.A. DE C.V.</v>
          </cell>
          <cell r="B577">
            <v>11030270924</v>
          </cell>
        </row>
        <row r="578">
          <cell r="A578" t="str">
            <v>SERAFIN WILFREDO SOLIS</v>
          </cell>
          <cell r="B578">
            <v>1103027045</v>
          </cell>
        </row>
        <row r="579">
          <cell r="A579" t="str">
            <v>SERGIO ANIBAL HENRIQUEZ VASQUEZ</v>
          </cell>
          <cell r="B579">
            <v>11030271082</v>
          </cell>
        </row>
        <row r="580">
          <cell r="A580" t="str">
            <v>SERME S.A. DE C.V.</v>
          </cell>
          <cell r="B580">
            <v>1103026906</v>
          </cell>
        </row>
        <row r="581">
          <cell r="A581" t="str">
            <v>SERVICIOS AGROPECUARIOS</v>
          </cell>
          <cell r="B581">
            <v>11030270732</v>
          </cell>
        </row>
        <row r="582">
          <cell r="A582" t="str">
            <v>SERVICIOS DE FARMACIAS Y TODO</v>
          </cell>
          <cell r="B582">
            <v>1103020137</v>
          </cell>
        </row>
        <row r="583">
          <cell r="A583" t="str">
            <v>SERVICIOS MEDICOS Y FARMACIA</v>
          </cell>
          <cell r="B583">
            <v>1103020205</v>
          </cell>
        </row>
        <row r="584">
          <cell r="A584" t="str">
            <v>SERVICIOS NATURISTAS EL ANGEL</v>
          </cell>
          <cell r="B584">
            <v>1103020127</v>
          </cell>
        </row>
        <row r="585">
          <cell r="A585" t="str">
            <v>SERVICIOS NEFROLOGICOS S.A DE</v>
          </cell>
          <cell r="B585">
            <v>11030254</v>
          </cell>
        </row>
        <row r="586">
          <cell r="A586" t="str">
            <v>SERVIMEDICA, S.A. DE C.V.</v>
          </cell>
          <cell r="B586">
            <v>1103026922</v>
          </cell>
        </row>
        <row r="587">
          <cell r="A587" t="str">
            <v>SEV. MEDICOS SAN PEDRO</v>
          </cell>
          <cell r="B587">
            <v>1103027046</v>
          </cell>
        </row>
        <row r="588">
          <cell r="A588" t="str">
            <v>SHEYLA JOSSABETH GAITAN</v>
          </cell>
          <cell r="B588">
            <v>1103027064</v>
          </cell>
        </row>
        <row r="589">
          <cell r="A589" t="str">
            <v>SILVIA ABIIGAIL MIRANDA PEREIRA</v>
          </cell>
          <cell r="B589">
            <v>11030270959</v>
          </cell>
        </row>
        <row r="590">
          <cell r="A590" t="str">
            <v>SILVIA CRISTINA RODRIGUEZ</v>
          </cell>
          <cell r="B590">
            <v>1103020149</v>
          </cell>
        </row>
        <row r="591">
          <cell r="A591" t="str">
            <v>SILVIA MARISOL BONIFACIO DE MENJIVAR</v>
          </cell>
          <cell r="B591">
            <v>11030271072</v>
          </cell>
        </row>
        <row r="592">
          <cell r="A592" t="str">
            <v>SIMON BALTAZAR AGREDA</v>
          </cell>
          <cell r="B592">
            <v>1103020204</v>
          </cell>
        </row>
        <row r="593">
          <cell r="A593" t="str">
            <v>SOCIEDAD MEDICA LIMEÑA, S.A.</v>
          </cell>
          <cell r="B593">
            <v>1103020169</v>
          </cell>
        </row>
        <row r="594">
          <cell r="A594" t="str">
            <v>SOFIA BEATRIZ RIVAS DE</v>
          </cell>
          <cell r="B594">
            <v>11030270796</v>
          </cell>
        </row>
        <row r="595">
          <cell r="A595" t="str">
            <v>SOLUCIANO MEDARDO LEIVA MELENDEZ</v>
          </cell>
          <cell r="B595">
            <v>11030270941</v>
          </cell>
        </row>
        <row r="596">
          <cell r="A596" t="str">
            <v>SOLUCIONES MEDICAS, S.A. DE C.V.</v>
          </cell>
          <cell r="B596">
            <v>11030271077</v>
          </cell>
        </row>
        <row r="597">
          <cell r="A597" t="str">
            <v>SONIA MARIBEL RAMIREZ DE</v>
          </cell>
          <cell r="B597">
            <v>11030152</v>
          </cell>
        </row>
        <row r="598">
          <cell r="A598" t="str">
            <v>SONIA ROSIBEL TRUJILLO</v>
          </cell>
          <cell r="B598">
            <v>11030250</v>
          </cell>
        </row>
        <row r="599">
          <cell r="A599" t="str">
            <v>SORTO BONILLA, S.A. DE C.V.</v>
          </cell>
          <cell r="B599">
            <v>1103026915</v>
          </cell>
        </row>
        <row r="600">
          <cell r="A600" t="str">
            <v>SUMINISTROS LR, S.A. DE C.V.</v>
          </cell>
          <cell r="B600">
            <v>1103026961</v>
          </cell>
        </row>
        <row r="601">
          <cell r="A601" t="str">
            <v>SUPER CERKA S.A DE C.V.</v>
          </cell>
          <cell r="B601">
            <v>11030274</v>
          </cell>
        </row>
        <row r="602">
          <cell r="A602" t="str">
            <v>SUSANA ELIZABETH RECINOS</v>
          </cell>
          <cell r="B602">
            <v>1103026976</v>
          </cell>
        </row>
        <row r="603">
          <cell r="A603" t="str">
            <v>TECANA, S.A. DE C.V.</v>
          </cell>
          <cell r="B603">
            <v>11030291</v>
          </cell>
        </row>
        <row r="604">
          <cell r="A604" t="str">
            <v>TEXTILES VARIOS SALVADOREÑOS, S.A. DEC.V.</v>
          </cell>
          <cell r="B604">
            <v>11030271013</v>
          </cell>
        </row>
        <row r="605">
          <cell r="A605" t="str">
            <v>TITO ANTONIO CAMPOS RIVAS</v>
          </cell>
          <cell r="B605">
            <v>1103026890</v>
          </cell>
        </row>
        <row r="606">
          <cell r="A606" t="str">
            <v>TITO ANTONIO HUEZO JIMENEZ</v>
          </cell>
          <cell r="B606">
            <v>1103026890</v>
          </cell>
        </row>
        <row r="607">
          <cell r="A607" t="str">
            <v>UDP POLICLINICA DE</v>
          </cell>
          <cell r="B607">
            <v>11030204</v>
          </cell>
        </row>
        <row r="608">
          <cell r="A608" t="str">
            <v>ULISES ADONAY CHAVEZ MENJIVAR</v>
          </cell>
          <cell r="B608">
            <v>1103020177</v>
          </cell>
        </row>
        <row r="609">
          <cell r="A609" t="str">
            <v>UNISERFA, S.A. DE C.V.</v>
          </cell>
          <cell r="B609">
            <v>11030237</v>
          </cell>
        </row>
        <row r="610">
          <cell r="A610" t="str">
            <v>USAM</v>
          </cell>
          <cell r="B610">
            <v>11030214</v>
          </cell>
        </row>
        <row r="611">
          <cell r="A611" t="str">
            <v>VANESA GUADALUPE IDALGO</v>
          </cell>
          <cell r="B611">
            <v>1103029938</v>
          </cell>
        </row>
        <row r="612">
          <cell r="A612" t="str">
            <v>VANESA YAMILETH AZMITIA CEA</v>
          </cell>
          <cell r="B612">
            <v>1103029992</v>
          </cell>
        </row>
        <row r="613">
          <cell r="A613" t="str">
            <v>VESI ELIZABETH DUBON CALLES</v>
          </cell>
          <cell r="B613">
            <v>11030271001</v>
          </cell>
        </row>
        <row r="614">
          <cell r="A614" t="str">
            <v>VET K, S.A. DE C.V.</v>
          </cell>
          <cell r="B614">
            <v>11030110</v>
          </cell>
        </row>
        <row r="615">
          <cell r="A615" t="str">
            <v>VETERERINARIA LA RABIDA</v>
          </cell>
          <cell r="B615">
            <v>11030270888</v>
          </cell>
        </row>
        <row r="616">
          <cell r="A616" t="str">
            <v>VETERINARIA LOS HEROES, S.A.</v>
          </cell>
          <cell r="B616">
            <v>11030270743</v>
          </cell>
        </row>
        <row r="617">
          <cell r="A617" t="str">
            <v>VETERINARIO CANINO REAL</v>
          </cell>
          <cell r="B617">
            <v>1103020147</v>
          </cell>
        </row>
        <row r="618">
          <cell r="A618" t="str">
            <v>VICTOR MAGNO REYES</v>
          </cell>
          <cell r="B618">
            <v>11030270757</v>
          </cell>
        </row>
        <row r="619">
          <cell r="A619" t="str">
            <v>VILMA AMAYA DE MARQUEZ</v>
          </cell>
          <cell r="B619">
            <v>1103026835</v>
          </cell>
        </row>
        <row r="620">
          <cell r="A620" t="str">
            <v>WALTER ISAAC CARCAMO RIVAS</v>
          </cell>
          <cell r="B620">
            <v>1103020104</v>
          </cell>
        </row>
        <row r="621">
          <cell r="A621" t="str">
            <v>WELCOME ESTHETIC CENTER</v>
          </cell>
          <cell r="B621">
            <v>1103020190</v>
          </cell>
        </row>
        <row r="622">
          <cell r="A622" t="str">
            <v>WENDY KARINA FUIGUEROA DE RIVAS</v>
          </cell>
          <cell r="B622">
            <v>11030271079</v>
          </cell>
        </row>
        <row r="623">
          <cell r="A623" t="str">
            <v>WILLIAM A PAREDES</v>
          </cell>
          <cell r="B623">
            <v>1103029971</v>
          </cell>
        </row>
        <row r="624">
          <cell r="A624" t="str">
            <v>WILLIAM DE JESUS GONZALES</v>
          </cell>
          <cell r="B624">
            <v>11030270972</v>
          </cell>
        </row>
        <row r="625">
          <cell r="A625" t="str">
            <v>WILLIAM OMAR ROSA</v>
          </cell>
          <cell r="B625">
            <v>1103026891</v>
          </cell>
        </row>
        <row r="626">
          <cell r="A626" t="str">
            <v>WILLIAMS EDGARDO RAMOS</v>
          </cell>
          <cell r="B626">
            <v>11030162</v>
          </cell>
        </row>
        <row r="627">
          <cell r="A627" t="str">
            <v>WONDER BISSNESS, S.A. DE C.V.</v>
          </cell>
          <cell r="B627">
            <v>11030270948</v>
          </cell>
        </row>
        <row r="628">
          <cell r="A628" t="str">
            <v>XIOMARA ADELAIDA DE ZAMORA</v>
          </cell>
          <cell r="B628">
            <v>1103027022</v>
          </cell>
        </row>
        <row r="629">
          <cell r="A629" t="str">
            <v>YANESSI JASMIN POZO DE GARCIA</v>
          </cell>
          <cell r="B629">
            <v>11030270989</v>
          </cell>
        </row>
        <row r="630">
          <cell r="A630" t="str">
            <v>YARISABEL RIVERO VILTRES</v>
          </cell>
          <cell r="B630">
            <v>1103026989</v>
          </cell>
        </row>
        <row r="631">
          <cell r="A631" t="str">
            <v>YESENIA EDITH ROMERO SOSA</v>
          </cell>
          <cell r="B631">
            <v>11030270779</v>
          </cell>
        </row>
        <row r="632">
          <cell r="A632" t="str">
            <v>ZELAYA JIRON, S.A. DE C.V.</v>
          </cell>
          <cell r="B632">
            <v>1103026916</v>
          </cell>
        </row>
        <row r="633">
          <cell r="A633" t="str">
            <v>ZORAIDA BEATRIZ MONTERROZA DE MENDOZA</v>
          </cell>
          <cell r="B633">
            <v>11030271084</v>
          </cell>
        </row>
        <row r="634">
          <cell r="A634" t="str">
            <v>ZRM, S.A. DE C.V.</v>
          </cell>
          <cell r="B634">
            <v>1103026865</v>
          </cell>
        </row>
        <row r="635">
          <cell r="A635" t="str">
            <v>ZULMA CAROLINA CRUZ</v>
          </cell>
          <cell r="B635">
            <v>11030270965</v>
          </cell>
        </row>
        <row r="636">
          <cell r="A636" t="str">
            <v>WONDER BUSINESS, S.A. DE C.V.</v>
          </cell>
          <cell r="B636">
            <v>11030270948</v>
          </cell>
        </row>
        <row r="637">
          <cell r="A637" t="str">
            <v>INVERSIONES MEDICAS SAN LUCAS, S.A. DE C.V.</v>
          </cell>
          <cell r="B637">
            <v>11030270949</v>
          </cell>
        </row>
        <row r="638">
          <cell r="A638" t="str">
            <v>FARMACIA SALUD Y VIDA</v>
          </cell>
          <cell r="B638" t="str">
            <v>1103020184</v>
          </cell>
        </row>
        <row r="639">
          <cell r="A639" t="str">
            <v>JOSE RAUL GONZALES RIVAS</v>
          </cell>
          <cell r="B639">
            <v>1103026863</v>
          </cell>
        </row>
        <row r="640">
          <cell r="A640" t="str">
            <v>LEONIDAS OMAR PERLA</v>
          </cell>
          <cell r="B640">
            <v>11030270707</v>
          </cell>
        </row>
        <row r="641">
          <cell r="A641" t="str">
            <v>ADOLFO ABELIO GUARDADO</v>
          </cell>
          <cell r="B641">
            <v>1103027032</v>
          </cell>
        </row>
        <row r="642">
          <cell r="A642" t="str">
            <v>INVERSIONES Y COMERCIO</v>
          </cell>
          <cell r="B642">
            <v>11030270951</v>
          </cell>
        </row>
        <row r="643">
          <cell r="A643" t="str">
            <v>FARMACIA SANTA ISABEL</v>
          </cell>
          <cell r="B643">
            <v>1103029962</v>
          </cell>
        </row>
        <row r="644">
          <cell r="A644" t="str">
            <v>MERCDEZ YOLANDA LOPEZ SANCHEZ</v>
          </cell>
          <cell r="B644">
            <v>11030270952</v>
          </cell>
        </row>
        <row r="645">
          <cell r="A645" t="str">
            <v>NEREYDA BERAL Y ANZORA</v>
          </cell>
          <cell r="B645">
            <v>11030270953</v>
          </cell>
        </row>
        <row r="646">
          <cell r="A646" t="str">
            <v>MANUEL ALONSO RODRIGUEZ LINDO</v>
          </cell>
          <cell r="B646">
            <v>11030270954</v>
          </cell>
        </row>
        <row r="647">
          <cell r="A647" t="str">
            <v>ANA VILMA AMAYA</v>
          </cell>
          <cell r="B647">
            <v>1103026974</v>
          </cell>
        </row>
        <row r="648">
          <cell r="A648" t="str">
            <v>MINISTERIO DE DEFENSA</v>
          </cell>
          <cell r="B648">
            <v>11030270940</v>
          </cell>
        </row>
        <row r="649">
          <cell r="A649" t="str">
            <v>VETERERINARIA SAN BENITO</v>
          </cell>
          <cell r="B649">
            <v>11030270887</v>
          </cell>
        </row>
        <row r="650">
          <cell r="A650" t="str">
            <v>LUIS ERNESTO CERRITOS</v>
          </cell>
          <cell r="B650">
            <v>1103029954</v>
          </cell>
        </row>
        <row r="651">
          <cell r="A651" t="str">
            <v>ESTER MARIA MEJIA PERLA</v>
          </cell>
          <cell r="B651">
            <v>11030270878</v>
          </cell>
        </row>
        <row r="652">
          <cell r="A652" t="str">
            <v>SILVIA AVIGAIL PEREIRA</v>
          </cell>
          <cell r="B652">
            <v>11030270959</v>
          </cell>
        </row>
        <row r="653">
          <cell r="A653" t="str">
            <v>RAUL ENRIQUE FLORES</v>
          </cell>
          <cell r="B653">
            <v>11030270777</v>
          </cell>
        </row>
        <row r="654">
          <cell r="A654" t="str">
            <v>FARMACIA BETEL</v>
          </cell>
          <cell r="B654">
            <v>1103029970</v>
          </cell>
        </row>
        <row r="655">
          <cell r="A655" t="str">
            <v>MARGARITA BEATRIZ YANEZ AMAYA</v>
          </cell>
          <cell r="B655">
            <v>11030270960</v>
          </cell>
        </row>
        <row r="656">
          <cell r="A656" t="str">
            <v>LA MAGNIFICA, S.A. DE C.V.</v>
          </cell>
          <cell r="B656">
            <v>11030270961</v>
          </cell>
        </row>
        <row r="657">
          <cell r="A657" t="str">
            <v>SARA MARIO ALFARO</v>
          </cell>
          <cell r="B657">
            <v>11030270962</v>
          </cell>
        </row>
        <row r="658">
          <cell r="A658" t="str">
            <v>DIMENYEX, S.A. DE C.V.</v>
          </cell>
          <cell r="B658">
            <v>11030270963</v>
          </cell>
        </row>
        <row r="659">
          <cell r="A659" t="str">
            <v>LEONEL ATILIO GARCIA</v>
          </cell>
          <cell r="B659">
            <v>11030270876</v>
          </cell>
        </row>
        <row r="660">
          <cell r="A660" t="str">
            <v>LUZ ADELINA DE RODRIGUEZ</v>
          </cell>
          <cell r="B660">
            <v>11030270801</v>
          </cell>
        </row>
        <row r="661">
          <cell r="A661" t="str">
            <v>BARTOLOME JACINTO VILLARAN</v>
          </cell>
          <cell r="B661">
            <v>11030270967</v>
          </cell>
        </row>
        <row r="662">
          <cell r="A662" t="str">
            <v>FARMACIA VICTORIA</v>
          </cell>
          <cell r="B662">
            <v>1103020199</v>
          </cell>
        </row>
        <row r="663">
          <cell r="A663" t="str">
            <v>AGROSTAR, S.A. DE C.V.</v>
          </cell>
          <cell r="B663">
            <v>1103029931</v>
          </cell>
        </row>
        <row r="664">
          <cell r="A664" t="str">
            <v>LUIS AMILCAR DURAN RODRIGUEZ</v>
          </cell>
          <cell r="B664">
            <v>11030270920</v>
          </cell>
        </row>
        <row r="665">
          <cell r="A665" t="str">
            <v>REINA ELENA ESCOBAR DE</v>
          </cell>
          <cell r="B665">
            <v>11030270973</v>
          </cell>
        </row>
        <row r="666">
          <cell r="A666" t="str">
            <v>HOSPITAL SAN MATEO</v>
          </cell>
          <cell r="B666">
            <v>11030270974</v>
          </cell>
        </row>
        <row r="667">
          <cell r="A667" t="str">
            <v>MARINA LORENA BENAVIDES</v>
          </cell>
          <cell r="B667">
            <v>11030270706</v>
          </cell>
        </row>
        <row r="668">
          <cell r="A668" t="str">
            <v>FARMACIA ARELY</v>
          </cell>
          <cell r="B668">
            <v>1103020135</v>
          </cell>
        </row>
        <row r="669">
          <cell r="A669" t="str">
            <v>CENTRO DE ENFERMEDADES</v>
          </cell>
          <cell r="B669">
            <v>11030270975</v>
          </cell>
        </row>
        <row r="670">
          <cell r="A670" t="str">
            <v>SARA ELIZABETH VARGAS DE GUTIERRES</v>
          </cell>
          <cell r="B670">
            <v>11030270950</v>
          </cell>
        </row>
        <row r="671">
          <cell r="A671" t="str">
            <v>SONIA MARIBEL RAMIREZ DE VENTURA</v>
          </cell>
          <cell r="B671">
            <v>11030271075</v>
          </cell>
        </row>
        <row r="672">
          <cell r="A672" t="str">
            <v>SANDRA ELIZABETH PAREDES DE ARIAS</v>
          </cell>
          <cell r="B672">
            <v>11030271081</v>
          </cell>
        </row>
        <row r="673">
          <cell r="A673" t="str">
            <v>DIDA, S.A. DE C.V.</v>
          </cell>
          <cell r="B673">
            <v>11030270936</v>
          </cell>
        </row>
        <row r="674">
          <cell r="A674" t="str">
            <v>LUIS ERNESTO CERRITOS ESPINOZA</v>
          </cell>
          <cell r="B674">
            <v>1103029954</v>
          </cell>
        </row>
        <row r="675">
          <cell r="A675" t="str">
            <v>PIERRE´S, S.A. DE C.V.</v>
          </cell>
          <cell r="B675">
            <v>1103029913</v>
          </cell>
        </row>
        <row r="676">
          <cell r="A676" t="str">
            <v>COMERCIALIZADORA BF INTERNACIONAL, S.A. DE C.V.</v>
          </cell>
          <cell r="B676">
            <v>1103026826</v>
          </cell>
        </row>
        <row r="677">
          <cell r="A677" t="str">
            <v>CENTRO INTEGRAL DE NEFROLOGIA LA DIVINA MISERICORDIA, S.A. DE C.V.</v>
          </cell>
          <cell r="B677">
            <v>11030271093</v>
          </cell>
        </row>
        <row r="678">
          <cell r="A678" t="str">
            <v>VANESSA ESMERALDA VASQUES DE ARCHINY</v>
          </cell>
          <cell r="B678">
            <v>11030271094</v>
          </cell>
        </row>
        <row r="679">
          <cell r="A679" t="str">
            <v>GUILLERMO ANTONIO CASTRO</v>
          </cell>
          <cell r="B679">
            <v>1103020153</v>
          </cell>
        </row>
        <row r="680">
          <cell r="A680" t="str">
            <v>ADOLFO ERNESTO MENDEZ MENDEZ</v>
          </cell>
          <cell r="B680">
            <v>11030271095</v>
          </cell>
        </row>
        <row r="681">
          <cell r="A681" t="str">
            <v>OXI-RENT, S.A. DE C.V.</v>
          </cell>
          <cell r="B681">
            <v>1103026825</v>
          </cell>
        </row>
        <row r="682">
          <cell r="A682" t="str">
            <v>CLINICA QUESADA, S.A DE C.V.</v>
          </cell>
          <cell r="B682">
            <v>11030271096</v>
          </cell>
        </row>
        <row r="683">
          <cell r="A683" t="str">
            <v>NICOLAS ANDRES HERNANDEZ SALAZAR</v>
          </cell>
          <cell r="B683">
            <v>1103029956</v>
          </cell>
        </row>
        <row r="684">
          <cell r="A684" t="str">
            <v>DROGUERIA Y FARMACEUTICA LUCINDA, S.A. DE C.V.</v>
          </cell>
          <cell r="B684">
            <v>11030271097</v>
          </cell>
        </row>
        <row r="685">
          <cell r="A685" t="str">
            <v>SARA MARIA ALFARO CRISTALES</v>
          </cell>
          <cell r="B685">
            <v>11030270962</v>
          </cell>
        </row>
        <row r="686">
          <cell r="A686" t="str">
            <v>LELIS YAMILETH BATRES RODRIGUEZ</v>
          </cell>
          <cell r="B686">
            <v>11030270943</v>
          </cell>
        </row>
        <row r="687">
          <cell r="A687" t="str">
            <v>VEKT, S.A. DE C.V.</v>
          </cell>
          <cell r="B687">
            <v>11030110</v>
          </cell>
        </row>
        <row r="688">
          <cell r="A688" t="str">
            <v>ANA RUTH COREAS</v>
          </cell>
          <cell r="B688">
            <v>11030271098</v>
          </cell>
        </row>
        <row r="689">
          <cell r="A689" t="str">
            <v>ULISES MORALES VELASQUEZ</v>
          </cell>
          <cell r="B689">
            <v>11030270802</v>
          </cell>
        </row>
        <row r="690">
          <cell r="A690" t="str">
            <v>MELVIN DIOMENES BONILLA</v>
          </cell>
          <cell r="B690">
            <v>11030270767</v>
          </cell>
        </row>
        <row r="691">
          <cell r="A691" t="str">
            <v>ROBERTO ANTONIO ZEPEDA</v>
          </cell>
          <cell r="B691">
            <v>1103027042</v>
          </cell>
        </row>
        <row r="692">
          <cell r="A692" t="str">
            <v>INVERSIONES AVANTE, S.A. DE C.V.</v>
          </cell>
          <cell r="B692">
            <v>11030271099</v>
          </cell>
        </row>
        <row r="693">
          <cell r="A693" t="str">
            <v>SONIA CAROLINA ACOSTA DE MORAN</v>
          </cell>
          <cell r="B693">
            <v>11030271100</v>
          </cell>
        </row>
        <row r="694">
          <cell r="A694" t="str">
            <v>MARIA MAGDALENA MEJIA DE</v>
          </cell>
          <cell r="B694">
            <v>1103027067</v>
          </cell>
        </row>
        <row r="695">
          <cell r="A695" t="str">
            <v>DRA. ANA SALAZAR</v>
          </cell>
          <cell r="B695">
            <v>11030271101</v>
          </cell>
        </row>
        <row r="696">
          <cell r="A696" t="str">
            <v>POLICLINICA VETERINARIA, S.A. DE C.V.</v>
          </cell>
          <cell r="B696">
            <v>1103026881</v>
          </cell>
        </row>
        <row r="697">
          <cell r="A697" t="str">
            <v>ANA DILIA LAZO TURCIOS CLININSABELLA</v>
          </cell>
          <cell r="B697">
            <v>11030271102</v>
          </cell>
        </row>
        <row r="698">
          <cell r="A698" t="str">
            <v>JUAN CARLOS CASTRO BONILLA</v>
          </cell>
          <cell r="B698">
            <v>11030271103</v>
          </cell>
        </row>
        <row r="699">
          <cell r="A699" t="str">
            <v xml:space="preserve">WALKIRIA BENITA GOMEZ TERCERO        </v>
          </cell>
          <cell r="B699">
            <v>11030271104</v>
          </cell>
        </row>
        <row r="700">
          <cell r="A700" t="str">
            <v>JOSE REYNALDO ARTOLA RODRIGUEZ</v>
          </cell>
          <cell r="B700">
            <v>11030271105</v>
          </cell>
        </row>
        <row r="701">
          <cell r="A701" t="str">
            <v xml:space="preserve">DIANA BEATRIZ FLORES URRUTIA </v>
          </cell>
          <cell r="B701">
            <v>11030271106</v>
          </cell>
        </row>
        <row r="702">
          <cell r="A702" t="str">
            <v>SANDRA JEANNETTE UMAÑA</v>
          </cell>
          <cell r="B702">
            <v>1103020208</v>
          </cell>
        </row>
        <row r="703">
          <cell r="A703" t="str">
            <v>JUAN JOSE MENJIVAR</v>
          </cell>
          <cell r="B703">
            <v>11030271107</v>
          </cell>
        </row>
        <row r="704">
          <cell r="A704" t="str">
            <v>FRANCISCA FLORES DE GALAN</v>
          </cell>
          <cell r="B704">
            <v>1103020159</v>
          </cell>
        </row>
        <row r="705">
          <cell r="A705" t="str">
            <v>DOLPHIN CLUB DELFIN, S.A. DE C.V.</v>
          </cell>
          <cell r="B705">
            <v>11030271108</v>
          </cell>
        </row>
        <row r="706">
          <cell r="A706" t="str">
            <v xml:space="preserve">MARIA RITA DE LOS ANGELES MEJIA DE PEÑA </v>
          </cell>
          <cell r="B706">
            <v>11030271109</v>
          </cell>
        </row>
        <row r="707">
          <cell r="A707" t="str">
            <v>SARA ESTER ORELLANA DE FLORES</v>
          </cell>
          <cell r="B707">
            <v>11030271110</v>
          </cell>
        </row>
        <row r="708">
          <cell r="A708" t="str">
            <v>RECINOS MCCLELLAN, S.A. DE C.V.</v>
          </cell>
          <cell r="B708">
            <v>11030271111</v>
          </cell>
        </row>
        <row r="709">
          <cell r="A709" t="str">
            <v>MILTON GUSTAVO DIAZ</v>
          </cell>
          <cell r="B709">
            <v>11030270722</v>
          </cell>
        </row>
        <row r="710">
          <cell r="A710" t="str">
            <v>ARCIS INVERSIONES, SA.A DE C.V.</v>
          </cell>
          <cell r="B710">
            <v>11030271112</v>
          </cell>
        </row>
        <row r="711">
          <cell r="A711" t="str">
            <v>JUAN CARLOS VALENZUELA</v>
          </cell>
          <cell r="B711">
            <v>1103026840</v>
          </cell>
        </row>
        <row r="712">
          <cell r="A712" t="str">
            <v>CENTRO DE REUMATOLOGIA DE EL SALVADOR, S.A. DE C.V.</v>
          </cell>
          <cell r="B712">
            <v>11030271113</v>
          </cell>
        </row>
        <row r="713">
          <cell r="A713" t="str">
            <v>VIDA SANA, S.A. DE C.V.</v>
          </cell>
          <cell r="B713">
            <v>11030232</v>
          </cell>
        </row>
        <row r="714">
          <cell r="A714" t="str">
            <v>FUNDACION DE DESARROLLO SOCIAL FUNDESO</v>
          </cell>
          <cell r="B714">
            <v>11030173</v>
          </cell>
        </row>
        <row r="715">
          <cell r="A715" t="str">
            <v>ELIEZAR ESAU HUEZO JOVEL</v>
          </cell>
          <cell r="B715">
            <v>1103026838</v>
          </cell>
        </row>
        <row r="716">
          <cell r="A716" t="str">
            <v>DISTRIBUIDORA ALQUIMIA</v>
          </cell>
          <cell r="B716">
            <v>1103020162</v>
          </cell>
        </row>
        <row r="717">
          <cell r="A717" t="str">
            <v>CELIO CORDOVA MENJIVAR FARMACIA SANTA LUCIA</v>
          </cell>
          <cell r="B717">
            <v>11030271114</v>
          </cell>
        </row>
        <row r="718">
          <cell r="A718" t="str">
            <v xml:space="preserve">SILVIA CRISTINA PINEDA DE GUZMAN </v>
          </cell>
          <cell r="B718">
            <v>1103029941</v>
          </cell>
        </row>
        <row r="719">
          <cell r="A719" t="str">
            <v>YANETH CAROLINA ALVARADO VELASQUEZ</v>
          </cell>
          <cell r="B719">
            <v>11030270837</v>
          </cell>
        </row>
        <row r="720">
          <cell r="A720" t="str">
            <v>CLINICA SAN JUAN, S.A. DE C.V.</v>
          </cell>
          <cell r="B720">
            <v>11030271115</v>
          </cell>
        </row>
        <row r="721">
          <cell r="A721" t="str">
            <v>AUDITIVA, S.A. DE C.V.</v>
          </cell>
          <cell r="B721">
            <v>11030261</v>
          </cell>
        </row>
        <row r="722">
          <cell r="A722" t="str">
            <v>BLANCA SARAI ROMERO QUINTEROS</v>
          </cell>
          <cell r="B722">
            <v>1103026866</v>
          </cell>
        </row>
        <row r="723">
          <cell r="A723" t="str">
            <v>ROBERTO CARLOS MAGAÑA</v>
          </cell>
          <cell r="B723">
            <v>11030271117</v>
          </cell>
        </row>
        <row r="724">
          <cell r="A724" t="str">
            <v>JORGE ERNESTO FERNANDEZ ROLDAN</v>
          </cell>
          <cell r="B724">
            <v>11030271116</v>
          </cell>
        </row>
        <row r="725">
          <cell r="A725" t="str">
            <v>HERBERTH SALVADOR ORELLANA NAVARRO</v>
          </cell>
          <cell r="B725">
            <v>11030270842</v>
          </cell>
        </row>
        <row r="726">
          <cell r="A726" t="str">
            <v>MARKETING LATAM, S.A. DE C.V.</v>
          </cell>
          <cell r="B726">
            <v>11030271118</v>
          </cell>
        </row>
        <row r="727">
          <cell r="A727" t="str">
            <v>CORPORATIVE SYSTEMS OF HEALTH, S.A. DE C.V.</v>
          </cell>
          <cell r="B727">
            <v>11030270795</v>
          </cell>
        </row>
        <row r="728">
          <cell r="A728" t="str">
            <v>ENRIQUE DE JESUS RODRIGUEZ ARIAS</v>
          </cell>
          <cell r="B728">
            <v>11030271119</v>
          </cell>
        </row>
        <row r="729">
          <cell r="A729" t="str">
            <v>RAYMUNO ARTURO ULISES BONILLA ALVARADO</v>
          </cell>
          <cell r="B729">
            <v>11030271120</v>
          </cell>
        </row>
        <row r="730">
          <cell r="A730" t="str">
            <v>INPEZA, S.A. DE C.V.</v>
          </cell>
          <cell r="B730">
            <v>11030271121</v>
          </cell>
        </row>
        <row r="731">
          <cell r="A731" t="str">
            <v>CLAUDIA LORENA BONILLA SANTOS</v>
          </cell>
          <cell r="B731">
            <v>11030271122</v>
          </cell>
        </row>
        <row r="732">
          <cell r="A732" t="str">
            <v>MARTIR JOEL ESCOBAR RIVERA</v>
          </cell>
          <cell r="B732">
            <v>1103026978</v>
          </cell>
        </row>
        <row r="733">
          <cell r="A733" t="str">
            <v>LAURA BEATRIZ PARDO YANNELLI</v>
          </cell>
          <cell r="B733">
            <v>11030271123</v>
          </cell>
        </row>
        <row r="734">
          <cell r="A734" t="str">
            <v>UNIDAD DE HEMODIALISIS DE SAN LUIS TALPA, S.A. DE C.V.</v>
          </cell>
          <cell r="B734">
            <v>11030271124</v>
          </cell>
        </row>
        <row r="735">
          <cell r="A735" t="str">
            <v>ENA LISSETTE MERLOS DE MIRANDA</v>
          </cell>
          <cell r="B735">
            <v>11030271125</v>
          </cell>
        </row>
        <row r="736">
          <cell r="A736" t="str">
            <v>GRUPO SIETE, S.A. DE C.V.</v>
          </cell>
          <cell r="B736">
            <v>11030270850</v>
          </cell>
        </row>
        <row r="737">
          <cell r="A737" t="str">
            <v>GLADIS CATILLO DE AVILES</v>
          </cell>
          <cell r="B737">
            <v>11030271126</v>
          </cell>
        </row>
        <row r="738">
          <cell r="A738" t="str">
            <v>VIOLETA MARISOL CAMPOS RODRIGUEZ</v>
          </cell>
          <cell r="B738">
            <v>11030271127</v>
          </cell>
        </row>
        <row r="739">
          <cell r="A739" t="str">
            <v>ROBERTO CARLOS LOPEZ PARADA</v>
          </cell>
          <cell r="B739">
            <v>11030271128</v>
          </cell>
        </row>
        <row r="740">
          <cell r="A740" t="str">
            <v>MIGUEL STANLEYCANDRAY CALDERON</v>
          </cell>
          <cell r="B740">
            <v>1103027030</v>
          </cell>
        </row>
        <row r="741">
          <cell r="A741" t="str">
            <v>MARIO ERNESTO LOPEZ</v>
          </cell>
          <cell r="B741">
            <v>1103029948</v>
          </cell>
        </row>
        <row r="742">
          <cell r="A742" t="str">
            <v>ENA GLORIA SANCHEZ DE RODRIGUEZ</v>
          </cell>
          <cell r="B742">
            <v>11030271129</v>
          </cell>
        </row>
        <row r="743">
          <cell r="A743" t="str">
            <v>MIGUEL ALBERTO PORTILLO FLORES</v>
          </cell>
          <cell r="B743">
            <v>11030271130</v>
          </cell>
        </row>
        <row r="744">
          <cell r="A744" t="str">
            <v>AFIF ANTONIO HANDAL SUAREZ</v>
          </cell>
          <cell r="B744">
            <v>11030270885</v>
          </cell>
        </row>
        <row r="745">
          <cell r="A745" t="str">
            <v>CODEVI, S.A. DE C.V.</v>
          </cell>
          <cell r="B745">
            <v>11030120</v>
          </cell>
        </row>
        <row r="746">
          <cell r="A746" t="str">
            <v>ALEJANDRO JOSE AGUILAR TORRES</v>
          </cell>
          <cell r="B746">
            <v>11030289</v>
          </cell>
        </row>
        <row r="747">
          <cell r="A747" t="str">
            <v>DANY ELIEZER CAMACHO ORELLANA</v>
          </cell>
          <cell r="B747">
            <v>11030271131</v>
          </cell>
        </row>
        <row r="748">
          <cell r="A748" t="str">
            <v>YOSELIN LILIANA MEDRANO DE EGUIZABAL</v>
          </cell>
          <cell r="B748">
            <v>11030271132</v>
          </cell>
        </row>
        <row r="749">
          <cell r="A749" t="str">
            <v>IDALIA ESMERALDA COLOCHO FLORES</v>
          </cell>
          <cell r="B749">
            <v>11030271133</v>
          </cell>
        </row>
        <row r="750">
          <cell r="A750" t="str">
            <v>DANIEL FRANCISCO MENENDEZ DERAS</v>
          </cell>
          <cell r="B750" t="str">
            <v>11030271135</v>
          </cell>
        </row>
        <row r="751">
          <cell r="A751" t="str">
            <v>JAIME DAVID CARRANZA ROMERO</v>
          </cell>
          <cell r="B751">
            <v>11030271136</v>
          </cell>
        </row>
        <row r="752">
          <cell r="A752" t="str">
            <v>SOPROMET, S.A. DE C.V.</v>
          </cell>
          <cell r="B752">
            <v>11030271137</v>
          </cell>
        </row>
        <row r="753">
          <cell r="A753" t="str">
            <v>GRUPO REZA, S.A. DE C.V.</v>
          </cell>
          <cell r="B753">
            <v>11030271138</v>
          </cell>
        </row>
        <row r="754">
          <cell r="A754" t="str">
            <v>LEONIDAS OMAR PERLA MENDOZA</v>
          </cell>
          <cell r="B754">
            <v>11030270707</v>
          </cell>
        </row>
        <row r="755">
          <cell r="A755" t="str">
            <v>EVER OMAR CALDERON ORELLANA</v>
          </cell>
          <cell r="B755">
            <v>11030271139</v>
          </cell>
        </row>
        <row r="756">
          <cell r="A756" t="str">
            <v>CLINICA RAMIREZ PACHECO S.A DE C.V</v>
          </cell>
          <cell r="B756">
            <v>1103029985</v>
          </cell>
        </row>
        <row r="757">
          <cell r="A757" t="str">
            <v>ALEXANDER ELIAS FIGUEROA SOSAFARMACIA MEDICAL CENTER</v>
          </cell>
          <cell r="B757" t="str">
            <v>11030271140</v>
          </cell>
        </row>
        <row r="758">
          <cell r="A758" t="str">
            <v>SIHEL GROUP, S.A. DE C.V.</v>
          </cell>
          <cell r="B758">
            <v>11030271141</v>
          </cell>
        </row>
        <row r="759">
          <cell r="A759" t="str">
            <v>MANUEL ERNESTO ALBANEZ RODRIGUEZ</v>
          </cell>
          <cell r="B759">
            <v>11030271143</v>
          </cell>
        </row>
        <row r="760">
          <cell r="A760" t="str">
            <v>INDUFAR S.A DE C.V.</v>
          </cell>
          <cell r="B760">
            <v>11030270754</v>
          </cell>
        </row>
        <row r="761">
          <cell r="A761" t="str">
            <v>CLINICA MUJER S.A DE C.V</v>
          </cell>
          <cell r="B761">
            <v>11030225</v>
          </cell>
        </row>
        <row r="762">
          <cell r="A762" t="str">
            <v>ALICIA DE CONTRERAS E HIJOS DE C.V FARMACIA ROOSEVELT</v>
          </cell>
          <cell r="B762">
            <v>11030270908</v>
          </cell>
        </row>
        <row r="763">
          <cell r="A763" t="str">
            <v xml:space="preserve">CHIVO S.A DE C.V HOSPITAL VETERINARIO CHIVO PETS </v>
          </cell>
          <cell r="B763">
            <v>11030271144</v>
          </cell>
        </row>
        <row r="764">
          <cell r="A764" t="str">
            <v>SONIA ANTONIA DE PAZ  DE VALLE DROGUERIA VALLE FARMA</v>
          </cell>
          <cell r="B764">
            <v>11030271145</v>
          </cell>
        </row>
        <row r="765">
          <cell r="A765" t="str">
            <v>JACQUELINE GUADALUPE JUAREZ SANDOVAL FOOT CENTER</v>
          </cell>
          <cell r="B765">
            <v>11030270784</v>
          </cell>
        </row>
        <row r="766">
          <cell r="A766" t="str">
            <v>PLASTIC SURGERY CENTER S.A DE C.V</v>
          </cell>
          <cell r="B766">
            <v>11030271146</v>
          </cell>
        </row>
        <row r="767">
          <cell r="A767" t="str">
            <v>FRANCISCO RUIZ GONZALEZ FARMACIA LA POPULAR</v>
          </cell>
          <cell r="B767">
            <v>11030270771</v>
          </cell>
        </row>
        <row r="768">
          <cell r="A768" t="str">
            <v>PEDRO DAGOBERTO SANTOS SANTOS FARMACIA LA DIVINA PROVIDENCIA</v>
          </cell>
          <cell r="B768">
            <v>1103020206</v>
          </cell>
        </row>
        <row r="769">
          <cell r="A769" t="str">
            <v>TANIA MICHELLE CARDONA TOCHEZ CLINICA VETERINARIA CAT HOME</v>
          </cell>
          <cell r="B769">
            <v>11030271147</v>
          </cell>
        </row>
        <row r="770">
          <cell r="A770" t="str">
            <v>CENTRO CLINICO HOSPITALARIO, S.A. DE C.V.</v>
          </cell>
          <cell r="B770">
            <v>1103020209</v>
          </cell>
        </row>
        <row r="771">
          <cell r="A771" t="str">
            <v>HECTOR ANTONIO PEREZ</v>
          </cell>
          <cell r="B771">
            <v>1103026847</v>
          </cell>
        </row>
        <row r="772">
          <cell r="A772" t="str">
            <v>HUMAN TECH, S.A. DE C.V.</v>
          </cell>
          <cell r="B772">
            <v>1103020210</v>
          </cell>
        </row>
        <row r="773">
          <cell r="A773" t="str">
            <v>CLAUDIA VERONICA PERDOMO</v>
          </cell>
          <cell r="B773">
            <v>1103020191</v>
          </cell>
        </row>
        <row r="774">
          <cell r="A774" t="str">
            <v>BROVET, S.A. DE C.V.</v>
          </cell>
          <cell r="B774">
            <v>1103020211</v>
          </cell>
        </row>
        <row r="775">
          <cell r="A775" t="str">
            <v>GILMA MARIELA URBINA DE SANCHEZ</v>
          </cell>
          <cell r="B775">
            <v>11030270925</v>
          </cell>
        </row>
        <row r="776">
          <cell r="A776" t="str">
            <v>SANDRA MARIBEL RAMIREZ VILLALTA</v>
          </cell>
          <cell r="B776">
            <v>1103020212</v>
          </cell>
        </row>
        <row r="777">
          <cell r="A777" t="str">
            <v>GALAXIA ANIMAL, S.A. DE C.V.</v>
          </cell>
          <cell r="B777">
            <v>1103020213</v>
          </cell>
        </row>
        <row r="778">
          <cell r="A778" t="str">
            <v>GRACE ADALGISA ROMERO GUADRON</v>
          </cell>
          <cell r="B778">
            <v>1103020214</v>
          </cell>
        </row>
        <row r="779">
          <cell r="A779" t="str">
            <v>JOSE JOAQUIN REYES HERNANDEZ</v>
          </cell>
          <cell r="B779">
            <v>1103020215</v>
          </cell>
        </row>
        <row r="780">
          <cell r="A780" t="str">
            <v xml:space="preserve">ROCIO ELIZABETH CANIZALEZ ORTEZ </v>
          </cell>
          <cell r="B780">
            <v>1103020216</v>
          </cell>
        </row>
        <row r="781">
          <cell r="A781" t="str">
            <v>SANTOS MERCEDEZ PORTILLO DE HERNANDEZ</v>
          </cell>
          <cell r="B781">
            <v>1103020217</v>
          </cell>
        </row>
        <row r="782">
          <cell r="A782" t="str">
            <v>INVERSIONES NUEVA ESPERANZA, S.A. DE C.V.</v>
          </cell>
          <cell r="B782">
            <v>1103020218</v>
          </cell>
        </row>
        <row r="783">
          <cell r="A783" t="str">
            <v>CESAR DOUGLAS GARCIA RODRIGUEZ</v>
          </cell>
          <cell r="B783">
            <v>1103020219</v>
          </cell>
        </row>
        <row r="784">
          <cell r="A784" t="str">
            <v>ANA LUISA CHILE DE PORTILLO</v>
          </cell>
          <cell r="B784">
            <v>1103020220</v>
          </cell>
        </row>
        <row r="785">
          <cell r="A785" t="str">
            <v>GLADIS PATRICIA LLANOS DE MORAN</v>
          </cell>
          <cell r="B785">
            <v>1103020221</v>
          </cell>
        </row>
        <row r="786">
          <cell r="A786" t="str">
            <v>JORGE ALBERTO RODRIGUEZ DELGADO</v>
          </cell>
          <cell r="B786">
            <v>1103020222</v>
          </cell>
        </row>
        <row r="787">
          <cell r="A787" t="str">
            <v>MONICA VANESSA HEYMAN PEÑATE</v>
          </cell>
          <cell r="B787">
            <v>1103020223</v>
          </cell>
        </row>
        <row r="788">
          <cell r="A788" t="str">
            <v>RAFAEL BENJAMIN EDUARDO DAMAS ROMERO</v>
          </cell>
          <cell r="B788">
            <v>1103020224</v>
          </cell>
        </row>
        <row r="789">
          <cell r="A789" t="str">
            <v>JOSE BALTAZAR ESCOBAR MINERO</v>
          </cell>
          <cell r="B789">
            <v>11030270914</v>
          </cell>
        </row>
        <row r="790">
          <cell r="A790" t="str">
            <v>YESENIA XIOMARA LARA LARA</v>
          </cell>
          <cell r="B790">
            <v>1103020225</v>
          </cell>
        </row>
        <row r="791">
          <cell r="A791" t="str">
            <v>JOSE EDUARDO MONTERROZA GONZALEZ</v>
          </cell>
          <cell r="B791">
            <v>1103020226</v>
          </cell>
        </row>
        <row r="792">
          <cell r="A792" t="str">
            <v>KERIME BESSY CHACON DE LEIVA</v>
          </cell>
          <cell r="B792">
            <v>1103020227</v>
          </cell>
        </row>
        <row r="793">
          <cell r="A793" t="str">
            <v>LINDA MAYARIK RODRIGUEZ GONZALEZ</v>
          </cell>
          <cell r="B793">
            <v>1103020228</v>
          </cell>
        </row>
        <row r="794">
          <cell r="A794" t="str">
            <v>MANUEL GREGORIO CHEVEZ RAMIREZ</v>
          </cell>
          <cell r="B794">
            <v>1103020229</v>
          </cell>
        </row>
        <row r="795">
          <cell r="A795" t="str">
            <v>CESAR EMILIO MONTERROSA PADILLA</v>
          </cell>
          <cell r="B795">
            <v>1103020230</v>
          </cell>
        </row>
        <row r="796">
          <cell r="A796" t="str">
            <v>RAMIRO ANTONIO FIGUEROA GALDAMEZ</v>
          </cell>
          <cell r="B796">
            <v>1103020231</v>
          </cell>
        </row>
        <row r="797">
          <cell r="A797" t="str">
            <v>JUAN SILVESTRE MOLINA ACOSTA</v>
          </cell>
          <cell r="B797">
            <v>1103020232</v>
          </cell>
        </row>
        <row r="798">
          <cell r="A798" t="str">
            <v xml:space="preserve">MARVIN JEHOVANY ALVARADO </v>
          </cell>
          <cell r="B798">
            <v>1103020233</v>
          </cell>
        </row>
        <row r="799">
          <cell r="A799" t="str">
            <v>PLANET FITNESS GYM S.A. DE C.V.</v>
          </cell>
          <cell r="B799">
            <v>1103020234</v>
          </cell>
        </row>
        <row r="800">
          <cell r="A800" t="str">
            <v>ROSY GABRIELA GONZALEZ CAMPOS DIAMON</v>
          </cell>
          <cell r="B800">
            <v>1103020235</v>
          </cell>
        </row>
        <row r="801">
          <cell r="A801" t="str">
            <v xml:space="preserve">NELSON ENRIQUE ROSALES CHAVEZ </v>
          </cell>
          <cell r="B801">
            <v>1103020236</v>
          </cell>
        </row>
        <row r="802">
          <cell r="A802" t="str">
            <v>LABORATORIO BIO-CLINIC S.A. DE C.V.</v>
          </cell>
          <cell r="B802">
            <v>1103020237</v>
          </cell>
        </row>
        <row r="803">
          <cell r="A803" t="str">
            <v>ARLEN MAGALY LOPEZ DE SORIANO</v>
          </cell>
          <cell r="B803">
            <v>1103020238</v>
          </cell>
        </row>
        <row r="804">
          <cell r="A804" t="str">
            <v>IVAN ANTONIO MOLINA HERNANDEZ</v>
          </cell>
          <cell r="B804">
            <v>1103020239</v>
          </cell>
        </row>
        <row r="805">
          <cell r="A805" t="str">
            <v>NUTRICION INTEGRAL, S.A. DE C.V.</v>
          </cell>
          <cell r="B805">
            <v>1103020240</v>
          </cell>
        </row>
        <row r="806">
          <cell r="A806" t="str">
            <v>ANA LILIAN VELASQUEZ DE ARGUETA</v>
          </cell>
          <cell r="B806">
            <v>11030270703</v>
          </cell>
        </row>
        <row r="807">
          <cell r="A807" t="str">
            <v>OSCAR ERNESTO HERNANDEZ GUERRERO</v>
          </cell>
          <cell r="B807">
            <v>1103020241</v>
          </cell>
        </row>
        <row r="808">
          <cell r="A808" t="str">
            <v>ROSAURA ARACELY AVELAR DE GUARDADO</v>
          </cell>
          <cell r="B808">
            <v>1103020242</v>
          </cell>
        </row>
        <row r="809">
          <cell r="A809" t="str">
            <v>MARTA CATALINA JAIMES RIVAS</v>
          </cell>
          <cell r="B809">
            <v>1103020243</v>
          </cell>
        </row>
        <row r="810">
          <cell r="A810" t="str">
            <v>DINORA URRRUTIA FLORES</v>
          </cell>
          <cell r="B810">
            <v>11030270882</v>
          </cell>
        </row>
        <row r="811">
          <cell r="A811" t="str">
            <v>OMAR ENRIQUE GUARDADO RIVAS</v>
          </cell>
          <cell r="B811">
            <v>1103020244</v>
          </cell>
        </row>
        <row r="812">
          <cell r="A812" t="str">
            <v>RICARDO ALBERTO AGUILAR CHAVARRIA</v>
          </cell>
          <cell r="B812">
            <v>1103020245</v>
          </cell>
        </row>
        <row r="813">
          <cell r="A813" t="str">
            <v>IMCA, S.A. DE C.V.</v>
          </cell>
          <cell r="B813">
            <v>1103020246</v>
          </cell>
        </row>
        <row r="814">
          <cell r="A814" t="str">
            <v>NIVSME FRANCISCA SALAZAR DE ACEVEDO</v>
          </cell>
          <cell r="B814">
            <v>1103020247</v>
          </cell>
        </row>
        <row r="815">
          <cell r="A815" t="str">
            <v>SERVICIOS DE ATENCION A LA SALUD S.A. DE C.V.</v>
          </cell>
          <cell r="B815">
            <v>1103020248</v>
          </cell>
        </row>
        <row r="816">
          <cell r="A816" t="str">
            <v>CLINICAS DE ESPECIALIDADES MEDICAS MONSEÑOR EDUARDO ALAS S.A. DE C.V.</v>
          </cell>
          <cell r="B816">
            <v>1103020249</v>
          </cell>
        </row>
        <row r="817">
          <cell r="A817" t="str">
            <v>ALVARO AGUSTIN CAMPOS MEMBREÑO</v>
          </cell>
          <cell r="B817">
            <v>1103020250</v>
          </cell>
        </row>
        <row r="818">
          <cell r="A818" t="str">
            <v>ALEXANDER AMADEO LOPEZ BARRANGA</v>
          </cell>
          <cell r="B818">
            <v>1103020251</v>
          </cell>
        </row>
        <row r="819">
          <cell r="A819" t="str">
            <v>CLINICA SALUD VITAL S.A. DE C.V.</v>
          </cell>
          <cell r="B819">
            <v>1103020252</v>
          </cell>
        </row>
        <row r="820">
          <cell r="A820" t="str">
            <v>MEDICAL PHARMA S.A. DE C.V.</v>
          </cell>
          <cell r="B820">
            <v>1103020253</v>
          </cell>
        </row>
        <row r="821">
          <cell r="A821" t="str">
            <v>JOSE DANIEL ALFARO GOMEZ</v>
          </cell>
          <cell r="B821">
            <v>1103020254</v>
          </cell>
        </row>
        <row r="822">
          <cell r="A822" t="str">
            <v>ONCOSAVI S.A DE C.V</v>
          </cell>
          <cell r="B822">
            <v>1103020255</v>
          </cell>
        </row>
        <row r="823">
          <cell r="A823" t="str">
            <v>TITO VLADIMIR CASTRO ROMERO</v>
          </cell>
          <cell r="B823">
            <v>1103020256</v>
          </cell>
        </row>
        <row r="824">
          <cell r="A824" t="str">
            <v>RONALD MANRIQUE FUNES LINARES</v>
          </cell>
          <cell r="B824">
            <v>1103020257</v>
          </cell>
        </row>
        <row r="825">
          <cell r="A825" t="str">
            <v>POLICLINICA VETERINARIA</v>
          </cell>
          <cell r="B825">
            <v>1103026881</v>
          </cell>
        </row>
        <row r="826">
          <cell r="A826" t="str">
            <v>JUAN BAUSTISTA AMAYA JURADO</v>
          </cell>
          <cell r="B826">
            <v>1103026959</v>
          </cell>
        </row>
        <row r="827">
          <cell r="A827" t="str">
            <v>CARLOS JAVIER TORRES SOSA</v>
          </cell>
          <cell r="B827">
            <v>1103020258</v>
          </cell>
        </row>
        <row r="828">
          <cell r="A828" t="str">
            <v>FEDERICO ALBERTO OLIVERIO LEMUS</v>
          </cell>
          <cell r="B828">
            <v>1103020259</v>
          </cell>
        </row>
        <row r="829">
          <cell r="A829" t="str">
            <v>GRUPO JEA S.A DE C.V.</v>
          </cell>
          <cell r="B829">
            <v>1103020260</v>
          </cell>
        </row>
        <row r="830">
          <cell r="A830" t="str">
            <v>MIRNA ELIZABETH ESTRADA MERINO</v>
          </cell>
          <cell r="B830">
            <v>1103020112</v>
          </cell>
        </row>
        <row r="831">
          <cell r="A831" t="str">
            <v xml:space="preserve">MAURICIO ENRIQUIE DURAN </v>
          </cell>
          <cell r="B831">
            <v>11030242</v>
          </cell>
        </row>
        <row r="832">
          <cell r="A832" t="str">
            <v>MARTHA ELIZABETH CUELLAR</v>
          </cell>
          <cell r="B832">
            <v>1103026803</v>
          </cell>
        </row>
        <row r="833">
          <cell r="A833" t="str">
            <v>DENIS MARLON SORTO</v>
          </cell>
          <cell r="B833">
            <v>11030195</v>
          </cell>
        </row>
        <row r="834">
          <cell r="A834" t="str">
            <v>ANA CAROLINA GARAY VEGA</v>
          </cell>
          <cell r="B834">
            <v>1103026908</v>
          </cell>
        </row>
        <row r="835">
          <cell r="A835" t="str">
            <v>PAULA DEL CARMEN FLORES DE RIVERA</v>
          </cell>
          <cell r="B835">
            <v>1103029996</v>
          </cell>
        </row>
        <row r="836">
          <cell r="A836" t="str">
            <v>FERNANDO ALBERTO LOEWNER</v>
          </cell>
          <cell r="B836">
            <v>1103020261</v>
          </cell>
        </row>
        <row r="837">
          <cell r="A837" t="str">
            <v>YLIANA ESTER FUENTES DE BONILLA</v>
          </cell>
          <cell r="B837">
            <v>1103020262</v>
          </cell>
        </row>
        <row r="838">
          <cell r="A838" t="str">
            <v>WILL ALBERTO CARBALLO ALVAREZ</v>
          </cell>
          <cell r="B838">
            <v>1103020263</v>
          </cell>
        </row>
        <row r="839">
          <cell r="A839" t="str">
            <v>JULIO APARICIO HERNANDEZ LARA</v>
          </cell>
          <cell r="B839">
            <v>1103020264</v>
          </cell>
        </row>
        <row r="840">
          <cell r="A840" t="str">
            <v>JOSE RAUL LEMUS MOLINA</v>
          </cell>
          <cell r="B840">
            <v>1103020265</v>
          </cell>
        </row>
        <row r="841">
          <cell r="A841" t="str">
            <v xml:space="preserve">JININNA GUADALUPE GODINEZ  </v>
          </cell>
          <cell r="B841">
            <v>1103020266</v>
          </cell>
        </row>
        <row r="842">
          <cell r="A842" t="str">
            <v>ARMIDA DE GONZALEZ</v>
          </cell>
          <cell r="B842">
            <v>1103027063</v>
          </cell>
        </row>
        <row r="843">
          <cell r="A843" t="str">
            <v>OMAR ANTONIO CALLEJAS  SADOVAL</v>
          </cell>
          <cell r="B843">
            <v>1103020267</v>
          </cell>
        </row>
        <row r="844">
          <cell r="A844" t="str">
            <v>EDGARD MILTON GARCIA</v>
          </cell>
          <cell r="B844">
            <v>1103020268</v>
          </cell>
        </row>
        <row r="845">
          <cell r="A845" t="str">
            <v>R ROSALES INVERSIONES S.A DE C.V.</v>
          </cell>
          <cell r="B845">
            <v>1103020269</v>
          </cell>
        </row>
        <row r="846">
          <cell r="A846" t="str">
            <v>DAVID ANTONIO ALAS VALLE</v>
          </cell>
          <cell r="B846">
            <v>1103020270</v>
          </cell>
        </row>
        <row r="847">
          <cell r="A847" t="str">
            <v>FIZEL S.A DE C.V.</v>
          </cell>
          <cell r="B847">
            <v>1103020271</v>
          </cell>
        </row>
        <row r="848">
          <cell r="A848" t="str">
            <v>VILLABEN S.A DE C.V.</v>
          </cell>
          <cell r="B848">
            <v>1103020272</v>
          </cell>
        </row>
        <row r="849">
          <cell r="A849" t="str">
            <v>MARTINEZ MORENO Y CIA</v>
          </cell>
          <cell r="B849">
            <v>1103020273</v>
          </cell>
        </row>
        <row r="850">
          <cell r="A850" t="str">
            <v>JOSE DISRAEL VASQUEZ GOMEZ</v>
          </cell>
          <cell r="B850">
            <v>11030271017</v>
          </cell>
        </row>
        <row r="851">
          <cell r="A851" t="str">
            <v>IVAN LEONARDO SALCEDO PADILLA</v>
          </cell>
          <cell r="B851">
            <v>1103020274</v>
          </cell>
        </row>
        <row r="852">
          <cell r="A852" t="str">
            <v>DOMINGO ALFREDO LOPEZ LARA</v>
          </cell>
          <cell r="B852">
            <v>1103020275</v>
          </cell>
        </row>
        <row r="853">
          <cell r="A853" t="str">
            <v>JOSE LUIS HERNANDEZ LOPEZ</v>
          </cell>
          <cell r="B853">
            <v>1103020276</v>
          </cell>
        </row>
        <row r="854">
          <cell r="A854" t="str">
            <v>JAMA S.A. DE C.V.</v>
          </cell>
          <cell r="B854">
            <v>1103020277</v>
          </cell>
        </row>
        <row r="855">
          <cell r="A855" t="str">
            <v>REYNA ARGENTINA FLORES DE LOPEZ</v>
          </cell>
          <cell r="B855">
            <v>1103020278</v>
          </cell>
        </row>
        <row r="856">
          <cell r="A856" t="str">
            <v>DEMACLINIC, S.A. DE C.V.</v>
          </cell>
          <cell r="B856">
            <v>1103020279</v>
          </cell>
        </row>
        <row r="857">
          <cell r="A857" t="str">
            <v>GRANADOS Y ASOCIADOS, S.A. DE C.V.</v>
          </cell>
          <cell r="B857">
            <v>1103020280</v>
          </cell>
        </row>
        <row r="858">
          <cell r="A858" t="str">
            <v>STEPHANIE CORTEZ FERNANDEZ</v>
          </cell>
          <cell r="B858">
            <v>1103020281</v>
          </cell>
        </row>
        <row r="859">
          <cell r="A859" t="str">
            <v>MAGNOLIA ALEJANDRINA LEMUS SANCHEZ</v>
          </cell>
          <cell r="B859">
            <v>1103020282</v>
          </cell>
        </row>
        <row r="860">
          <cell r="A860" t="str">
            <v>MARIA OVIDIA MONZON ESCAMILLA</v>
          </cell>
          <cell r="B860">
            <v>1103020283</v>
          </cell>
        </row>
        <row r="861">
          <cell r="A861" t="str">
            <v>MULTICORPORACIONES DIVERSAS, S.A. DE C.V.</v>
          </cell>
          <cell r="B861">
            <v>1103020284</v>
          </cell>
        </row>
        <row r="862">
          <cell r="A862" t="str">
            <v>MIRNA ESTELA GUANDIQUE DE PEREZ</v>
          </cell>
          <cell r="B862">
            <v>11030269</v>
          </cell>
        </row>
        <row r="863">
          <cell r="A863" t="str">
            <v>BORIS ALEXEI ORELLANA LOPEZ</v>
          </cell>
          <cell r="B863">
            <v>1103020285</v>
          </cell>
        </row>
        <row r="864">
          <cell r="A864" t="str">
            <v>JOSE ROBERTO ALFARO GARCIA</v>
          </cell>
          <cell r="B864">
            <v>1103020286</v>
          </cell>
        </row>
        <row r="865">
          <cell r="A865" t="str">
            <v>CARLOS IVAN MOLINA TRUJILLO</v>
          </cell>
          <cell r="B865">
            <v>1103020287</v>
          </cell>
        </row>
        <row r="866">
          <cell r="A866" t="str">
            <v>YAQUELIN MARISELA URRUTIA DE REYES</v>
          </cell>
          <cell r="B866">
            <v>1103020288</v>
          </cell>
        </row>
        <row r="867">
          <cell r="A867" t="str">
            <v>MORENA CECILIA MOLINA DE ERAZO</v>
          </cell>
          <cell r="B867">
            <v>1103020289</v>
          </cell>
        </row>
        <row r="868">
          <cell r="A868" t="str">
            <v>JOSUE MIGUEL AGUILAR GRIJALVA</v>
          </cell>
          <cell r="B868">
            <v>1103020290</v>
          </cell>
        </row>
        <row r="869">
          <cell r="A869" t="str">
            <v>WILFREDO MALTEZ PARADA</v>
          </cell>
          <cell r="B869">
            <v>1103020291</v>
          </cell>
        </row>
        <row r="870">
          <cell r="A870" t="str">
            <v>KENIA JANINA MENDOZA</v>
          </cell>
          <cell r="B870">
            <v>1103020292</v>
          </cell>
        </row>
        <row r="871">
          <cell r="A871" t="str">
            <v>MAURICIO DE JESUS DIAZ HERNANDEZ</v>
          </cell>
          <cell r="B871">
            <v>1103020293</v>
          </cell>
        </row>
        <row r="872">
          <cell r="A872" t="str">
            <v>MARTHA EUGENIA DAMAS DE RODRIGUEZ</v>
          </cell>
          <cell r="B872">
            <v>1103020294</v>
          </cell>
        </row>
        <row r="873">
          <cell r="A873" t="str">
            <v>INVERSIONES MAGARIN, S.A. DE C.V.</v>
          </cell>
          <cell r="B873">
            <v>1103020295</v>
          </cell>
        </row>
        <row r="874">
          <cell r="A874" t="str">
            <v>NEGOCIOS DE ORIENTE, S.A. DE C.V.</v>
          </cell>
          <cell r="B874">
            <v>11030020296</v>
          </cell>
        </row>
        <row r="875">
          <cell r="A875" t="str">
            <v>KAREN ANTONIA LOPEZ JIMENEZ</v>
          </cell>
          <cell r="B875">
            <v>1103020296</v>
          </cell>
        </row>
        <row r="876">
          <cell r="A876" t="str">
            <v>SELVIN VALDEMAR LOPEZ</v>
          </cell>
          <cell r="B876">
            <v>1103020297</v>
          </cell>
        </row>
        <row r="877">
          <cell r="A877" t="str">
            <v>SAHARA ARELY BONILLA SALMEROS</v>
          </cell>
          <cell r="B877">
            <v>11030281</v>
          </cell>
        </row>
        <row r="878">
          <cell r="A878" t="str">
            <v>SELMA MATAL DE GUEVARA</v>
          </cell>
          <cell r="B878">
            <v>1103020298</v>
          </cell>
        </row>
        <row r="879">
          <cell r="A879" t="str">
            <v>MARIA JIMENEZ GUARDADO</v>
          </cell>
          <cell r="B879">
            <v>1103020299</v>
          </cell>
        </row>
        <row r="880">
          <cell r="A880" t="str">
            <v>OLGA BEATRIZ ARANGO CABRALES</v>
          </cell>
          <cell r="B880">
            <v>11030271148</v>
          </cell>
        </row>
        <row r="881">
          <cell r="A881" t="str">
            <v>ISRAEL ANTONIO CRUZ MARTINEZ</v>
          </cell>
          <cell r="B881">
            <v>11030271149</v>
          </cell>
        </row>
        <row r="882">
          <cell r="A882" t="str">
            <v>SARA ESTER ORELLANA</v>
          </cell>
          <cell r="B882">
            <v>11030271110</v>
          </cell>
        </row>
        <row r="883">
          <cell r="A883" t="str">
            <v>LAURA YANIRA ALFARO DE VIDES</v>
          </cell>
          <cell r="B883">
            <v>11030271150</v>
          </cell>
        </row>
        <row r="884">
          <cell r="A884" t="str">
            <v>MEDICAL SERVICE S.A. DE C.V.</v>
          </cell>
          <cell r="B884">
            <v>1103026907</v>
          </cell>
        </row>
        <row r="885">
          <cell r="A885" t="str">
            <v>CLAUDIA GERTRUDIS CARDOZA CISNEROS DE OLIVEIRA</v>
          </cell>
          <cell r="B885">
            <v>11030271151</v>
          </cell>
        </row>
        <row r="886">
          <cell r="A886" t="str">
            <v>N Y L VISION S.A. DE C.V.</v>
          </cell>
          <cell r="B886">
            <v>11030271152</v>
          </cell>
        </row>
        <row r="887">
          <cell r="A887" t="str">
            <v>DAISY MARIA GUARDADO DE ALFONSO</v>
          </cell>
          <cell r="B887">
            <v>11030271153</v>
          </cell>
        </row>
        <row r="888">
          <cell r="A888" t="str">
            <v>HECTOR EDUARDO QUEZADA AREVALO</v>
          </cell>
          <cell r="B888">
            <v>11030271154</v>
          </cell>
        </row>
        <row r="889">
          <cell r="A889" t="str">
            <v>DORA ELIZABETH CERON GUERRA</v>
          </cell>
          <cell r="B889">
            <v>11030271155</v>
          </cell>
        </row>
        <row r="890">
          <cell r="A890" t="str">
            <v>CENTRO MEDICO LOURDES</v>
          </cell>
          <cell r="B890">
            <v>11030282</v>
          </cell>
        </row>
        <row r="891">
          <cell r="A891" t="str">
            <v>JORGE ALBERTO AYALA FERNANDEZ</v>
          </cell>
          <cell r="B891">
            <v>11030271156</v>
          </cell>
        </row>
        <row r="892">
          <cell r="A892" t="str">
            <v>YESENIA ELI</v>
          </cell>
          <cell r="B892">
            <v>11030271158</v>
          </cell>
        </row>
        <row r="893">
          <cell r="A893" t="str">
            <v>TRANSPORTES RAF</v>
          </cell>
          <cell r="B893">
            <v>11030271159</v>
          </cell>
        </row>
        <row r="894">
          <cell r="A894" t="str">
            <v>DAVID ANTONIO GOMEZ GARCIA</v>
          </cell>
          <cell r="B894">
            <v>11030271160</v>
          </cell>
        </row>
        <row r="895">
          <cell r="A895" t="str">
            <v>LUIS RODOLFO MORALES CHOTO</v>
          </cell>
          <cell r="B895">
            <v>11030270725</v>
          </cell>
        </row>
        <row r="896">
          <cell r="A896" t="str">
            <v>RICARDO ALBERTO LEAL VASQUEZ</v>
          </cell>
          <cell r="B896">
            <v>11030253</v>
          </cell>
        </row>
        <row r="897">
          <cell r="A897" t="str">
            <v>CORPORACION BENITEZ, S.A. DE C.V.</v>
          </cell>
          <cell r="B897">
            <v>11030271161</v>
          </cell>
        </row>
        <row r="898">
          <cell r="A898" t="str">
            <v>SISTEMAS INTEGRADOS DE SALUD EMPRESARIAL, S.A. DE C.V.</v>
          </cell>
          <cell r="B898">
            <v>11030271162</v>
          </cell>
        </row>
        <row r="899">
          <cell r="A899" t="str">
            <v>ANA VILMA AMAYA DE GARCIA</v>
          </cell>
          <cell r="B899">
            <v>11030271163</v>
          </cell>
        </row>
        <row r="900">
          <cell r="A900" t="str">
            <v>MARTA ALICIA ALFARO MEJIA</v>
          </cell>
          <cell r="B900">
            <v>11030271164</v>
          </cell>
        </row>
        <row r="901">
          <cell r="A901" t="str">
            <v>MAIRA GRISELDA GOMEZ ALVARADO</v>
          </cell>
          <cell r="B901">
            <v>11030271165</v>
          </cell>
        </row>
        <row r="902">
          <cell r="A902" t="str">
            <v>LEONEL AMILCAR BERMUDEZ LUNA</v>
          </cell>
          <cell r="B902">
            <v>11030271166</v>
          </cell>
        </row>
        <row r="903">
          <cell r="A903" t="str">
            <v>SONIA DEL CARMEN BONILLA</v>
          </cell>
          <cell r="B903">
            <v>11030271192</v>
          </cell>
        </row>
        <row r="904">
          <cell r="A904" t="str">
            <v>IRMA GOMEZ</v>
          </cell>
          <cell r="B904">
            <v>11030271193</v>
          </cell>
        </row>
        <row r="905">
          <cell r="A905" t="str">
            <v>DROGUERIA UNIVERSAL S. A. DE C. V.</v>
          </cell>
          <cell r="B905">
            <v>11030271194</v>
          </cell>
        </row>
        <row r="906">
          <cell r="A906" t="str">
            <v>EDGAR ABRAHAM MENJIVAR PEÑATE</v>
          </cell>
          <cell r="B906">
            <v>11030271182</v>
          </cell>
        </row>
        <row r="907">
          <cell r="A907" t="str">
            <v>MARIA DEL CARMEN MARTINEZ DE HENRIQUEZ</v>
          </cell>
          <cell r="B907">
            <v>11030271195</v>
          </cell>
        </row>
        <row r="908">
          <cell r="A908" t="str">
            <v>SERVICIOS VETERINARIOS S.A DE C.V.</v>
          </cell>
          <cell r="B908">
            <v>11030271196</v>
          </cell>
        </row>
        <row r="909">
          <cell r="A909" t="str">
            <v>VETERERINARIA LA RABIDA S.A. DE C.V.</v>
          </cell>
          <cell r="B909">
            <v>11030271175</v>
          </cell>
        </row>
        <row r="910">
          <cell r="A910" t="str">
            <v>ELECTROLAB MEDIC, S.A. DE C.V.</v>
          </cell>
          <cell r="B910">
            <v>11030271197</v>
          </cell>
        </row>
        <row r="911">
          <cell r="A911" t="str">
            <v>SELVYN A. ESCOTO</v>
          </cell>
          <cell r="B911">
            <v>11030271198</v>
          </cell>
        </row>
        <row r="912">
          <cell r="A912" t="str">
            <v>CELINA IBETH RODRIGUEZ</v>
          </cell>
          <cell r="B912">
            <v>11030271199</v>
          </cell>
        </row>
        <row r="913">
          <cell r="A913" t="str">
            <v>ANA ELIZABETH PERLERA DE ESCALANTE</v>
          </cell>
          <cell r="B913">
            <v>11030271183</v>
          </cell>
        </row>
        <row r="914">
          <cell r="A914" t="str">
            <v>MARIA MAGDALENA BARRERA BERMUDEZ</v>
          </cell>
          <cell r="B914">
            <v>11030271200</v>
          </cell>
        </row>
        <row r="915">
          <cell r="A915" t="str">
            <v>KAREN ABIGAIL GALVEZ</v>
          </cell>
          <cell r="B915">
            <v>11030271201</v>
          </cell>
        </row>
        <row r="916">
          <cell r="A916" t="str">
            <v>IMPORTADORA LA TIENDONA, S. A. DE C. V.</v>
          </cell>
          <cell r="B916">
            <v>11030271202</v>
          </cell>
        </row>
        <row r="917">
          <cell r="A917" t="str">
            <v xml:space="preserve">ISABEL FEDERICO QUINTANILLA </v>
          </cell>
          <cell r="B917">
            <v>11030271203</v>
          </cell>
        </row>
        <row r="918">
          <cell r="A918" t="str">
            <v>JORGE ALBERTO AREVALO MEJIA</v>
          </cell>
          <cell r="B918">
            <v>11030271204</v>
          </cell>
        </row>
        <row r="919">
          <cell r="A919" t="str">
            <v>HELIDA LUCIA CHAVEZ DE ROMERO</v>
          </cell>
          <cell r="B919">
            <v>11030271205</v>
          </cell>
        </row>
        <row r="920">
          <cell r="A920" t="str">
            <v>JENNIFER EDITH GUANDIQUE VALDEZ</v>
          </cell>
          <cell r="B920">
            <v>11030271190</v>
          </cell>
        </row>
        <row r="921">
          <cell r="A921" t="str">
            <v>JUAN JOSE MENJIVAR</v>
          </cell>
          <cell r="B921">
            <v>11030271107</v>
          </cell>
        </row>
        <row r="922">
          <cell r="A922" t="str">
            <v>REYES BARAHONA MELENDEZ</v>
          </cell>
          <cell r="B922">
            <v>1103029997</v>
          </cell>
        </row>
        <row r="923">
          <cell r="A923" t="str">
            <v>FELIX GUILLERMO AGUIRRE</v>
          </cell>
          <cell r="B923">
            <v>1103026853</v>
          </cell>
        </row>
        <row r="924">
          <cell r="A924" t="str">
            <v>DENIS TEODORO SERRANO LOVO</v>
          </cell>
          <cell r="B924">
            <v>11030271206</v>
          </cell>
        </row>
        <row r="925">
          <cell r="A925" t="str">
            <v>FARMACIA MODELO DE BERLIN S.A DE C.V.</v>
          </cell>
          <cell r="B925">
            <v>11030271207</v>
          </cell>
        </row>
        <row r="926">
          <cell r="A926" t="str">
            <v>INVERSIONES MEDICAS DE ORIENTE, S. A. DE C. V.</v>
          </cell>
          <cell r="B926" t="str">
            <v>06141505911029</v>
          </cell>
        </row>
        <row r="927">
          <cell r="A927" t="str">
            <v>SUSANA MARGARITA GUILLEN DE QUIJADA</v>
          </cell>
          <cell r="B927">
            <v>11030271230</v>
          </cell>
        </row>
        <row r="928">
          <cell r="A928" t="str">
            <v>GRUPO GALVEZ S.A DE C.V</v>
          </cell>
          <cell r="B928">
            <v>11030271229</v>
          </cell>
        </row>
        <row r="929">
          <cell r="A929" t="str">
            <v>MARCELO DHEMING GUATEMALA</v>
          </cell>
          <cell r="B929">
            <v>11030271231</v>
          </cell>
        </row>
        <row r="930">
          <cell r="A930" t="str">
            <v xml:space="preserve">OSCAR HUMBERTO CASTANEDA CAMPOS	</v>
          </cell>
          <cell r="B930">
            <v>11030271232</v>
          </cell>
        </row>
        <row r="931">
          <cell r="A931" t="str">
            <v xml:space="preserve">LORENA BERSABEE BARRIENTOS DE MARAVILLA	</v>
          </cell>
          <cell r="B931">
            <v>11030271233</v>
          </cell>
        </row>
        <row r="932">
          <cell r="A932" t="str">
            <v>LA ÓPTIMA S.A DE C.V</v>
          </cell>
          <cell r="B932">
            <v>11030270928</v>
          </cell>
        </row>
        <row r="933">
          <cell r="A933" t="str">
            <v>OLGA MIRTA ESTRADA DE LOPEZ</v>
          </cell>
          <cell r="B933">
            <v>11030271237</v>
          </cell>
        </row>
        <row r="934">
          <cell r="A934">
            <v>0</v>
          </cell>
          <cell r="B934" t="e">
            <v>#N/A</v>
          </cell>
        </row>
        <row r="935">
          <cell r="A935">
            <v>0</v>
          </cell>
          <cell r="B935" t="e">
            <v>#N/A</v>
          </cell>
        </row>
        <row r="936">
          <cell r="A936">
            <v>0</v>
          </cell>
          <cell r="B936" t="e">
            <v>#N/A</v>
          </cell>
        </row>
        <row r="937">
          <cell r="A937">
            <v>0</v>
          </cell>
          <cell r="B937" t="e">
            <v>#N/A</v>
          </cell>
        </row>
        <row r="938">
          <cell r="A938" t="str">
            <v>INVERSIONES JALAL, S.A. DE C.V.</v>
          </cell>
          <cell r="B938" t="str">
            <v>11030271157</v>
          </cell>
        </row>
      </sheetData>
      <sheetData sheetId="5" refreshError="1"/>
      <sheetData sheetId="6" refreshError="1"/>
      <sheetData sheetId="7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espacho rivas" refreshedDate="44878.820950347224" createdVersion="8" refreshedVersion="8" minRefreshableVersion="3" recordCount="1339" xr:uid="{00000000-000A-0000-FFFF-FFFF0E000000}">
  <cacheSource type="worksheet">
    <worksheetSource name="Tabla3"/>
  </cacheSource>
  <cacheFields count="22">
    <cacheField name="MES" numFmtId="0">
      <sharedItems containsBlank="1" count="11">
        <s v="OCTUBRE"/>
        <s v="SEPTIEMBRE"/>
        <s v="AGOSTO"/>
        <s v="JULIO"/>
        <s v="JUNIO"/>
        <s v="MAYO"/>
        <s v="ABRIL"/>
        <s v="MARZO"/>
        <s v="FEBRERO"/>
        <s v="ENERO"/>
        <m/>
      </sharedItems>
    </cacheField>
    <cacheField name="FECHA" numFmtId="0">
      <sharedItems containsBlank="1" count="206">
        <s v="31/10/2022"/>
        <s v="28/10/2022"/>
        <s v="27/10/2022"/>
        <s v="21/10/2022"/>
        <s v="03/10/2022"/>
        <s v="01/10/2022"/>
        <s v="25/10/2022"/>
        <s v="05/10/2022"/>
        <s v="06/10/2022"/>
        <s v="12/10/2022"/>
        <s v="26/10/2022"/>
        <s v="04/10/2022"/>
        <s v="07/10/2022"/>
        <s v="11/10/2022"/>
        <s v="14/10/2022"/>
        <s v="17/10/2022"/>
        <s v="18/10/2022"/>
        <s v="19/10/2022"/>
        <s v="20/10/2022"/>
        <s v="24/10/2022"/>
        <s v="01/09/2022"/>
        <s v="06/09/2022"/>
        <s v="12/09/2022"/>
        <s v="19/09/2022"/>
        <s v="20/09/2022"/>
        <s v="26/09/2022"/>
        <s v="28/09/2022"/>
        <s v="30/09/2022"/>
        <s v="02/09/2022"/>
        <s v="05/09/2022"/>
        <s v="07/09/2022"/>
        <s v="08/09/2022"/>
        <s v="09/09/2022"/>
        <s v="14/09/2022"/>
        <s v="21/09/2022"/>
        <s v="23/09/2022"/>
        <s v="27/09/2022"/>
        <s v="29/09/2022"/>
        <s v="02/08/2022"/>
        <s v="23/08/2022"/>
        <s v="22/08/2022"/>
        <s v="18/08/2022"/>
        <s v="16/08/2022"/>
        <s v="12/08/2022"/>
        <s v="31/08/2022"/>
        <s v="30/08/2022"/>
        <s v="29/08/2022"/>
        <s v="26/08/2022"/>
        <s v="25/08/2022"/>
        <s v="24/08/2022"/>
        <s v="19/08/2022"/>
        <s v="17/08/2022"/>
        <s v="15/08/2022"/>
        <s v="11/08/2022"/>
        <s v="10/08/2022"/>
        <s v="09/08/2022"/>
        <s v="08/08/2022"/>
        <s v="04/07/2022"/>
        <s v="05/07/2022"/>
        <s v="07/07/2022"/>
        <s v="08/07/2022"/>
        <s v="11/07/2022"/>
        <s v="12/07/2022"/>
        <s v="13/07/2022"/>
        <s v="14/07/2022"/>
        <s v="15/07/2022"/>
        <s v="18/07/2022"/>
        <s v="19/07/2022"/>
        <s v="20/07/2022"/>
        <s v="25/07/2022"/>
        <s v="26/07/2022"/>
        <s v="29/07/2022"/>
        <s v="27/07/2022"/>
        <s v="23/07/20225"/>
        <s v="22/07/2022"/>
        <s v="21/07/2022"/>
        <s v="07/06/2022"/>
        <s v="06/07/2022"/>
        <s v="01/07/2022"/>
        <s v="30/06/2022"/>
        <s v="29/06/2022"/>
        <s v="28/06/2022"/>
        <s v="27/06/2022"/>
        <s v="24/06/2022"/>
        <s v="23/06/2022"/>
        <s v="21/06/2022"/>
        <s v="20/06/2022"/>
        <s v="14/06/2022"/>
        <s v="13/06/2022"/>
        <s v="10/06/2022"/>
        <s v="09/06/2022"/>
        <s v="08/06/2022"/>
        <s v="06/06/2022"/>
        <s v="03/06/2022"/>
        <s v="02/06/2022"/>
        <s v="01/06/2022"/>
        <s v="25/06/2022"/>
        <s v="22/06/2022"/>
        <s v="16/06/2022"/>
        <s v="15/06/2022"/>
        <s v="11/06/2022"/>
        <s v="04/06/2022"/>
        <s v="30/05/2022"/>
        <s v="27/05/2022"/>
        <s v="26/05/2022"/>
        <s v="23/05/2022"/>
        <s v="21/05/2022"/>
        <s v="19/05/2022"/>
        <s v="14/05/2022"/>
        <s v="11/05/2022"/>
        <s v="09/05/2022"/>
        <s v="06/05/2022"/>
        <s v="05/05/2022"/>
        <s v="03/05/2022"/>
        <s v="02/05/2022"/>
        <s v="12/05/2022"/>
        <s v="13/05/2022"/>
        <s v="16/05/2022"/>
        <s v="17/05/2022"/>
        <s v="20/05/2022"/>
        <s v="31/05/2022"/>
        <s v="01/04/2022"/>
        <s v="06/04/2022"/>
        <s v="20/04/2022"/>
        <s v="26/04/2022"/>
        <s v="05/04/2022"/>
        <s v="08/04/2022"/>
        <s v="11/04/2022"/>
        <s v="18/04/2022"/>
        <s v="19/04/2022"/>
        <s v="21/04/2022"/>
        <s v="22/04/2022"/>
        <s v="25/04/2022"/>
        <s v="27/04/2022"/>
        <s v="29/04/2022"/>
        <s v="17/03/2022"/>
        <s v="22/03/2022"/>
        <s v="23/03/2022"/>
        <s v="24/03/2022"/>
        <s v="25/03/2022"/>
        <s v="28/03/2022"/>
        <s v="29/03/2022"/>
        <s v="30/03/2022"/>
        <s v="01/03/2022"/>
        <s v="02/03/2022"/>
        <s v="03/03/2022"/>
        <s v="04/03/2022"/>
        <s v="07/03/2022"/>
        <s v="08/03/2022"/>
        <s v="09/03/2022"/>
        <s v="11/03/2022"/>
        <s v="14/03/2022"/>
        <s v="21/03/2022"/>
        <s v="31/03/2022"/>
        <s v="28/02/2022"/>
        <s v="25/02/2022"/>
        <s v="24/02/2022"/>
        <s v="23/02/2022"/>
        <s v="22/02/2022"/>
        <s v="21/02/2022"/>
        <s v="18/02/2022"/>
        <s v="17/02/2022"/>
        <s v="16/02/2022"/>
        <s v="15/02/2022"/>
        <s v="14/02/2022"/>
        <s v="11/02/2022"/>
        <s v="10/02/2022"/>
        <s v="09/02/2022"/>
        <s v="08/02/2022"/>
        <s v="07/02/2022"/>
        <s v="04/02/2022"/>
        <s v="03/02/2022"/>
        <s v="02/02/2022"/>
        <s v="01/02/2022"/>
        <s v="26/02/2022"/>
        <s v="19/02/2022"/>
        <s v="05/02/2022"/>
        <s v="14/02/2021"/>
        <s v="03/01/2022"/>
        <s v="04/01/2022"/>
        <s v="05/01/2022"/>
        <s v="06/01/2022"/>
        <s v="07/01/2022"/>
        <s v="10/01/2022"/>
        <s v="11/01/2022"/>
        <s v="12/01/2022"/>
        <s v="13/01/2022"/>
        <s v="14/01/2022"/>
        <s v="17/01/2022"/>
        <s v="18/01/2022"/>
        <s v="19/01/2022"/>
        <s v="20/01/2022"/>
        <s v="21/01/2022"/>
        <s v="24/01/2022"/>
        <s v="25/01/2022"/>
        <s v="26/01/2022"/>
        <s v="27/01/2022"/>
        <s v="28/01/2022"/>
        <s v="29/01/2022"/>
        <s v="31/01/2022"/>
        <s v="04/01/2021"/>
        <s v="29/01/2021"/>
        <s v="22/01/2022"/>
        <s v="15/01/2022"/>
        <s v="08/01/2022"/>
        <m/>
      </sharedItems>
    </cacheField>
    <cacheField name="CLASE DE DOC" numFmtId="0">
      <sharedItems containsBlank="1"/>
    </cacheField>
    <cacheField name="TIPO DE DOC" numFmtId="0">
      <sharedItems containsBlank="1"/>
    </cacheField>
    <cacheField name="RESOLUCION" numFmtId="0">
      <sharedItems containsBlank="1"/>
    </cacheField>
    <cacheField name="SERIE" numFmtId="0">
      <sharedItems containsBlank="1"/>
    </cacheField>
    <cacheField name="CORRELTIVO" numFmtId="0">
      <sharedItems containsString="0" containsBlank="1" containsNumber="1" containsInteger="1" minValue="1" maxValue="4627" count="1204">
        <n v="2116"/>
        <n v="2115"/>
        <n v="2114"/>
        <n v="2113"/>
        <n v="2112"/>
        <n v="2111"/>
        <n v="2110"/>
        <n v="2109"/>
        <n v="2108"/>
        <n v="2107"/>
        <n v="2106"/>
        <n v="2105"/>
        <n v="2104"/>
        <n v="2103"/>
        <n v="2102"/>
        <n v="2101"/>
        <n v="2100"/>
        <n v="2099"/>
        <n v="2098"/>
        <n v="2097"/>
        <n v="2096"/>
        <n v="2095"/>
        <n v="2094"/>
        <n v="2093"/>
        <n v="2092"/>
        <n v="2091"/>
        <n v="2090"/>
        <n v="2089"/>
        <n v="2088"/>
        <n v="2087"/>
        <n v="2086"/>
        <n v="2085"/>
        <n v="2084"/>
        <n v="2083"/>
        <n v="2082"/>
        <n v="2081"/>
        <n v="2080"/>
        <n v="2079"/>
        <n v="2078"/>
        <n v="2077"/>
        <n v="300"/>
        <n v="299"/>
        <n v="298"/>
        <n v="297"/>
        <n v="296"/>
        <n v="295"/>
        <n v="294"/>
        <n v="293"/>
        <n v="292"/>
        <n v="291"/>
        <n v="290"/>
        <n v="289"/>
        <n v="288"/>
        <n v="287"/>
        <n v="286"/>
        <n v="285"/>
        <n v="315"/>
        <n v="314"/>
        <n v="313"/>
        <n v="312"/>
        <n v="311"/>
        <n v="310"/>
        <n v="309"/>
        <n v="308"/>
        <n v="307"/>
        <n v="306"/>
        <n v="305"/>
        <n v="304"/>
        <n v="303"/>
        <n v="302"/>
        <n v="301"/>
        <n v="97"/>
        <n v="94"/>
        <n v="95"/>
        <n v="89"/>
        <n v="90"/>
        <n v="91"/>
        <n v="92"/>
        <n v="93"/>
        <n v="96"/>
        <n v="4627"/>
        <n v="4028"/>
        <n v="4029"/>
        <n v="4030"/>
        <n v="4031"/>
        <n v="4032"/>
        <n v="4033"/>
        <n v="4034"/>
        <n v="4035"/>
        <n v="4036"/>
        <n v="4037"/>
        <n v="4038"/>
        <n v="4039"/>
        <n v="4040"/>
        <n v="4041"/>
        <n v="4042"/>
        <n v="4043"/>
        <n v="4044"/>
        <n v="4045"/>
        <n v="4046"/>
        <n v="4047"/>
        <n v="4048"/>
        <n v="4049"/>
        <n v="4050"/>
        <n v="4051"/>
        <n v="4052"/>
        <n v="4053"/>
        <n v="4054"/>
        <n v="4055"/>
        <n v="4056"/>
        <n v="4057"/>
        <n v="458"/>
        <n v="4059"/>
        <n v="4060"/>
        <n v="4062"/>
        <n v="4061"/>
        <n v="2076"/>
        <n v="2075"/>
        <n v="2074"/>
        <n v="2073"/>
        <n v="2072"/>
        <n v="2071"/>
        <n v="2070"/>
        <n v="2069"/>
        <n v="2068"/>
        <n v="2067"/>
        <n v="2066"/>
        <n v="2065"/>
        <n v="2064"/>
        <n v="2063"/>
        <n v="2062"/>
        <n v="2061"/>
        <n v="2060"/>
        <n v="2059"/>
        <n v="2058"/>
        <n v="2057"/>
        <n v="2056"/>
        <n v="2055"/>
        <n v="2054"/>
        <n v="2053"/>
        <n v="2052"/>
        <n v="2051"/>
        <n v="2050"/>
        <n v="2049"/>
        <n v="2048"/>
        <n v="2047"/>
        <n v="2046"/>
        <n v="2045"/>
        <n v="2044"/>
        <n v="2043"/>
        <n v="2042"/>
        <n v="2041"/>
        <n v="2040"/>
        <n v="2039"/>
        <n v="2038"/>
        <n v="2037"/>
        <n v="2036"/>
        <n v="2035"/>
        <n v="2034"/>
        <n v="2033"/>
        <n v="284"/>
        <n v="283"/>
        <n v="282"/>
        <n v="281"/>
        <n v="280"/>
        <n v="279"/>
        <n v="278"/>
        <n v="277"/>
        <n v="276"/>
        <n v="275"/>
        <n v="274"/>
        <n v="273"/>
        <n v="272"/>
        <n v="271"/>
        <n v="270"/>
        <n v="269"/>
        <n v="268"/>
        <n v="267"/>
        <n v="266"/>
        <n v="265"/>
        <n v="263"/>
        <n v="262"/>
        <n v="261"/>
        <n v="260"/>
        <n v="259"/>
        <n v="258"/>
        <n v="257"/>
        <n v="256"/>
        <n v="255"/>
        <n v="254"/>
        <n v="253"/>
        <n v="252"/>
        <n v="250"/>
        <n v="81"/>
        <n v="82"/>
        <n v="83"/>
        <n v="84"/>
        <n v="85"/>
        <n v="86"/>
        <n v="87"/>
        <n v="88"/>
        <n v="1798"/>
        <n v="1799"/>
        <n v="1800"/>
        <n v="4001"/>
        <n v="4002"/>
        <n v="4003"/>
        <n v="4004"/>
        <n v="4005"/>
        <n v="4006"/>
        <n v="4007"/>
        <n v="4008"/>
        <n v="4009"/>
        <n v="4010"/>
        <n v="4011"/>
        <n v="4012"/>
        <n v="4013"/>
        <n v="4014"/>
        <n v="4015"/>
        <n v="4016"/>
        <n v="4017"/>
        <n v="4018"/>
        <n v="4019"/>
        <n v="4020"/>
        <n v="4021"/>
        <n v="4022"/>
        <n v="4023"/>
        <n v="4024"/>
        <n v="4025"/>
        <n v="4026"/>
        <n v="212"/>
        <n v="213"/>
        <n v="214"/>
        <n v="215"/>
        <n v="216"/>
        <n v="217"/>
        <n v="218"/>
        <n v="219"/>
        <n v="220"/>
        <n v="221"/>
        <n v="222"/>
        <n v="223"/>
        <n v="224"/>
        <n v="225"/>
        <n v="226"/>
        <n v="227"/>
        <n v="228"/>
        <n v="229"/>
        <n v="230"/>
        <n v="231"/>
        <n v="232"/>
        <n v="233"/>
        <n v="234"/>
        <n v="235"/>
        <n v="236"/>
        <n v="237"/>
        <n v="238"/>
        <n v="239"/>
        <n v="240"/>
        <n v="241"/>
        <n v="242"/>
        <n v="243"/>
        <n v="244"/>
        <n v="245"/>
        <n v="246"/>
        <n v="247"/>
        <n v="248"/>
        <n v="249"/>
        <n v="2001"/>
        <n v="2002"/>
        <n v="2003"/>
        <n v="2004"/>
        <n v="2005"/>
        <n v="2006"/>
        <n v="2007"/>
        <n v="2008"/>
        <n v="2009"/>
        <n v="2010"/>
        <n v="2011"/>
        <n v="2012"/>
        <n v="2013"/>
        <n v="2014"/>
        <n v="2015"/>
        <n v="2016"/>
        <n v="2017"/>
        <n v="2018"/>
        <n v="2019"/>
        <n v="2020"/>
        <n v="2021"/>
        <n v="2022"/>
        <n v="2023"/>
        <n v="2024"/>
        <n v="2025"/>
        <n v="2026"/>
        <n v="2027"/>
        <n v="2028"/>
        <n v="2029"/>
        <n v="2030"/>
        <n v="2031"/>
        <n v="2032"/>
        <n v="80"/>
        <n v="79"/>
        <n v="78"/>
        <n v="77"/>
        <n v="76"/>
        <n v="75"/>
        <n v="74"/>
        <n v="784"/>
        <n v="1797"/>
        <n v="1796"/>
        <n v="1795"/>
        <n v="1794"/>
        <n v="1793"/>
        <n v="1792"/>
        <n v="1791"/>
        <n v="1790"/>
        <n v="1789"/>
        <n v="1788"/>
        <n v="1787"/>
        <n v="1786"/>
        <n v="1785"/>
        <n v="1784"/>
        <n v="1783"/>
        <n v="1782"/>
        <n v="1781"/>
        <n v="1780"/>
        <n v="1779"/>
        <n v="1778"/>
        <n v="1777"/>
        <n v="1776"/>
        <n v="1775"/>
        <n v="1774"/>
        <n v="1773"/>
        <n v="1772"/>
        <n v="1771"/>
        <n v="1770"/>
        <n v="1769"/>
        <n v="1768"/>
        <n v="1767"/>
        <n v="1766"/>
        <n v="1765"/>
        <n v="1764"/>
        <n v="1763"/>
        <n v="1762"/>
        <n v="1761"/>
        <n v="1760"/>
        <n v="1759"/>
        <n v="1758"/>
        <n v="1757"/>
        <n v="1756"/>
        <n v="1755"/>
        <n v="1754"/>
        <n v="1753"/>
        <n v="1752"/>
        <n v="1751"/>
        <n v="1750"/>
        <n v="1749"/>
        <n v="1714"/>
        <n v="1715"/>
        <n v="1716"/>
        <n v="1717"/>
        <n v="1718"/>
        <n v="1719"/>
        <n v="1720"/>
        <n v="1721"/>
        <n v="1722"/>
        <n v="1723"/>
        <n v="1724"/>
        <n v="1725"/>
        <n v="1726"/>
        <n v="1727"/>
        <n v="1728"/>
        <n v="1729"/>
        <n v="1730"/>
        <n v="1731"/>
        <n v="1732"/>
        <n v="1733"/>
        <n v="1734"/>
        <n v="1735"/>
        <n v="1736"/>
        <n v="1737"/>
        <n v="1738"/>
        <n v="1739"/>
        <n v="1740"/>
        <n v="1741"/>
        <n v="1742"/>
        <n v="1743"/>
        <n v="1744"/>
        <n v="1745"/>
        <n v="1746"/>
        <n v="1747"/>
        <n v="1748"/>
        <n v="65"/>
        <n v="66"/>
        <n v="67"/>
        <n v="68"/>
        <n v="69"/>
        <n v="70"/>
        <n v="71"/>
        <n v="72"/>
        <n v="73"/>
        <n v="1000"/>
        <n v="999"/>
        <n v="998"/>
        <n v="997"/>
        <n v="996"/>
        <n v="995"/>
        <n v="994"/>
        <n v="993"/>
        <n v="992"/>
        <n v="991"/>
        <n v="990"/>
        <n v="989"/>
        <n v="988"/>
        <n v="987"/>
        <n v="986"/>
        <n v="985"/>
        <n v="984"/>
        <n v="983"/>
        <n v="982"/>
        <n v="981"/>
        <n v="980"/>
        <n v="979"/>
        <n v="978"/>
        <n v="977"/>
        <n v="976"/>
        <n v="975"/>
        <n v="974"/>
        <n v="973"/>
        <n v="972"/>
        <n v="971"/>
        <n v="970"/>
        <n v="969"/>
        <n v="968"/>
        <n v="967"/>
        <n v="211"/>
        <n v="210"/>
        <n v="209"/>
        <n v="208"/>
        <n v="207"/>
        <n v="206"/>
        <n v="205"/>
        <n v="204"/>
        <n v="203"/>
        <n v="202"/>
        <n v="201"/>
        <n v="200"/>
        <n v="199"/>
        <n v="198"/>
        <n v="197"/>
        <n v="196"/>
        <n v="195"/>
        <n v="194"/>
        <n v="193"/>
        <n v="192"/>
        <n v="191"/>
        <n v="190"/>
        <n v="189"/>
        <n v="188"/>
        <n v="187"/>
        <n v="186"/>
        <n v="185"/>
        <n v="184"/>
        <n v="183"/>
        <n v="181"/>
        <n v="180"/>
        <n v="179"/>
        <n v="178"/>
        <n v="177"/>
        <n v="176"/>
        <n v="175"/>
        <n v="174"/>
        <n v="173"/>
        <n v="172"/>
        <n v="171"/>
        <n v="170"/>
        <n v="169"/>
        <n v="168"/>
        <n v="167"/>
        <n v="166"/>
        <n v="165"/>
        <n v="164"/>
        <n v="163"/>
        <n v="162"/>
        <n v="161"/>
        <n v="160"/>
        <n v="159"/>
        <n v="158"/>
        <n v="157"/>
        <n v="156"/>
        <n v="155"/>
        <n v="154"/>
        <n v="153"/>
        <n v="152"/>
        <n v="151"/>
        <n v="150"/>
        <n v="966"/>
        <n v="965"/>
        <n v="964"/>
        <n v="963"/>
        <n v="962"/>
        <n v="951"/>
        <n v="960"/>
        <n v="959"/>
        <n v="958"/>
        <n v="957"/>
        <n v="856"/>
        <n v="955"/>
        <n v="954"/>
        <n v="953"/>
        <n v="952"/>
        <n v="950"/>
        <n v="949"/>
        <n v="948"/>
        <n v="947"/>
        <n v="946"/>
        <n v="945"/>
        <n v="944"/>
        <n v="943"/>
        <n v="942"/>
        <n v="941"/>
        <n v="940"/>
        <n v="939"/>
        <n v="938"/>
        <n v="937"/>
        <n v="936"/>
        <n v="935"/>
        <n v="934"/>
        <n v="933"/>
        <n v="932"/>
        <n v="931"/>
        <n v="930"/>
        <n v="929"/>
        <n v="928"/>
        <n v="927"/>
        <n v="926"/>
        <n v="925"/>
        <n v="924"/>
        <n v="923"/>
        <n v="922"/>
        <n v="921"/>
        <n v="920"/>
        <n v="919"/>
        <n v="918"/>
        <n v="917"/>
        <n v="1680"/>
        <n v="1681"/>
        <n v="1682"/>
        <n v="1683"/>
        <n v="1684"/>
        <n v="1685"/>
        <n v="1686"/>
        <n v="1687"/>
        <n v="1688"/>
        <n v="1689"/>
        <n v="1690"/>
        <n v="1691"/>
        <n v="1692"/>
        <n v="1693"/>
        <n v="1694"/>
        <n v="1695"/>
        <n v="1696"/>
        <n v="1697"/>
        <n v="1698"/>
        <n v="1699"/>
        <n v="1700"/>
        <n v="1701"/>
        <n v="1702"/>
        <n v="1703"/>
        <n v="1704"/>
        <n v="1705"/>
        <n v="1706"/>
        <n v="1707"/>
        <n v="1708"/>
        <n v="1709"/>
        <n v="1710"/>
        <n v="1711"/>
        <n v="1712"/>
        <n v="1713"/>
        <n v="56"/>
        <n v="57"/>
        <n v="58"/>
        <n v="59"/>
        <n v="60"/>
        <n v="61"/>
        <n v="62"/>
        <n v="63"/>
        <n v="64"/>
        <n v="149"/>
        <n v="148"/>
        <n v="147"/>
        <n v="146"/>
        <n v="145"/>
        <n v="144"/>
        <n v="143"/>
        <n v="142"/>
        <n v="141"/>
        <n v="140"/>
        <n v="139"/>
        <n v="138"/>
        <n v="137"/>
        <n v="136"/>
        <n v="135"/>
        <n v="134"/>
        <n v="133"/>
        <n v="132"/>
        <n v="131"/>
        <n v="130"/>
        <n v="129"/>
        <n v="128"/>
        <n v="127"/>
        <n v="126"/>
        <n v="125"/>
        <n v="124"/>
        <n v="123"/>
        <n v="122"/>
        <n v="121"/>
        <n v="120"/>
        <n v="119"/>
        <n v="118"/>
        <n v="117"/>
        <n v="116"/>
        <n v="115"/>
        <n v="114"/>
        <n v="916"/>
        <n v="915"/>
        <n v="914"/>
        <n v="913"/>
        <n v="912"/>
        <n v="911"/>
        <n v="910"/>
        <n v="909"/>
        <n v="908"/>
        <n v="907"/>
        <n v="906"/>
        <n v="905"/>
        <n v="904"/>
        <n v="903"/>
        <n v="902"/>
        <n v="901"/>
        <n v="900"/>
        <n v="899"/>
        <n v="898"/>
        <n v="897"/>
        <n v="896"/>
        <n v="895"/>
        <n v="894"/>
        <n v="893"/>
        <n v="892"/>
        <n v="891"/>
        <n v="890"/>
        <n v="889"/>
        <n v="888"/>
        <n v="887"/>
        <n v="886"/>
        <n v="885"/>
        <n v="884"/>
        <n v="883"/>
        <n v="882"/>
        <n v="881"/>
        <n v="880"/>
        <n v="879"/>
        <n v="878"/>
        <n v="877"/>
        <n v="876"/>
        <n v="875"/>
        <n v="874"/>
        <n v="873"/>
        <n v="1643"/>
        <n v="1644"/>
        <n v="1645"/>
        <n v="1646"/>
        <n v="1647"/>
        <n v="1648"/>
        <n v="1649"/>
        <n v="1650"/>
        <n v="1651"/>
        <n v="1652"/>
        <n v="1653"/>
        <n v="1654"/>
        <n v="1655"/>
        <n v="1656"/>
        <n v="1657"/>
        <n v="1658"/>
        <n v="1659"/>
        <n v="1660"/>
        <n v="1661"/>
        <n v="1662"/>
        <n v="1663"/>
        <n v="1664"/>
        <n v="1665"/>
        <n v="1666"/>
        <n v="1667"/>
        <n v="1668"/>
        <n v="1669"/>
        <n v="1670"/>
        <n v="1671"/>
        <n v="1672"/>
        <n v="1673"/>
        <n v="1674"/>
        <n v="1675"/>
        <n v="1676"/>
        <n v="1677"/>
        <n v="1678"/>
        <n v="1679"/>
        <n v="48"/>
        <n v="49"/>
        <n v="50"/>
        <n v="51"/>
        <n v="52"/>
        <n v="53"/>
        <n v="54"/>
        <n v="55"/>
        <n v="782"/>
        <n v="783"/>
        <n v="113"/>
        <n v="112"/>
        <n v="111"/>
        <n v="110"/>
        <n v="109"/>
        <n v="108"/>
        <n v="107"/>
        <n v="106"/>
        <n v="105"/>
        <n v="104"/>
        <n v="103"/>
        <n v="102"/>
        <n v="101"/>
        <n v="100"/>
        <n v="99"/>
        <n v="98"/>
        <n v="872"/>
        <n v="871"/>
        <n v="870"/>
        <n v="869"/>
        <n v="868"/>
        <n v="867"/>
        <n v="866"/>
        <n v="865"/>
        <n v="864"/>
        <n v="863"/>
        <n v="862"/>
        <n v="861"/>
        <n v="860"/>
        <n v="859"/>
        <n v="858"/>
        <n v="857"/>
        <n v="855"/>
        <n v="854"/>
        <n v="853"/>
        <n v="852"/>
        <n v="851"/>
        <n v="850"/>
        <n v="849"/>
        <n v="848"/>
        <n v="847"/>
        <n v="846"/>
        <n v="845"/>
        <n v="844"/>
        <n v="843"/>
        <n v="842"/>
        <n v="841"/>
        <n v="840"/>
        <n v="839"/>
        <n v="838"/>
        <n v="837"/>
        <n v="836"/>
        <n v="835"/>
        <n v="834"/>
        <n v="44"/>
        <n v="45"/>
        <n v="46"/>
        <n v="47"/>
        <n v="1611"/>
        <n v="1612"/>
        <n v="1613"/>
        <n v="1614"/>
        <n v="1615"/>
        <n v="1616"/>
        <n v="1617"/>
        <n v="1618"/>
        <n v="1619"/>
        <n v="1620"/>
        <n v="1621"/>
        <n v="1622"/>
        <n v="1623"/>
        <n v="1624"/>
        <n v="1625"/>
        <n v="1626"/>
        <n v="1627"/>
        <n v="1628"/>
        <n v="1629"/>
        <n v="1630"/>
        <n v="1631"/>
        <n v="1632"/>
        <n v="1633"/>
        <n v="1634"/>
        <n v="1635"/>
        <n v="1636"/>
        <n v="1637"/>
        <n v="1638"/>
        <n v="1639"/>
        <n v="1640"/>
        <n v="1641"/>
        <n v="1642"/>
        <n v="781"/>
        <n v="780"/>
        <n v="801"/>
        <n v="802"/>
        <n v="803"/>
        <n v="804"/>
        <n v="805"/>
        <n v="806"/>
        <n v="807"/>
        <n v="808"/>
        <n v="809"/>
        <n v="810"/>
        <n v="811"/>
        <n v="812"/>
        <n v="813"/>
        <n v="814"/>
        <n v="815"/>
        <n v="816"/>
        <n v="817"/>
        <n v="818"/>
        <n v="819"/>
        <n v="820"/>
        <n v="821"/>
        <n v="822"/>
        <n v="823"/>
        <n v="824"/>
        <n v="825"/>
        <n v="826"/>
        <n v="827"/>
        <n v="828"/>
        <n v="829"/>
        <n v="830"/>
        <n v="831"/>
        <n v="832"/>
        <n v="833"/>
        <n v="691"/>
        <n v="692"/>
        <n v="693"/>
        <n v="694"/>
        <n v="695"/>
        <n v="696"/>
        <n v="697"/>
        <n v="698"/>
        <n v="699"/>
        <n v="700"/>
        <n v="38"/>
        <n v="39"/>
        <n v="40"/>
        <n v="41"/>
        <n v="42"/>
        <n v="43"/>
        <n v="1610"/>
        <n v="1609"/>
        <n v="1608"/>
        <n v="1607"/>
        <n v="1606"/>
        <n v="1605"/>
        <n v="1604"/>
        <n v="1603"/>
        <n v="1602"/>
        <n v="1601"/>
        <n v="1600"/>
        <n v="1599"/>
        <n v="1598"/>
        <n v="1597"/>
        <n v="1596"/>
        <n v="1595"/>
        <n v="1594"/>
        <n v="1593"/>
        <n v="1592"/>
        <n v="1591"/>
        <n v="1590"/>
        <n v="1589"/>
        <n v="1588"/>
        <n v="1587"/>
        <n v="1586"/>
        <n v="1585"/>
        <n v="1584"/>
        <n v="1583"/>
        <n v="1582"/>
        <n v="1581"/>
        <n v="1580"/>
        <n v="1579"/>
        <n v="1578"/>
        <n v="1577"/>
        <n v="1576"/>
        <n v="1575"/>
        <n v="1574"/>
        <n v="1573"/>
        <n v="1572"/>
        <n v="1571"/>
        <n v="1570"/>
        <n v="1569"/>
        <n v="1568"/>
        <n v="1567"/>
        <n v="29"/>
        <n v="30"/>
        <n v="31"/>
        <n v="32"/>
        <n v="33"/>
        <n v="34"/>
        <n v="35"/>
        <n v="36"/>
        <n v="37"/>
        <n v="28"/>
        <n v="27"/>
        <n v="26"/>
        <n v="25"/>
        <n v="24"/>
        <n v="23"/>
        <n v="22"/>
        <n v="21"/>
        <n v="20"/>
        <n v="19"/>
        <n v="18"/>
        <n v="17"/>
        <n v="16"/>
        <n v="15"/>
        <n v="14"/>
        <n v="13"/>
        <n v="12"/>
        <n v="11"/>
        <n v="10"/>
        <n v="9"/>
        <n v="8"/>
        <n v="7"/>
        <n v="6"/>
        <n v="5"/>
        <n v="4"/>
        <n v="3"/>
        <n v="2"/>
        <n v="1"/>
        <n v="778"/>
        <n v="779"/>
        <n v="690"/>
        <n v="689"/>
        <n v="688"/>
        <n v="687"/>
        <n v="686"/>
        <n v="685"/>
        <n v="684"/>
        <n v="683"/>
        <n v="682"/>
        <n v="681"/>
        <n v="680"/>
        <n v="679"/>
        <n v="678"/>
        <n v="677"/>
        <n v="676"/>
        <n v="675"/>
        <n v="674"/>
        <n v="673"/>
        <n v="672"/>
        <n v="671"/>
        <n v="670"/>
        <n v="669"/>
        <n v="668"/>
        <n v="667"/>
        <n v="666"/>
        <n v="665"/>
        <n v="664"/>
        <n v="663"/>
        <n v="662"/>
        <n v="661"/>
        <n v="660"/>
        <n v="659"/>
        <n v="658"/>
        <n v="657"/>
        <n v="656"/>
        <n v="655"/>
        <n v="654"/>
        <n v="653"/>
        <n v="652"/>
        <n v="651"/>
        <n v="650"/>
        <n v="649"/>
        <n v="648"/>
        <n v="647"/>
        <n v="646"/>
        <n v="645"/>
        <n v="644"/>
        <n v="643"/>
        <n v="642"/>
        <n v="641"/>
        <n v="640"/>
        <n v="639"/>
        <n v="638"/>
        <n v="637"/>
        <n v="636"/>
        <n v="1527"/>
        <n v="1528"/>
        <n v="1529"/>
        <n v="1530"/>
        <n v="1531"/>
        <n v="1532"/>
        <n v="1533"/>
        <n v="1534"/>
        <n v="1535"/>
        <n v="1536"/>
        <n v="1537"/>
        <n v="1538"/>
        <n v="1539"/>
        <n v="1540"/>
        <n v="1541"/>
        <n v="1542"/>
        <n v="1543"/>
        <n v="1544"/>
        <n v="1545"/>
        <n v="1546"/>
        <n v="1547"/>
        <n v="1548"/>
        <n v="1549"/>
        <n v="1550"/>
        <n v="1551"/>
        <n v="1552"/>
        <n v="1553"/>
        <n v="1554"/>
        <n v="1555"/>
        <n v="1556"/>
        <n v="1557"/>
        <n v="1558"/>
        <n v="1559"/>
        <n v="1560"/>
        <n v="1562"/>
        <n v="1561"/>
        <n v="1563"/>
        <n v="1564"/>
        <n v="1565"/>
        <n v="1566"/>
        <n v="1416"/>
        <n v="1417"/>
        <n v="1418"/>
        <n v="1419"/>
        <n v="1420"/>
        <n v="1421"/>
        <n v="1422"/>
        <n v="1423"/>
        <n v="1424"/>
        <n v="1425"/>
        <n v="1426"/>
        <n v="1427"/>
        <n v="1428"/>
        <n v="1429"/>
        <n v="1430"/>
        <n v="1431"/>
        <n v="1432"/>
        <n v="1433"/>
        <n v="1434"/>
        <n v="1435"/>
        <n v="1436"/>
        <n v="1437"/>
        <n v="1438"/>
        <n v="1439"/>
        <n v="1440"/>
        <n v="1441"/>
        <n v="1442"/>
        <n v="1443"/>
        <n v="1444"/>
        <n v="1445"/>
        <n v="1446"/>
        <n v="1447"/>
        <n v="1448"/>
        <n v="1449"/>
        <n v="1450"/>
        <n v="1451"/>
        <n v="1452"/>
        <n v="1453"/>
        <n v="1454"/>
        <n v="1455"/>
        <n v="1456"/>
        <n v="1457"/>
        <n v="1458"/>
        <n v="1459"/>
        <n v="1460"/>
        <n v="1461"/>
        <n v="1462"/>
        <n v="1463"/>
        <n v="1464"/>
        <n v="1465"/>
        <n v="1466"/>
        <n v="1467"/>
        <n v="1468"/>
        <n v="1469"/>
        <n v="1470"/>
        <n v="1471"/>
        <n v="1472"/>
        <n v="1473"/>
        <n v="1474"/>
        <n v="1475"/>
        <n v="1476"/>
        <n v="1477"/>
        <n v="1478"/>
        <n v="1479"/>
        <n v="1480"/>
        <n v="1481"/>
        <n v="1482"/>
        <n v="1483"/>
        <n v="1484"/>
        <n v="1485"/>
        <n v="1486"/>
        <n v="1487"/>
        <n v="1488"/>
        <n v="1489"/>
        <n v="1490"/>
        <n v="1491"/>
        <n v="1492"/>
        <n v="1493"/>
        <n v="1494"/>
        <n v="1495"/>
        <n v="1496"/>
        <n v="1497"/>
        <n v="1498"/>
        <n v="1499"/>
        <n v="1500"/>
        <n v="1501"/>
        <n v="1502"/>
        <n v="1503"/>
        <n v="1504"/>
        <n v="1505"/>
        <n v="1506"/>
        <n v="1508"/>
        <n v="1509"/>
        <n v="1510"/>
        <n v="1511"/>
        <n v="1512"/>
        <n v="1513"/>
        <n v="1514"/>
        <n v="1515"/>
        <n v="1516"/>
        <n v="1517"/>
        <n v="1518"/>
        <n v="1519"/>
        <n v="1520"/>
        <n v="1521"/>
        <n v="1522"/>
        <n v="1523"/>
        <n v="1524"/>
        <n v="1525"/>
        <n v="1526"/>
        <n v="635"/>
        <n v="634"/>
        <n v="633"/>
        <n v="632"/>
        <n v="631"/>
        <n v="630"/>
        <n v="629"/>
        <n v="628"/>
        <n v="627"/>
        <n v="626"/>
        <n v="625"/>
        <n v="624"/>
        <n v="623"/>
        <n v="622"/>
        <n v="621"/>
        <n v="620"/>
        <n v="619"/>
        <n v="618"/>
        <n v="617"/>
        <n v="616"/>
        <n v="615"/>
        <n v="614"/>
        <n v="613"/>
        <n v="612"/>
        <n v="611"/>
        <n v="610"/>
        <n v="609"/>
        <n v="608"/>
        <n v="607"/>
        <n v="606"/>
        <n v="605"/>
        <n v="604"/>
        <n v="603"/>
        <n v="602"/>
        <n v="601"/>
        <n v="600"/>
        <n v="599"/>
        <n v="598"/>
        <n v="597"/>
        <n v="596"/>
        <n v="595"/>
        <n v="594"/>
        <n v="593"/>
        <n v="592"/>
        <n v="591"/>
        <n v="590"/>
        <n v="589"/>
        <n v="588"/>
        <n v="587"/>
        <n v="586"/>
        <n v="585"/>
        <n v="584"/>
        <n v="583"/>
        <n v="582"/>
        <n v="581"/>
        <n v="580"/>
        <n v="579"/>
        <n v="578"/>
        <n v="577"/>
        <m/>
      </sharedItems>
    </cacheField>
    <cacheField name="FINAL" numFmtId="0">
      <sharedItems containsString="0" containsBlank="1" containsNumber="1" containsInteger="1" minValue="1" maxValue="4627"/>
    </cacheField>
    <cacheField name="CORRELTIVO2" numFmtId="0">
      <sharedItems containsString="0" containsBlank="1" containsNumber="1" containsInteger="1" minValue="1" maxValue="4627"/>
    </cacheField>
    <cacheField name="FINAL3" numFmtId="0">
      <sharedItems containsString="0" containsBlank="1" containsNumber="1" containsInteger="1" minValue="1" maxValue="4627"/>
    </cacheField>
    <cacheField name="VACIO" numFmtId="0">
      <sharedItems containsString="0" containsBlank="1" containsNumber="1" containsInteger="1" minValue="0" maxValue="0"/>
    </cacheField>
    <cacheField name="V EXENTA" numFmtId="44">
      <sharedItems containsString="0" containsBlank="1" containsNumber="1" containsInteger="1" minValue="0" maxValue="0"/>
    </cacheField>
    <cacheField name="VENTAS NO" numFmtId="44">
      <sharedItems containsString="0" containsBlank="1" containsNumber="1" containsInteger="1" minValue="0" maxValue="0"/>
    </cacheField>
    <cacheField name="V NO SUJETAS" numFmtId="44">
      <sharedItems containsString="0" containsBlank="1" containsNumber="1" containsInteger="1" minValue="0" maxValue="0"/>
    </cacheField>
    <cacheField name="V GRAVADAS" numFmtId="44">
      <sharedItems containsString="0" containsBlank="1" containsNumber="1" minValue="0" maxValue="6930"/>
    </cacheField>
    <cacheField name="EX IN CA" numFmtId="44">
      <sharedItems containsString="0" containsBlank="1" containsNumber="1" containsInteger="1" minValue="0" maxValue="0"/>
    </cacheField>
    <cacheField name="EX OUT CA" numFmtId="44">
      <sharedItems containsString="0" containsBlank="1" containsNumber="1" containsInteger="1" minValue="0" maxValue="0"/>
    </cacheField>
    <cacheField name="EX SERVICE" numFmtId="44">
      <sharedItems containsString="0" containsBlank="1" containsNumber="1" containsInteger="1" minValue="0" maxValue="0"/>
    </cacheField>
    <cacheField name="V ZONA FRAN" numFmtId="44">
      <sharedItems containsString="0" containsBlank="1" containsNumber="1" containsInteger="1" minValue="0" maxValue="0"/>
    </cacheField>
    <cacheField name="V CTA A 3ERO" numFmtId="44">
      <sharedItems containsString="0" containsBlank="1" containsNumber="1" containsInteger="1" minValue="0" maxValue="0"/>
    </cacheField>
    <cacheField name="TOTAL VENTA" numFmtId="44">
      <sharedItems containsBlank="1" containsMixedTypes="1" containsNumber="1" minValue="0" maxValue="6930"/>
    </cacheField>
    <cacheField name="ANEXO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39">
  <r>
    <x v="0"/>
    <x v="0"/>
    <s v="1"/>
    <s v="01"/>
    <s v="15041RESIN508012022"/>
    <s v="22SD004F"/>
    <x v="0"/>
    <n v="2116"/>
    <n v="2116"/>
    <n v="2116"/>
    <n v="0"/>
    <n v="0"/>
    <n v="0"/>
    <n v="0"/>
    <n v="17.350000000000001"/>
    <n v="0"/>
    <n v="0"/>
    <n v="0"/>
    <n v="0"/>
    <n v="0"/>
    <n v="17.350000000000001"/>
    <s v="2"/>
  </r>
  <r>
    <x v="0"/>
    <x v="0"/>
    <s v="1"/>
    <s v="01"/>
    <s v="15041RESIN508012022"/>
    <s v="22SD004F"/>
    <x v="1"/>
    <n v="2115"/>
    <n v="2115"/>
    <n v="2115"/>
    <n v="0"/>
    <n v="0"/>
    <n v="0"/>
    <n v="0"/>
    <n v="16.73"/>
    <n v="0"/>
    <n v="0"/>
    <n v="0"/>
    <n v="0"/>
    <n v="0"/>
    <n v="16.73"/>
    <s v="2"/>
  </r>
  <r>
    <x v="0"/>
    <x v="0"/>
    <s v="1"/>
    <s v="01"/>
    <s v="15041RESIN508012022"/>
    <s v="22SD004F"/>
    <x v="2"/>
    <n v="2114"/>
    <n v="2114"/>
    <n v="2114"/>
    <n v="0"/>
    <n v="0"/>
    <n v="0"/>
    <n v="0"/>
    <n v="49.98"/>
    <n v="0"/>
    <n v="0"/>
    <n v="0"/>
    <n v="0"/>
    <n v="0"/>
    <n v="49.98"/>
    <s v="2"/>
  </r>
  <r>
    <x v="0"/>
    <x v="0"/>
    <s v="1"/>
    <s v="01"/>
    <s v="15041RESIN508012022"/>
    <s v="22SD004F"/>
    <x v="3"/>
    <n v="2113"/>
    <n v="2113"/>
    <n v="2113"/>
    <n v="0"/>
    <n v="0"/>
    <n v="0"/>
    <n v="0"/>
    <n v="36.42"/>
    <n v="0"/>
    <n v="0"/>
    <n v="0"/>
    <n v="0"/>
    <n v="0"/>
    <n v="36.42"/>
    <s v="2"/>
  </r>
  <r>
    <x v="0"/>
    <x v="0"/>
    <s v="1"/>
    <s v="01"/>
    <s v="15041RESIN508012022"/>
    <s v="22SD004F"/>
    <x v="4"/>
    <n v="2112"/>
    <n v="2112"/>
    <n v="2112"/>
    <n v="0"/>
    <n v="0"/>
    <n v="0"/>
    <n v="0"/>
    <n v="45.92"/>
    <n v="0"/>
    <n v="0"/>
    <n v="0"/>
    <n v="0"/>
    <n v="0"/>
    <n v="45.92"/>
    <s v="2"/>
  </r>
  <r>
    <x v="0"/>
    <x v="0"/>
    <s v="1"/>
    <s v="01"/>
    <s v="15041RESIN508012022"/>
    <s v="22SD004F"/>
    <x v="5"/>
    <n v="2111"/>
    <n v="2111"/>
    <n v="2111"/>
    <n v="0"/>
    <n v="0"/>
    <n v="0"/>
    <n v="0"/>
    <n v="40.549999999999997"/>
    <n v="0"/>
    <n v="0"/>
    <n v="0"/>
    <n v="0"/>
    <n v="0"/>
    <n v="40.549999999999997"/>
    <s v="2"/>
  </r>
  <r>
    <x v="0"/>
    <x v="0"/>
    <s v="1"/>
    <s v="01"/>
    <s v="15041RESIN508012022"/>
    <s v="22SD004F"/>
    <x v="6"/>
    <n v="2110"/>
    <n v="2110"/>
    <n v="2110"/>
    <n v="0"/>
    <n v="0"/>
    <n v="0"/>
    <n v="0"/>
    <n v="58.65"/>
    <n v="0"/>
    <n v="0"/>
    <n v="0"/>
    <n v="0"/>
    <n v="0"/>
    <n v="58.65"/>
    <s v="2"/>
  </r>
  <r>
    <x v="0"/>
    <x v="0"/>
    <s v="1"/>
    <s v="01"/>
    <s v="15041RESIN508012022"/>
    <s v="22SD004F"/>
    <x v="7"/>
    <n v="2109"/>
    <n v="2109"/>
    <n v="2109"/>
    <n v="0"/>
    <n v="0"/>
    <n v="0"/>
    <n v="0"/>
    <n v="12.55"/>
    <n v="0"/>
    <n v="0"/>
    <n v="0"/>
    <n v="0"/>
    <n v="0"/>
    <n v="12.55"/>
    <s v="2"/>
  </r>
  <r>
    <x v="0"/>
    <x v="0"/>
    <s v="1"/>
    <s v="01"/>
    <s v="15041RESIN508012022"/>
    <s v="22SD004F"/>
    <x v="8"/>
    <n v="2108"/>
    <n v="2108"/>
    <n v="2108"/>
    <n v="0"/>
    <n v="0"/>
    <n v="0"/>
    <n v="0"/>
    <n v="38.299999999999997"/>
    <n v="0"/>
    <n v="0"/>
    <n v="0"/>
    <n v="0"/>
    <n v="0"/>
    <n v="38.299999999999997"/>
    <s v="2"/>
  </r>
  <r>
    <x v="0"/>
    <x v="0"/>
    <s v="1"/>
    <s v="01"/>
    <s v="15041RESIN508012022"/>
    <s v="22SD004F"/>
    <x v="9"/>
    <n v="2107"/>
    <n v="2107"/>
    <n v="2107"/>
    <n v="0"/>
    <n v="0"/>
    <n v="0"/>
    <n v="0"/>
    <n v="66.75"/>
    <n v="0"/>
    <n v="0"/>
    <n v="0"/>
    <n v="0"/>
    <n v="0"/>
    <n v="66.75"/>
    <s v="2"/>
  </r>
  <r>
    <x v="0"/>
    <x v="0"/>
    <s v="1"/>
    <s v="01"/>
    <s v="15041RESIN508012022"/>
    <s v="22SD004F"/>
    <x v="10"/>
    <n v="2106"/>
    <n v="2106"/>
    <n v="2106"/>
    <n v="0"/>
    <n v="0"/>
    <n v="0"/>
    <n v="0"/>
    <n v="11.35"/>
    <n v="0"/>
    <n v="0"/>
    <n v="0"/>
    <n v="0"/>
    <n v="0"/>
    <n v="11.35"/>
    <s v="2"/>
  </r>
  <r>
    <x v="0"/>
    <x v="1"/>
    <s v="1"/>
    <s v="01"/>
    <s v="15041RESIN508012022"/>
    <s v="22SD004F"/>
    <x v="11"/>
    <n v="2105"/>
    <n v="2105"/>
    <n v="2105"/>
    <n v="0"/>
    <n v="0"/>
    <n v="0"/>
    <n v="0"/>
    <n v="34.9"/>
    <n v="0"/>
    <n v="0"/>
    <n v="0"/>
    <n v="0"/>
    <n v="0"/>
    <n v="34.9"/>
    <s v="2"/>
  </r>
  <r>
    <x v="0"/>
    <x v="1"/>
    <s v="1"/>
    <s v="01"/>
    <s v="15041RESIN508012022"/>
    <s v="22SD004F"/>
    <x v="12"/>
    <n v="2104"/>
    <n v="2104"/>
    <n v="2104"/>
    <n v="0"/>
    <n v="0"/>
    <n v="0"/>
    <n v="0"/>
    <n v="30.05"/>
    <n v="0"/>
    <n v="0"/>
    <n v="0"/>
    <n v="0"/>
    <n v="0"/>
    <n v="30.05"/>
    <s v="2"/>
  </r>
  <r>
    <x v="0"/>
    <x v="1"/>
    <s v="1"/>
    <s v="01"/>
    <s v="15041RESIN508012022"/>
    <s v="22SD004F"/>
    <x v="13"/>
    <n v="2103"/>
    <n v="2103"/>
    <n v="2103"/>
    <n v="0"/>
    <n v="0"/>
    <n v="0"/>
    <n v="0"/>
    <n v="9.1999999999999993"/>
    <n v="0"/>
    <n v="0"/>
    <n v="0"/>
    <n v="0"/>
    <n v="0"/>
    <n v="9.1999999999999993"/>
    <s v="2"/>
  </r>
  <r>
    <x v="0"/>
    <x v="1"/>
    <s v="1"/>
    <s v="01"/>
    <s v="15041RESIN508012022"/>
    <s v="22SD004F"/>
    <x v="14"/>
    <n v="2102"/>
    <n v="2102"/>
    <n v="2102"/>
    <n v="0"/>
    <n v="0"/>
    <n v="0"/>
    <n v="0"/>
    <n v="32.31"/>
    <n v="0"/>
    <n v="0"/>
    <n v="0"/>
    <n v="0"/>
    <n v="0"/>
    <n v="32.31"/>
    <s v="2"/>
  </r>
  <r>
    <x v="0"/>
    <x v="1"/>
    <s v="1"/>
    <s v="01"/>
    <s v="15041RESIN508012022"/>
    <s v="22SD004F"/>
    <x v="15"/>
    <n v="2101"/>
    <n v="2101"/>
    <n v="2101"/>
    <n v="0"/>
    <n v="0"/>
    <n v="0"/>
    <n v="0"/>
    <n v="16"/>
    <n v="0"/>
    <n v="0"/>
    <n v="0"/>
    <n v="0"/>
    <n v="0"/>
    <n v="16"/>
    <s v="2"/>
  </r>
  <r>
    <x v="0"/>
    <x v="1"/>
    <s v="1"/>
    <s v="01"/>
    <s v="15041RESIN508012022"/>
    <s v="22SD004F"/>
    <x v="16"/>
    <n v="2100"/>
    <n v="2100"/>
    <n v="2100"/>
    <n v="0"/>
    <n v="0"/>
    <n v="0"/>
    <n v="0"/>
    <n v="9.4499999999999993"/>
    <n v="0"/>
    <n v="0"/>
    <n v="0"/>
    <n v="0"/>
    <n v="0"/>
    <n v="9.4499999999999993"/>
    <s v="2"/>
  </r>
  <r>
    <x v="0"/>
    <x v="1"/>
    <s v="1"/>
    <s v="01"/>
    <s v="15041RESIN508012022"/>
    <s v="22SD004F"/>
    <x v="17"/>
    <n v="2099"/>
    <n v="2099"/>
    <n v="2099"/>
    <n v="0"/>
    <n v="0"/>
    <n v="0"/>
    <n v="0"/>
    <n v="45.45"/>
    <n v="0"/>
    <n v="0"/>
    <n v="0"/>
    <n v="0"/>
    <n v="0"/>
    <n v="45.45"/>
    <s v="2"/>
  </r>
  <r>
    <x v="0"/>
    <x v="1"/>
    <s v="1"/>
    <s v="01"/>
    <s v="15041RESIN508012022"/>
    <s v="22SD004F"/>
    <x v="18"/>
    <n v="2098"/>
    <n v="2098"/>
    <n v="2098"/>
    <n v="0"/>
    <n v="0"/>
    <n v="0"/>
    <n v="0"/>
    <n v="21"/>
    <n v="0"/>
    <n v="0"/>
    <n v="0"/>
    <n v="0"/>
    <n v="0"/>
    <n v="21"/>
    <s v="2"/>
  </r>
  <r>
    <x v="0"/>
    <x v="1"/>
    <s v="1"/>
    <s v="01"/>
    <s v="15041RESIN508012022"/>
    <s v="22SD004F"/>
    <x v="19"/>
    <n v="2097"/>
    <n v="2097"/>
    <n v="2097"/>
    <n v="0"/>
    <n v="0"/>
    <n v="0"/>
    <n v="0"/>
    <n v="39.6"/>
    <n v="0"/>
    <n v="0"/>
    <n v="0"/>
    <n v="0"/>
    <n v="0"/>
    <n v="39.6"/>
    <s v="2"/>
  </r>
  <r>
    <x v="0"/>
    <x v="1"/>
    <s v="1"/>
    <s v="01"/>
    <s v="15041RESIN508012022"/>
    <s v="22SD004F"/>
    <x v="20"/>
    <n v="2096"/>
    <n v="2096"/>
    <n v="2096"/>
    <n v="0"/>
    <n v="0"/>
    <n v="0"/>
    <n v="0"/>
    <n v="50.05"/>
    <n v="0"/>
    <n v="0"/>
    <n v="0"/>
    <n v="0"/>
    <n v="0"/>
    <n v="50.05"/>
    <s v="2"/>
  </r>
  <r>
    <x v="0"/>
    <x v="1"/>
    <s v="1"/>
    <s v="01"/>
    <s v="15041RESIN508012022"/>
    <s v="22SD004F"/>
    <x v="21"/>
    <n v="2095"/>
    <n v="2095"/>
    <n v="2095"/>
    <n v="0"/>
    <n v="0"/>
    <n v="0"/>
    <n v="0"/>
    <n v="31.45"/>
    <n v="0"/>
    <n v="0"/>
    <n v="0"/>
    <n v="0"/>
    <n v="0"/>
    <n v="31.45"/>
    <s v="2"/>
  </r>
  <r>
    <x v="0"/>
    <x v="1"/>
    <s v="1"/>
    <s v="01"/>
    <s v="15041RESIN508012022"/>
    <s v="22SD004F"/>
    <x v="22"/>
    <n v="2094"/>
    <n v="2094"/>
    <n v="2094"/>
    <n v="0"/>
    <n v="0"/>
    <n v="0"/>
    <n v="0"/>
    <n v="121.2"/>
    <n v="0"/>
    <n v="0"/>
    <n v="0"/>
    <n v="0"/>
    <n v="0"/>
    <n v="121.2"/>
    <s v="2"/>
  </r>
  <r>
    <x v="0"/>
    <x v="2"/>
    <s v="1"/>
    <s v="01"/>
    <s v="15041RESIN508012022"/>
    <s v="22SD004F"/>
    <x v="23"/>
    <n v="2093"/>
    <n v="2093"/>
    <n v="2093"/>
    <n v="0"/>
    <n v="0"/>
    <n v="0"/>
    <n v="0"/>
    <n v="0"/>
    <n v="0"/>
    <n v="0"/>
    <n v="0"/>
    <n v="0"/>
    <n v="0"/>
    <n v="0"/>
    <s v="2"/>
  </r>
  <r>
    <x v="0"/>
    <x v="2"/>
    <s v="1"/>
    <s v="01"/>
    <s v="15041RESIN508012022"/>
    <s v="22SD004F"/>
    <x v="24"/>
    <n v="2092"/>
    <n v="2092"/>
    <n v="2092"/>
    <n v="0"/>
    <n v="0"/>
    <n v="0"/>
    <n v="0"/>
    <n v="23"/>
    <n v="0"/>
    <n v="0"/>
    <n v="0"/>
    <n v="0"/>
    <n v="0"/>
    <n v="23"/>
    <s v="2"/>
  </r>
  <r>
    <x v="0"/>
    <x v="2"/>
    <s v="1"/>
    <s v="01"/>
    <s v="15041RESIN508012022"/>
    <s v="22SD004F"/>
    <x v="25"/>
    <n v="2091"/>
    <n v="2091"/>
    <n v="2091"/>
    <n v="0"/>
    <n v="0"/>
    <n v="0"/>
    <n v="0"/>
    <n v="6.42"/>
    <n v="0"/>
    <n v="0"/>
    <n v="0"/>
    <n v="0"/>
    <n v="0"/>
    <n v="6.42"/>
    <s v="2"/>
  </r>
  <r>
    <x v="0"/>
    <x v="3"/>
    <s v="1"/>
    <s v="01"/>
    <s v="15041RESIN508012022"/>
    <s v="22SD004F"/>
    <x v="26"/>
    <n v="2090"/>
    <n v="2090"/>
    <n v="2090"/>
    <n v="0"/>
    <n v="0"/>
    <n v="0"/>
    <n v="0"/>
    <n v="22.83"/>
    <n v="0"/>
    <n v="0"/>
    <n v="0"/>
    <n v="0"/>
    <n v="0"/>
    <n v="22.83"/>
    <s v="2"/>
  </r>
  <r>
    <x v="0"/>
    <x v="3"/>
    <s v="1"/>
    <s v="01"/>
    <s v="15041RESIN508012022"/>
    <s v="22SD004F"/>
    <x v="27"/>
    <n v="2089"/>
    <n v="2089"/>
    <n v="2089"/>
    <n v="0"/>
    <n v="0"/>
    <n v="0"/>
    <n v="0"/>
    <n v="0"/>
    <n v="0"/>
    <n v="0"/>
    <n v="0"/>
    <n v="0"/>
    <n v="0"/>
    <n v="0"/>
    <s v="2"/>
  </r>
  <r>
    <x v="0"/>
    <x v="3"/>
    <s v="1"/>
    <s v="01"/>
    <s v="15041RESIN508012022"/>
    <s v="22SD004F"/>
    <x v="28"/>
    <n v="2088"/>
    <n v="2088"/>
    <n v="2088"/>
    <n v="0"/>
    <n v="0"/>
    <n v="0"/>
    <n v="0"/>
    <n v="4"/>
    <n v="0"/>
    <n v="0"/>
    <n v="0"/>
    <n v="0"/>
    <n v="0"/>
    <n v="4"/>
    <s v="2"/>
  </r>
  <r>
    <x v="0"/>
    <x v="3"/>
    <s v="1"/>
    <s v="01"/>
    <s v="15041RESIN508012022"/>
    <s v="22SD004F"/>
    <x v="29"/>
    <n v="2087"/>
    <n v="2087"/>
    <n v="2087"/>
    <n v="0"/>
    <n v="0"/>
    <n v="0"/>
    <n v="0"/>
    <n v="0"/>
    <n v="0"/>
    <n v="0"/>
    <n v="0"/>
    <n v="0"/>
    <n v="0"/>
    <n v="0"/>
    <s v="2"/>
  </r>
  <r>
    <x v="0"/>
    <x v="3"/>
    <s v="1"/>
    <s v="01"/>
    <s v="15041RESIN508012022"/>
    <s v="22SD004F"/>
    <x v="30"/>
    <n v="2086"/>
    <n v="2086"/>
    <n v="2086"/>
    <n v="0"/>
    <n v="0"/>
    <n v="0"/>
    <n v="0"/>
    <n v="4"/>
    <n v="0"/>
    <n v="0"/>
    <n v="0"/>
    <n v="0"/>
    <n v="0"/>
    <n v="4"/>
    <s v="2"/>
  </r>
  <r>
    <x v="0"/>
    <x v="4"/>
    <s v="1"/>
    <s v="01"/>
    <s v="15041RESIN508012022"/>
    <s v="22SD004F"/>
    <x v="31"/>
    <n v="2085"/>
    <n v="2085"/>
    <n v="2085"/>
    <n v="0"/>
    <n v="0"/>
    <n v="0"/>
    <n v="0"/>
    <n v="14.58"/>
    <n v="0"/>
    <n v="0"/>
    <n v="0"/>
    <n v="0"/>
    <n v="0"/>
    <n v="14.58"/>
    <s v="2"/>
  </r>
  <r>
    <x v="0"/>
    <x v="5"/>
    <s v="1"/>
    <s v="01"/>
    <s v="15041RESIN508012022"/>
    <s v="22SD004F"/>
    <x v="32"/>
    <n v="2084"/>
    <n v="2084"/>
    <n v="2084"/>
    <n v="0"/>
    <n v="0"/>
    <n v="0"/>
    <n v="0"/>
    <n v="13.8"/>
    <n v="0"/>
    <n v="0"/>
    <n v="0"/>
    <n v="0"/>
    <n v="0"/>
    <n v="13.8"/>
    <s v="2"/>
  </r>
  <r>
    <x v="0"/>
    <x v="5"/>
    <s v="1"/>
    <s v="01"/>
    <s v="15041RESIN508012022"/>
    <s v="22SD004F"/>
    <x v="33"/>
    <n v="2083"/>
    <n v="2083"/>
    <n v="2083"/>
    <n v="0"/>
    <n v="0"/>
    <n v="0"/>
    <n v="0"/>
    <n v="20.190000000000001"/>
    <n v="0"/>
    <n v="0"/>
    <n v="0"/>
    <n v="0"/>
    <n v="0"/>
    <n v="20.190000000000001"/>
    <s v="2"/>
  </r>
  <r>
    <x v="0"/>
    <x v="5"/>
    <s v="1"/>
    <s v="01"/>
    <s v="15041RESIN508012022"/>
    <s v="22SD004F"/>
    <x v="34"/>
    <n v="2082"/>
    <n v="2082"/>
    <n v="2082"/>
    <n v="0"/>
    <n v="0"/>
    <n v="0"/>
    <n v="0"/>
    <n v="26.22"/>
    <n v="0"/>
    <n v="0"/>
    <n v="0"/>
    <n v="0"/>
    <n v="0"/>
    <n v="26.22"/>
    <s v="2"/>
  </r>
  <r>
    <x v="0"/>
    <x v="5"/>
    <s v="1"/>
    <s v="01"/>
    <s v="15041RESIN508012022"/>
    <s v="22SD004F"/>
    <x v="35"/>
    <n v="2081"/>
    <n v="2081"/>
    <n v="2081"/>
    <n v="0"/>
    <n v="0"/>
    <n v="0"/>
    <n v="0"/>
    <n v="36.25"/>
    <n v="0"/>
    <n v="0"/>
    <n v="0"/>
    <n v="0"/>
    <n v="0"/>
    <n v="36.25"/>
    <s v="2"/>
  </r>
  <r>
    <x v="0"/>
    <x v="5"/>
    <s v="1"/>
    <s v="01"/>
    <s v="15041RESIN508012022"/>
    <s v="22SD004F"/>
    <x v="36"/>
    <n v="2080"/>
    <n v="2080"/>
    <n v="2080"/>
    <n v="0"/>
    <n v="0"/>
    <n v="0"/>
    <n v="0"/>
    <n v="20.98"/>
    <n v="0"/>
    <n v="0"/>
    <n v="0"/>
    <n v="0"/>
    <n v="0"/>
    <n v="20.98"/>
    <s v="2"/>
  </r>
  <r>
    <x v="0"/>
    <x v="5"/>
    <s v="1"/>
    <s v="01"/>
    <s v="15041RESIN508012022"/>
    <s v="22SD004F"/>
    <x v="37"/>
    <n v="2079"/>
    <n v="2079"/>
    <n v="2079"/>
    <n v="0"/>
    <n v="0"/>
    <n v="0"/>
    <n v="0"/>
    <n v="0"/>
    <n v="0"/>
    <n v="0"/>
    <n v="0"/>
    <n v="0"/>
    <n v="0"/>
    <n v="0"/>
    <s v="2"/>
  </r>
  <r>
    <x v="0"/>
    <x v="5"/>
    <s v="1"/>
    <s v="01"/>
    <s v="15041RESIN508012022"/>
    <s v="22SD004F"/>
    <x v="38"/>
    <n v="2078"/>
    <n v="2078"/>
    <n v="2078"/>
    <n v="0"/>
    <n v="0"/>
    <n v="0"/>
    <n v="0"/>
    <n v="50.98"/>
    <n v="0"/>
    <n v="0"/>
    <n v="0"/>
    <n v="0"/>
    <n v="0"/>
    <n v="50.98"/>
    <s v="2"/>
  </r>
  <r>
    <x v="0"/>
    <x v="5"/>
    <s v="1"/>
    <s v="01"/>
    <s v="15041RESIN508012022"/>
    <s v="22SD004F"/>
    <x v="39"/>
    <n v="2077"/>
    <n v="2077"/>
    <n v="2077"/>
    <n v="0"/>
    <n v="0"/>
    <n v="0"/>
    <n v="0"/>
    <n v="5"/>
    <n v="0"/>
    <n v="0"/>
    <n v="0"/>
    <n v="0"/>
    <n v="0"/>
    <n v="5"/>
    <s v="2"/>
  </r>
  <r>
    <x v="0"/>
    <x v="0"/>
    <s v="1"/>
    <s v="01"/>
    <s v="15041RESIN763002021"/>
    <s v="21DS003F"/>
    <x v="40"/>
    <n v="300"/>
    <n v="300"/>
    <n v="300"/>
    <n v="0"/>
    <n v="0"/>
    <n v="0"/>
    <n v="0"/>
    <n v="32.700000000000003"/>
    <n v="0"/>
    <n v="0"/>
    <n v="0"/>
    <n v="0"/>
    <n v="0"/>
    <n v="32.700000000000003"/>
    <s v="2"/>
  </r>
  <r>
    <x v="0"/>
    <x v="0"/>
    <s v="1"/>
    <s v="01"/>
    <s v="15041RESIN763002021"/>
    <s v="21DS003F"/>
    <x v="41"/>
    <n v="299"/>
    <n v="299"/>
    <n v="299"/>
    <n v="0"/>
    <n v="0"/>
    <n v="0"/>
    <n v="0"/>
    <n v="55.5"/>
    <n v="0"/>
    <n v="0"/>
    <n v="0"/>
    <n v="0"/>
    <n v="0"/>
    <n v="55.5"/>
    <s v="2"/>
  </r>
  <r>
    <x v="0"/>
    <x v="0"/>
    <s v="1"/>
    <s v="01"/>
    <s v="15041RESIN763002021"/>
    <s v="21DS003F"/>
    <x v="42"/>
    <n v="298"/>
    <n v="298"/>
    <n v="298"/>
    <n v="0"/>
    <n v="0"/>
    <n v="0"/>
    <n v="0"/>
    <n v="34.049999999999997"/>
    <n v="0"/>
    <n v="0"/>
    <n v="0"/>
    <n v="0"/>
    <n v="0"/>
    <n v="34.049999999999997"/>
    <s v="2"/>
  </r>
  <r>
    <x v="0"/>
    <x v="0"/>
    <s v="1"/>
    <s v="01"/>
    <s v="15041RESIN763002021"/>
    <s v="21DS003F"/>
    <x v="43"/>
    <n v="297"/>
    <n v="297"/>
    <n v="297"/>
    <n v="0"/>
    <n v="0"/>
    <n v="0"/>
    <n v="0"/>
    <n v="37.15"/>
    <n v="0"/>
    <n v="0"/>
    <n v="0"/>
    <n v="0"/>
    <n v="0"/>
    <n v="37.15"/>
    <s v="2"/>
  </r>
  <r>
    <x v="0"/>
    <x v="0"/>
    <s v="1"/>
    <s v="01"/>
    <s v="15041RESIN763002021"/>
    <s v="21DS003F"/>
    <x v="44"/>
    <n v="296"/>
    <n v="296"/>
    <n v="296"/>
    <n v="0"/>
    <n v="0"/>
    <n v="0"/>
    <n v="0"/>
    <n v="50"/>
    <n v="0"/>
    <n v="0"/>
    <n v="0"/>
    <n v="0"/>
    <n v="0"/>
    <n v="50"/>
    <s v="2"/>
  </r>
  <r>
    <x v="0"/>
    <x v="0"/>
    <s v="1"/>
    <s v="01"/>
    <s v="15041RESIN763002021"/>
    <s v="21DS003F"/>
    <x v="45"/>
    <n v="295"/>
    <n v="295"/>
    <n v="295"/>
    <n v="0"/>
    <n v="0"/>
    <n v="0"/>
    <n v="0"/>
    <n v="51.25"/>
    <n v="0"/>
    <n v="0"/>
    <n v="0"/>
    <n v="0"/>
    <n v="0"/>
    <n v="51.25"/>
    <s v="2"/>
  </r>
  <r>
    <x v="0"/>
    <x v="0"/>
    <s v="1"/>
    <s v="01"/>
    <s v="15041RESIN763002021"/>
    <s v="21DS003F"/>
    <x v="46"/>
    <n v="294"/>
    <n v="294"/>
    <n v="294"/>
    <n v="0"/>
    <n v="0"/>
    <n v="0"/>
    <n v="0"/>
    <n v="10.5"/>
    <n v="0"/>
    <n v="0"/>
    <n v="0"/>
    <n v="0"/>
    <n v="0"/>
    <n v="10.5"/>
    <s v="2"/>
  </r>
  <r>
    <x v="0"/>
    <x v="0"/>
    <s v="1"/>
    <s v="01"/>
    <s v="15041RESIN763002021"/>
    <s v="21DS003F"/>
    <x v="47"/>
    <n v="293"/>
    <n v="293"/>
    <n v="293"/>
    <n v="0"/>
    <n v="0"/>
    <n v="0"/>
    <n v="0"/>
    <n v="60.7"/>
    <n v="0"/>
    <n v="0"/>
    <n v="0"/>
    <n v="0"/>
    <n v="0"/>
    <n v="60.7"/>
    <s v="2"/>
  </r>
  <r>
    <x v="0"/>
    <x v="0"/>
    <s v="1"/>
    <s v="01"/>
    <s v="15041RESIN763002021"/>
    <s v="21DS003F"/>
    <x v="48"/>
    <n v="292"/>
    <n v="292"/>
    <n v="292"/>
    <n v="0"/>
    <n v="0"/>
    <n v="0"/>
    <n v="0"/>
    <n v="40.01"/>
    <n v="0"/>
    <n v="0"/>
    <n v="0"/>
    <n v="0"/>
    <n v="0"/>
    <n v="40.01"/>
    <s v="2"/>
  </r>
  <r>
    <x v="0"/>
    <x v="0"/>
    <s v="1"/>
    <s v="01"/>
    <s v="15041RESIN763002021"/>
    <s v="21DS003F"/>
    <x v="49"/>
    <n v="291"/>
    <n v="291"/>
    <n v="291"/>
    <n v="0"/>
    <n v="0"/>
    <n v="0"/>
    <n v="0"/>
    <n v="16.43"/>
    <n v="0"/>
    <n v="0"/>
    <n v="0"/>
    <n v="0"/>
    <n v="0"/>
    <n v="16.43"/>
    <s v="2"/>
  </r>
  <r>
    <x v="0"/>
    <x v="0"/>
    <s v="1"/>
    <s v="01"/>
    <s v="15041RESIN763002021"/>
    <s v="21DS003F"/>
    <x v="50"/>
    <n v="290"/>
    <n v="290"/>
    <n v="290"/>
    <n v="0"/>
    <n v="0"/>
    <n v="0"/>
    <n v="0"/>
    <n v="25.2"/>
    <n v="0"/>
    <n v="0"/>
    <n v="0"/>
    <n v="0"/>
    <n v="0"/>
    <n v="25.2"/>
    <s v="2"/>
  </r>
  <r>
    <x v="0"/>
    <x v="0"/>
    <s v="1"/>
    <s v="01"/>
    <s v="15041RESIN763002021"/>
    <s v="21DS003F"/>
    <x v="51"/>
    <n v="289"/>
    <n v="289"/>
    <n v="289"/>
    <n v="0"/>
    <n v="0"/>
    <n v="0"/>
    <n v="0"/>
    <n v="15.32"/>
    <n v="0"/>
    <n v="0"/>
    <n v="0"/>
    <n v="0"/>
    <n v="0"/>
    <n v="15.32"/>
    <s v="2"/>
  </r>
  <r>
    <x v="0"/>
    <x v="0"/>
    <s v="1"/>
    <s v="01"/>
    <s v="15041RESIN763002021"/>
    <s v="21DS003F"/>
    <x v="52"/>
    <n v="288"/>
    <n v="288"/>
    <n v="288"/>
    <n v="0"/>
    <n v="0"/>
    <n v="0"/>
    <n v="0"/>
    <n v="24.98"/>
    <n v="0"/>
    <n v="0"/>
    <n v="0"/>
    <n v="0"/>
    <n v="0"/>
    <n v="24.98"/>
    <s v="2"/>
  </r>
  <r>
    <x v="0"/>
    <x v="0"/>
    <s v="1"/>
    <s v="01"/>
    <s v="15041RESIN763002021"/>
    <s v="21DS003F"/>
    <x v="53"/>
    <n v="287"/>
    <n v="287"/>
    <n v="287"/>
    <n v="0"/>
    <n v="0"/>
    <n v="0"/>
    <n v="0"/>
    <n v="8.9499999999999993"/>
    <n v="0"/>
    <n v="0"/>
    <n v="0"/>
    <n v="0"/>
    <n v="0"/>
    <n v="8.9499999999999993"/>
    <s v="2"/>
  </r>
  <r>
    <x v="0"/>
    <x v="0"/>
    <s v="1"/>
    <s v="01"/>
    <s v="15041RESIN763002021"/>
    <s v="21DS003F"/>
    <x v="54"/>
    <n v="286"/>
    <n v="286"/>
    <n v="286"/>
    <n v="0"/>
    <n v="0"/>
    <n v="0"/>
    <n v="0"/>
    <n v="59.5"/>
    <n v="0"/>
    <n v="0"/>
    <n v="0"/>
    <n v="0"/>
    <n v="0"/>
    <n v="59.5"/>
    <s v="2"/>
  </r>
  <r>
    <x v="0"/>
    <x v="0"/>
    <s v="1"/>
    <s v="01"/>
    <s v="15041RESIN763002021"/>
    <s v="21DS003F"/>
    <x v="55"/>
    <n v="285"/>
    <n v="285"/>
    <n v="285"/>
    <n v="0"/>
    <n v="0"/>
    <n v="0"/>
    <n v="0"/>
    <n v="6.13"/>
    <n v="0"/>
    <n v="0"/>
    <n v="0"/>
    <n v="0"/>
    <n v="0"/>
    <n v="6.13"/>
    <s v="2"/>
  </r>
  <r>
    <x v="0"/>
    <x v="0"/>
    <s v="1"/>
    <s v="01"/>
    <s v="15041RESIN763002021"/>
    <s v="21DS003F"/>
    <x v="56"/>
    <n v="315"/>
    <n v="315"/>
    <n v="315"/>
    <n v="0"/>
    <n v="0"/>
    <n v="0"/>
    <n v="0"/>
    <n v="60.95"/>
    <n v="0"/>
    <n v="0"/>
    <n v="0"/>
    <n v="0"/>
    <n v="0"/>
    <n v="60.95"/>
    <s v="2"/>
  </r>
  <r>
    <x v="0"/>
    <x v="0"/>
    <s v="1"/>
    <s v="01"/>
    <s v="15041RESIN763002021"/>
    <s v="21DS003F"/>
    <x v="57"/>
    <n v="314"/>
    <n v="314"/>
    <n v="314"/>
    <n v="0"/>
    <n v="0"/>
    <n v="0"/>
    <n v="0"/>
    <n v="33.18"/>
    <n v="0"/>
    <n v="0"/>
    <n v="0"/>
    <n v="0"/>
    <n v="0"/>
    <n v="33.18"/>
    <s v="2"/>
  </r>
  <r>
    <x v="0"/>
    <x v="0"/>
    <s v="1"/>
    <s v="01"/>
    <s v="15041RESIN763002021"/>
    <s v="21DS003F"/>
    <x v="58"/>
    <n v="313"/>
    <n v="313"/>
    <n v="313"/>
    <n v="0"/>
    <n v="0"/>
    <n v="0"/>
    <n v="0"/>
    <n v="29.78"/>
    <n v="0"/>
    <n v="0"/>
    <n v="0"/>
    <n v="0"/>
    <n v="0"/>
    <n v="29.78"/>
    <s v="2"/>
  </r>
  <r>
    <x v="0"/>
    <x v="0"/>
    <s v="1"/>
    <s v="01"/>
    <s v="15041RESIN763002021"/>
    <s v="21DS003F"/>
    <x v="59"/>
    <n v="312"/>
    <n v="312"/>
    <n v="312"/>
    <n v="0"/>
    <n v="0"/>
    <n v="0"/>
    <n v="0"/>
    <n v="53.7"/>
    <n v="0"/>
    <n v="0"/>
    <n v="0"/>
    <n v="0"/>
    <n v="0"/>
    <n v="53.7"/>
    <s v="2"/>
  </r>
  <r>
    <x v="0"/>
    <x v="0"/>
    <s v="1"/>
    <s v="01"/>
    <s v="15041RESIN763002021"/>
    <s v="21DS003F"/>
    <x v="60"/>
    <n v="311"/>
    <n v="311"/>
    <n v="311"/>
    <n v="0"/>
    <n v="0"/>
    <n v="0"/>
    <n v="0"/>
    <n v="2.25"/>
    <n v="0"/>
    <n v="0"/>
    <n v="0"/>
    <n v="0"/>
    <n v="0"/>
    <n v="2.25"/>
    <s v="2"/>
  </r>
  <r>
    <x v="0"/>
    <x v="0"/>
    <s v="1"/>
    <s v="01"/>
    <s v="15041RESIN763002021"/>
    <s v="21DS003F"/>
    <x v="61"/>
    <n v="310"/>
    <n v="310"/>
    <n v="310"/>
    <n v="0"/>
    <n v="0"/>
    <n v="0"/>
    <n v="0"/>
    <n v="14.58"/>
    <n v="0"/>
    <n v="0"/>
    <n v="0"/>
    <n v="0"/>
    <n v="0"/>
    <n v="14.58"/>
    <s v="2"/>
  </r>
  <r>
    <x v="0"/>
    <x v="0"/>
    <s v="1"/>
    <s v="01"/>
    <s v="15041RESIN763002021"/>
    <s v="21DS003F"/>
    <x v="62"/>
    <n v="309"/>
    <n v="309"/>
    <n v="309"/>
    <n v="0"/>
    <n v="0"/>
    <n v="0"/>
    <n v="0"/>
    <n v="12.8"/>
    <n v="0"/>
    <n v="0"/>
    <n v="0"/>
    <n v="0"/>
    <n v="0"/>
    <n v="12.8"/>
    <s v="2"/>
  </r>
  <r>
    <x v="0"/>
    <x v="0"/>
    <s v="1"/>
    <s v="01"/>
    <s v="15041RESIN763002021"/>
    <s v="21DS003F"/>
    <x v="63"/>
    <n v="308"/>
    <n v="308"/>
    <n v="308"/>
    <n v="0"/>
    <n v="0"/>
    <n v="0"/>
    <n v="0"/>
    <n v="21.72"/>
    <n v="0"/>
    <n v="0"/>
    <n v="0"/>
    <n v="0"/>
    <n v="0"/>
    <n v="21.72"/>
    <s v="2"/>
  </r>
  <r>
    <x v="0"/>
    <x v="0"/>
    <s v="1"/>
    <s v="01"/>
    <s v="15041RESIN763002021"/>
    <s v="21DS003F"/>
    <x v="64"/>
    <n v="307"/>
    <n v="307"/>
    <n v="307"/>
    <n v="0"/>
    <n v="0"/>
    <n v="0"/>
    <n v="0"/>
    <n v="55.1"/>
    <n v="0"/>
    <n v="0"/>
    <n v="0"/>
    <n v="0"/>
    <n v="0"/>
    <n v="55.1"/>
    <s v="2"/>
  </r>
  <r>
    <x v="0"/>
    <x v="0"/>
    <s v="1"/>
    <s v="01"/>
    <s v="15041RESIN763002021"/>
    <s v="21DS003F"/>
    <x v="65"/>
    <n v="306"/>
    <n v="306"/>
    <n v="306"/>
    <n v="0"/>
    <n v="0"/>
    <n v="0"/>
    <n v="0"/>
    <n v="60.65"/>
    <n v="0"/>
    <n v="0"/>
    <n v="0"/>
    <n v="0"/>
    <n v="0"/>
    <n v="60.65"/>
    <s v="2"/>
  </r>
  <r>
    <x v="0"/>
    <x v="0"/>
    <s v="1"/>
    <s v="01"/>
    <s v="15041RESIN763002021"/>
    <s v="21DS003F"/>
    <x v="66"/>
    <n v="305"/>
    <n v="305"/>
    <n v="305"/>
    <n v="0"/>
    <n v="0"/>
    <n v="0"/>
    <n v="0"/>
    <n v="75.55"/>
    <n v="0"/>
    <n v="0"/>
    <n v="0"/>
    <n v="0"/>
    <n v="0"/>
    <n v="75.55"/>
    <s v="2"/>
  </r>
  <r>
    <x v="0"/>
    <x v="0"/>
    <s v="1"/>
    <s v="01"/>
    <s v="15041RESIN763002021"/>
    <s v="21DS003F"/>
    <x v="67"/>
    <n v="304"/>
    <n v="304"/>
    <n v="304"/>
    <n v="0"/>
    <n v="0"/>
    <n v="0"/>
    <n v="0"/>
    <n v="7.85"/>
    <n v="0"/>
    <n v="0"/>
    <n v="0"/>
    <n v="0"/>
    <n v="0"/>
    <n v="7.85"/>
    <s v="2"/>
  </r>
  <r>
    <x v="0"/>
    <x v="0"/>
    <s v="1"/>
    <s v="01"/>
    <s v="15041RESIN763002021"/>
    <s v="21DS003F"/>
    <x v="68"/>
    <n v="303"/>
    <n v="303"/>
    <n v="303"/>
    <n v="0"/>
    <n v="0"/>
    <n v="0"/>
    <n v="0"/>
    <n v="54.65"/>
    <n v="0"/>
    <n v="0"/>
    <n v="0"/>
    <n v="0"/>
    <n v="0"/>
    <n v="54.65"/>
    <s v="2"/>
  </r>
  <r>
    <x v="0"/>
    <x v="0"/>
    <s v="1"/>
    <s v="01"/>
    <s v="15041RESIN763002021"/>
    <s v="21DS003F"/>
    <x v="69"/>
    <n v="302"/>
    <n v="302"/>
    <n v="302"/>
    <n v="0"/>
    <n v="0"/>
    <n v="0"/>
    <n v="0"/>
    <n v="19.2"/>
    <n v="0"/>
    <n v="0"/>
    <n v="0"/>
    <n v="0"/>
    <n v="0"/>
    <n v="19.2"/>
    <s v="2"/>
  </r>
  <r>
    <x v="0"/>
    <x v="0"/>
    <s v="1"/>
    <s v="01"/>
    <s v="15041RESIN763002021"/>
    <s v="21DS003F"/>
    <x v="70"/>
    <n v="301"/>
    <n v="301"/>
    <n v="301"/>
    <n v="0"/>
    <n v="0"/>
    <n v="0"/>
    <n v="0"/>
    <n v="74.45"/>
    <n v="0"/>
    <n v="0"/>
    <n v="0"/>
    <n v="0"/>
    <n v="0"/>
    <n v="74.45"/>
    <s v="2"/>
  </r>
  <r>
    <x v="0"/>
    <x v="1"/>
    <s v="1"/>
    <s v="01"/>
    <s v="15041RESIN710002021"/>
    <s v="21DS000F"/>
    <x v="71"/>
    <n v="97"/>
    <n v="97"/>
    <n v="97"/>
    <n v="0"/>
    <n v="0"/>
    <n v="0"/>
    <n v="0"/>
    <n v="144.80000000000001"/>
    <n v="0"/>
    <n v="0"/>
    <n v="0"/>
    <n v="0"/>
    <n v="0"/>
    <n v="144.80000000000001"/>
    <s v="2"/>
  </r>
  <r>
    <x v="0"/>
    <x v="6"/>
    <s v="1"/>
    <s v="01"/>
    <s v="15041RESIN710002021"/>
    <s v="21DS000F"/>
    <x v="72"/>
    <n v="94"/>
    <n v="94"/>
    <n v="94"/>
    <n v="0"/>
    <n v="0"/>
    <n v="0"/>
    <n v="0"/>
    <n v="138.25"/>
    <n v="0"/>
    <n v="0"/>
    <n v="0"/>
    <n v="0"/>
    <n v="0"/>
    <n v="138.25"/>
    <s v="2"/>
  </r>
  <r>
    <x v="0"/>
    <x v="6"/>
    <s v="1"/>
    <s v="01"/>
    <s v="15041RESIN710002021"/>
    <s v="21DS000F"/>
    <x v="73"/>
    <n v="95"/>
    <n v="95"/>
    <n v="95"/>
    <n v="0"/>
    <n v="0"/>
    <n v="0"/>
    <n v="0"/>
    <n v="30.15"/>
    <n v="0"/>
    <n v="0"/>
    <n v="0"/>
    <n v="0"/>
    <n v="0"/>
    <n v="30.15"/>
    <s v="2"/>
  </r>
  <r>
    <x v="0"/>
    <x v="7"/>
    <s v="1"/>
    <s v="01"/>
    <s v="15041RESIN710002021"/>
    <s v="21DS000F"/>
    <x v="74"/>
    <n v="89"/>
    <n v="89"/>
    <n v="89"/>
    <n v="0"/>
    <n v="0"/>
    <n v="0"/>
    <n v="0"/>
    <n v="58.8"/>
    <n v="0"/>
    <n v="0"/>
    <n v="0"/>
    <n v="0"/>
    <n v="0"/>
    <n v="58.8"/>
    <s v="2"/>
  </r>
  <r>
    <x v="0"/>
    <x v="8"/>
    <s v="1"/>
    <s v="01"/>
    <s v="15041RESIN710002021"/>
    <s v="21DS000F"/>
    <x v="75"/>
    <n v="90"/>
    <n v="90"/>
    <n v="90"/>
    <n v="0"/>
    <n v="0"/>
    <n v="0"/>
    <n v="0"/>
    <n v="23"/>
    <n v="0"/>
    <n v="0"/>
    <n v="0"/>
    <n v="0"/>
    <n v="0"/>
    <n v="23"/>
    <s v="2"/>
  </r>
  <r>
    <x v="0"/>
    <x v="9"/>
    <s v="1"/>
    <s v="01"/>
    <s v="15041RESIN710002021"/>
    <s v="21DS000F"/>
    <x v="76"/>
    <n v="91"/>
    <n v="91"/>
    <n v="91"/>
    <n v="0"/>
    <n v="0"/>
    <n v="0"/>
    <n v="0"/>
    <n v="78.8"/>
    <n v="0"/>
    <n v="0"/>
    <n v="0"/>
    <n v="0"/>
    <n v="0"/>
    <n v="78.8"/>
    <s v="2"/>
  </r>
  <r>
    <x v="0"/>
    <x v="9"/>
    <s v="1"/>
    <s v="01"/>
    <s v="15041RESIN710002021"/>
    <s v="21DS000F"/>
    <x v="77"/>
    <n v="92"/>
    <n v="92"/>
    <n v="92"/>
    <n v="0"/>
    <n v="0"/>
    <n v="0"/>
    <n v="0"/>
    <n v="162.83000000000001"/>
    <n v="0"/>
    <n v="0"/>
    <n v="0"/>
    <n v="0"/>
    <n v="0"/>
    <n v="162.83000000000001"/>
    <s v="2"/>
  </r>
  <r>
    <x v="0"/>
    <x v="9"/>
    <s v="1"/>
    <s v="01"/>
    <s v="15041RESIN710002021"/>
    <s v="21DS000F"/>
    <x v="78"/>
    <n v="93"/>
    <n v="93"/>
    <n v="93"/>
    <n v="0"/>
    <n v="0"/>
    <n v="0"/>
    <n v="0"/>
    <n v="345.45"/>
    <n v="0"/>
    <n v="0"/>
    <n v="0"/>
    <n v="0"/>
    <n v="0"/>
    <n v="345.45"/>
    <s v="2"/>
  </r>
  <r>
    <x v="0"/>
    <x v="10"/>
    <s v="1"/>
    <s v="01"/>
    <s v="15041RESIN710002021"/>
    <s v="21DS000F"/>
    <x v="79"/>
    <n v="96"/>
    <n v="96"/>
    <n v="96"/>
    <n v="0"/>
    <n v="0"/>
    <n v="0"/>
    <n v="0"/>
    <n v="81.7"/>
    <n v="0"/>
    <n v="0"/>
    <n v="0"/>
    <n v="0"/>
    <n v="0"/>
    <n v="81.7"/>
    <s v="2"/>
  </r>
  <r>
    <x v="0"/>
    <x v="11"/>
    <s v="1"/>
    <s v="01"/>
    <s v="15041RESIN572872022"/>
    <s v="22SD004F"/>
    <x v="80"/>
    <n v="4627"/>
    <n v="4627"/>
    <n v="4627"/>
    <n v="0"/>
    <n v="0"/>
    <n v="0"/>
    <n v="0"/>
    <n v="0"/>
    <n v="0"/>
    <n v="0"/>
    <n v="0"/>
    <n v="0"/>
    <n v="0"/>
    <n v="0"/>
    <s v="2"/>
  </r>
  <r>
    <x v="0"/>
    <x v="11"/>
    <s v="1"/>
    <s v="01"/>
    <s v="15041RESIN572872022"/>
    <s v="22SD004F"/>
    <x v="81"/>
    <n v="4028"/>
    <n v="4028"/>
    <n v="4028"/>
    <n v="0"/>
    <n v="0"/>
    <n v="0"/>
    <n v="0"/>
    <n v="164.98"/>
    <n v="0"/>
    <n v="0"/>
    <n v="0"/>
    <n v="0"/>
    <n v="0"/>
    <n v="164.98"/>
    <s v="2"/>
  </r>
  <r>
    <x v="0"/>
    <x v="11"/>
    <s v="1"/>
    <s v="01"/>
    <s v="15041RESIN572872022"/>
    <s v="22SD004F"/>
    <x v="82"/>
    <n v="4029"/>
    <n v="4029"/>
    <n v="4029"/>
    <n v="0"/>
    <n v="0"/>
    <n v="0"/>
    <n v="0"/>
    <n v="23.04"/>
    <n v="0"/>
    <n v="0"/>
    <n v="0"/>
    <n v="0"/>
    <n v="0"/>
    <n v="23.04"/>
    <s v="2"/>
  </r>
  <r>
    <x v="0"/>
    <x v="7"/>
    <s v="1"/>
    <s v="01"/>
    <s v="15041RESIN572872022"/>
    <s v="22SD004F"/>
    <x v="83"/>
    <n v="4030"/>
    <n v="4030"/>
    <n v="4030"/>
    <n v="0"/>
    <n v="0"/>
    <n v="0"/>
    <n v="0"/>
    <n v="123.84"/>
    <n v="0"/>
    <n v="0"/>
    <n v="0"/>
    <n v="0"/>
    <n v="0"/>
    <n v="123.84"/>
    <s v="2"/>
  </r>
  <r>
    <x v="0"/>
    <x v="7"/>
    <s v="1"/>
    <s v="01"/>
    <s v="15041RESIN572872022"/>
    <s v="22SD004F"/>
    <x v="84"/>
    <n v="4031"/>
    <n v="4031"/>
    <n v="4031"/>
    <n v="0"/>
    <n v="0"/>
    <n v="0"/>
    <n v="0"/>
    <n v="177.26"/>
    <n v="0"/>
    <n v="0"/>
    <n v="0"/>
    <n v="0"/>
    <n v="0"/>
    <n v="177.26"/>
    <s v="2"/>
  </r>
  <r>
    <x v="0"/>
    <x v="7"/>
    <s v="1"/>
    <s v="01"/>
    <s v="15041RESIN572872022"/>
    <s v="22SD004F"/>
    <x v="85"/>
    <n v="4032"/>
    <n v="4032"/>
    <n v="4032"/>
    <n v="0"/>
    <n v="0"/>
    <n v="0"/>
    <n v="0"/>
    <n v="243.53"/>
    <n v="0"/>
    <n v="0"/>
    <n v="0"/>
    <n v="0"/>
    <n v="0"/>
    <n v="243.53"/>
    <s v="2"/>
  </r>
  <r>
    <x v="0"/>
    <x v="7"/>
    <s v="1"/>
    <s v="01"/>
    <s v="15041RESIN572872022"/>
    <s v="22SD004F"/>
    <x v="86"/>
    <n v="4033"/>
    <n v="4033"/>
    <n v="4033"/>
    <n v="0"/>
    <n v="0"/>
    <n v="0"/>
    <n v="0"/>
    <n v="22.6"/>
    <n v="0"/>
    <n v="0"/>
    <n v="0"/>
    <n v="0"/>
    <n v="0"/>
    <n v="22.6"/>
    <s v="2"/>
  </r>
  <r>
    <x v="0"/>
    <x v="12"/>
    <s v="1"/>
    <s v="01"/>
    <s v="15041RESIN572872022"/>
    <s v="22SD004F"/>
    <x v="87"/>
    <n v="4034"/>
    <n v="4034"/>
    <n v="4034"/>
    <n v="0"/>
    <n v="0"/>
    <n v="0"/>
    <n v="0"/>
    <n v="0"/>
    <n v="0"/>
    <n v="0"/>
    <n v="0"/>
    <n v="0"/>
    <n v="0"/>
    <n v="0"/>
    <s v="2"/>
  </r>
  <r>
    <x v="0"/>
    <x v="12"/>
    <s v="1"/>
    <s v="01"/>
    <s v="15041RESIN572872022"/>
    <s v="22SD004F"/>
    <x v="88"/>
    <n v="4035"/>
    <n v="4035"/>
    <n v="4035"/>
    <n v="0"/>
    <n v="0"/>
    <n v="0"/>
    <n v="0"/>
    <n v="47.14"/>
    <n v="0"/>
    <n v="0"/>
    <n v="0"/>
    <n v="0"/>
    <n v="0"/>
    <n v="47.14"/>
    <s v="2"/>
  </r>
  <r>
    <x v="0"/>
    <x v="13"/>
    <s v="1"/>
    <s v="01"/>
    <s v="15041RESIN572872022"/>
    <s v="22SD004F"/>
    <x v="89"/>
    <n v="4036"/>
    <n v="4036"/>
    <n v="4036"/>
    <n v="0"/>
    <n v="0"/>
    <n v="0"/>
    <n v="0"/>
    <n v="50.64"/>
    <n v="0"/>
    <n v="0"/>
    <n v="0"/>
    <n v="0"/>
    <n v="0"/>
    <n v="50.64"/>
    <s v="2"/>
  </r>
  <r>
    <x v="0"/>
    <x v="13"/>
    <s v="1"/>
    <s v="01"/>
    <s v="15041RESIN572872022"/>
    <s v="22SD004F"/>
    <x v="90"/>
    <n v="4037"/>
    <n v="4037"/>
    <n v="4037"/>
    <n v="0"/>
    <n v="0"/>
    <n v="0"/>
    <n v="0"/>
    <n v="397.76"/>
    <n v="0"/>
    <n v="0"/>
    <n v="0"/>
    <n v="0"/>
    <n v="0"/>
    <n v="397.76"/>
    <s v="2"/>
  </r>
  <r>
    <x v="0"/>
    <x v="14"/>
    <s v="1"/>
    <s v="01"/>
    <s v="15041RESIN572872022"/>
    <s v="22SD004F"/>
    <x v="91"/>
    <n v="4038"/>
    <n v="4038"/>
    <n v="4038"/>
    <n v="0"/>
    <n v="0"/>
    <n v="0"/>
    <n v="0"/>
    <n v="1122"/>
    <n v="0"/>
    <n v="0"/>
    <n v="0"/>
    <n v="0"/>
    <n v="0"/>
    <n v="1122"/>
    <s v="2"/>
  </r>
  <r>
    <x v="0"/>
    <x v="14"/>
    <s v="1"/>
    <s v="01"/>
    <s v="15041RESIN572872022"/>
    <s v="22SD004F"/>
    <x v="92"/>
    <n v="4039"/>
    <n v="4039"/>
    <n v="4039"/>
    <n v="0"/>
    <n v="0"/>
    <n v="0"/>
    <n v="0"/>
    <n v="3444"/>
    <n v="0"/>
    <n v="0"/>
    <n v="0"/>
    <n v="0"/>
    <n v="0"/>
    <n v="3444"/>
    <s v="2"/>
  </r>
  <r>
    <x v="0"/>
    <x v="14"/>
    <s v="1"/>
    <s v="01"/>
    <s v="15041RESIN572872022"/>
    <s v="22SD004F"/>
    <x v="93"/>
    <n v="4040"/>
    <n v="4040"/>
    <n v="4040"/>
    <n v="0"/>
    <n v="0"/>
    <n v="0"/>
    <n v="0"/>
    <n v="50.09"/>
    <n v="0"/>
    <n v="0"/>
    <n v="0"/>
    <n v="0"/>
    <n v="0"/>
    <n v="50.09"/>
    <s v="2"/>
  </r>
  <r>
    <x v="0"/>
    <x v="15"/>
    <s v="1"/>
    <s v="01"/>
    <s v="15041RESIN572872022"/>
    <s v="22SD004F"/>
    <x v="94"/>
    <n v="4041"/>
    <n v="4041"/>
    <n v="4041"/>
    <n v="0"/>
    <n v="0"/>
    <n v="0"/>
    <n v="0"/>
    <n v="20.34"/>
    <n v="0"/>
    <n v="0"/>
    <n v="0"/>
    <n v="0"/>
    <n v="0"/>
    <n v="20.34"/>
    <s v="2"/>
  </r>
  <r>
    <x v="0"/>
    <x v="15"/>
    <s v="1"/>
    <s v="01"/>
    <s v="15041RESIN572872022"/>
    <s v="22SD004F"/>
    <x v="95"/>
    <n v="4042"/>
    <n v="4042"/>
    <n v="4042"/>
    <n v="0"/>
    <n v="0"/>
    <n v="0"/>
    <n v="0"/>
    <n v="293.98"/>
    <n v="0"/>
    <n v="0"/>
    <n v="0"/>
    <n v="0"/>
    <n v="0"/>
    <n v="293.98"/>
    <s v="2"/>
  </r>
  <r>
    <x v="0"/>
    <x v="15"/>
    <s v="1"/>
    <s v="01"/>
    <s v="15041RESIN572872022"/>
    <s v="22SD004F"/>
    <x v="96"/>
    <n v="4043"/>
    <n v="4043"/>
    <n v="4043"/>
    <n v="0"/>
    <n v="0"/>
    <n v="0"/>
    <n v="0"/>
    <n v="29.81"/>
    <n v="0"/>
    <n v="0"/>
    <n v="0"/>
    <n v="0"/>
    <n v="0"/>
    <n v="29.81"/>
    <s v="2"/>
  </r>
  <r>
    <x v="0"/>
    <x v="16"/>
    <s v="1"/>
    <s v="01"/>
    <s v="15041RESIN572872022"/>
    <s v="22SD004F"/>
    <x v="97"/>
    <n v="4044"/>
    <n v="4044"/>
    <n v="4044"/>
    <n v="0"/>
    <n v="0"/>
    <n v="0"/>
    <n v="0"/>
    <n v="81.180000000000007"/>
    <n v="0"/>
    <n v="0"/>
    <n v="0"/>
    <n v="0"/>
    <n v="0"/>
    <n v="81.180000000000007"/>
    <s v="2"/>
  </r>
  <r>
    <x v="0"/>
    <x v="16"/>
    <s v="1"/>
    <s v="01"/>
    <s v="15041RESIN572872022"/>
    <s v="22SD004F"/>
    <x v="98"/>
    <n v="4045"/>
    <n v="4045"/>
    <n v="4045"/>
    <n v="0"/>
    <n v="0"/>
    <n v="0"/>
    <n v="0"/>
    <n v="43.44"/>
    <n v="0"/>
    <n v="0"/>
    <n v="0"/>
    <n v="0"/>
    <n v="0"/>
    <n v="43.44"/>
    <s v="2"/>
  </r>
  <r>
    <x v="0"/>
    <x v="16"/>
    <s v="1"/>
    <s v="01"/>
    <s v="15041RESIN572872022"/>
    <s v="22SD004F"/>
    <x v="99"/>
    <n v="4046"/>
    <n v="4046"/>
    <n v="4046"/>
    <n v="0"/>
    <n v="0"/>
    <n v="0"/>
    <n v="0"/>
    <n v="45.7"/>
    <n v="0"/>
    <n v="0"/>
    <n v="0"/>
    <n v="0"/>
    <n v="0"/>
    <n v="45.7"/>
    <s v="2"/>
  </r>
  <r>
    <x v="0"/>
    <x v="16"/>
    <s v="1"/>
    <s v="01"/>
    <s v="15041RESIN572872022"/>
    <s v="22SD004F"/>
    <x v="100"/>
    <n v="4047"/>
    <n v="4047"/>
    <n v="4047"/>
    <n v="0"/>
    <n v="0"/>
    <n v="0"/>
    <n v="0"/>
    <n v="67.319999999999993"/>
    <n v="0"/>
    <n v="0"/>
    <n v="0"/>
    <n v="0"/>
    <n v="0"/>
    <n v="67.319999999999993"/>
    <s v="2"/>
  </r>
  <r>
    <x v="0"/>
    <x v="17"/>
    <s v="1"/>
    <s v="01"/>
    <s v="15041RESIN572872022"/>
    <s v="22SD004F"/>
    <x v="101"/>
    <n v="4048"/>
    <n v="4048"/>
    <n v="4048"/>
    <n v="0"/>
    <n v="0"/>
    <n v="0"/>
    <n v="0"/>
    <n v="176.37"/>
    <n v="0"/>
    <n v="0"/>
    <n v="0"/>
    <n v="0"/>
    <n v="0"/>
    <n v="176.37"/>
    <s v="2"/>
  </r>
  <r>
    <x v="0"/>
    <x v="17"/>
    <s v="1"/>
    <s v="01"/>
    <s v="15041RESIN572872022"/>
    <s v="22SD004F"/>
    <x v="102"/>
    <n v="4049"/>
    <n v="4049"/>
    <n v="4049"/>
    <n v="0"/>
    <n v="0"/>
    <n v="0"/>
    <n v="0"/>
    <n v="73.06"/>
    <n v="0"/>
    <n v="0"/>
    <n v="0"/>
    <n v="0"/>
    <n v="0"/>
    <n v="73.06"/>
    <s v="2"/>
  </r>
  <r>
    <x v="0"/>
    <x v="18"/>
    <s v="1"/>
    <s v="01"/>
    <s v="15041RESIN572872022"/>
    <s v="22SD004F"/>
    <x v="103"/>
    <n v="4050"/>
    <n v="4050"/>
    <n v="4050"/>
    <n v="0"/>
    <n v="0"/>
    <n v="0"/>
    <n v="0"/>
    <n v="66.260000000000005"/>
    <n v="0"/>
    <n v="0"/>
    <n v="0"/>
    <n v="0"/>
    <n v="0"/>
    <n v="66.260000000000005"/>
    <s v="2"/>
  </r>
  <r>
    <x v="0"/>
    <x v="18"/>
    <s v="1"/>
    <s v="01"/>
    <s v="15041RESIN572872022"/>
    <s v="22SD004F"/>
    <x v="104"/>
    <n v="4051"/>
    <n v="4051"/>
    <n v="4051"/>
    <n v="0"/>
    <n v="0"/>
    <n v="0"/>
    <n v="0"/>
    <n v="15.6"/>
    <n v="0"/>
    <n v="0"/>
    <n v="0"/>
    <n v="0"/>
    <n v="0"/>
    <n v="15.6"/>
    <s v="2"/>
  </r>
  <r>
    <x v="0"/>
    <x v="19"/>
    <s v="1"/>
    <s v="01"/>
    <s v="15041RESIN572872022"/>
    <s v="22SD004F"/>
    <x v="105"/>
    <n v="4052"/>
    <n v="4052"/>
    <n v="4052"/>
    <n v="0"/>
    <n v="0"/>
    <n v="0"/>
    <n v="0"/>
    <n v="22.44"/>
    <n v="0"/>
    <n v="0"/>
    <n v="0"/>
    <n v="0"/>
    <n v="0"/>
    <n v="22.44"/>
    <s v="2"/>
  </r>
  <r>
    <x v="0"/>
    <x v="19"/>
    <s v="1"/>
    <s v="01"/>
    <s v="15041RESIN572872022"/>
    <s v="22SD004F"/>
    <x v="106"/>
    <n v="4053"/>
    <n v="4053"/>
    <n v="4053"/>
    <n v="0"/>
    <n v="0"/>
    <n v="0"/>
    <n v="0"/>
    <n v="173.96"/>
    <n v="0"/>
    <n v="0"/>
    <n v="0"/>
    <n v="0"/>
    <n v="0"/>
    <n v="173.96"/>
    <s v="2"/>
  </r>
  <r>
    <x v="0"/>
    <x v="6"/>
    <s v="1"/>
    <s v="01"/>
    <s v="15041RESIN572872022"/>
    <s v="22SD004F"/>
    <x v="107"/>
    <n v="4054"/>
    <n v="4054"/>
    <n v="4054"/>
    <n v="0"/>
    <n v="0"/>
    <n v="0"/>
    <n v="0"/>
    <n v="0"/>
    <n v="0"/>
    <n v="0"/>
    <n v="0"/>
    <n v="0"/>
    <n v="0"/>
    <n v="0"/>
    <s v="2"/>
  </r>
  <r>
    <x v="0"/>
    <x v="6"/>
    <s v="1"/>
    <s v="01"/>
    <s v="15041RESIN572872022"/>
    <s v="22SD004F"/>
    <x v="108"/>
    <n v="4055"/>
    <n v="4055"/>
    <n v="4055"/>
    <n v="0"/>
    <n v="0"/>
    <n v="0"/>
    <n v="0"/>
    <n v="144.1"/>
    <n v="0"/>
    <n v="0"/>
    <n v="0"/>
    <n v="0"/>
    <n v="0"/>
    <n v="144.1"/>
    <s v="2"/>
  </r>
  <r>
    <x v="0"/>
    <x v="10"/>
    <s v="1"/>
    <s v="01"/>
    <s v="15041RESIN572872022"/>
    <s v="22SD004F"/>
    <x v="109"/>
    <n v="4056"/>
    <n v="4056"/>
    <n v="4056"/>
    <n v="0"/>
    <n v="0"/>
    <n v="0"/>
    <n v="0"/>
    <n v="498.88"/>
    <n v="0"/>
    <n v="0"/>
    <n v="0"/>
    <n v="0"/>
    <n v="0"/>
    <n v="498.88"/>
    <s v="2"/>
  </r>
  <r>
    <x v="0"/>
    <x v="10"/>
    <s v="1"/>
    <s v="01"/>
    <s v="15041RESIN572872022"/>
    <s v="22SD004F"/>
    <x v="110"/>
    <n v="4057"/>
    <n v="4057"/>
    <n v="4057"/>
    <n v="0"/>
    <n v="0"/>
    <n v="0"/>
    <n v="0"/>
    <n v="72.95"/>
    <n v="0"/>
    <n v="0"/>
    <n v="0"/>
    <n v="0"/>
    <n v="0"/>
    <n v="72.95"/>
    <s v="2"/>
  </r>
  <r>
    <x v="0"/>
    <x v="2"/>
    <s v="1"/>
    <s v="01"/>
    <s v="15041RESIN572872022"/>
    <s v="22SD004F"/>
    <x v="111"/>
    <n v="458"/>
    <n v="458"/>
    <n v="458"/>
    <n v="0"/>
    <n v="0"/>
    <n v="0"/>
    <n v="0"/>
    <n v="35.450000000000003"/>
    <n v="0"/>
    <n v="0"/>
    <n v="0"/>
    <n v="0"/>
    <n v="0"/>
    <n v="35.450000000000003"/>
    <s v="2"/>
  </r>
  <r>
    <x v="0"/>
    <x v="2"/>
    <s v="1"/>
    <s v="01"/>
    <s v="15041RESIN572872022"/>
    <s v="22SD004F"/>
    <x v="112"/>
    <n v="4059"/>
    <n v="4059"/>
    <n v="4059"/>
    <n v="0"/>
    <n v="0"/>
    <n v="0"/>
    <n v="0"/>
    <n v="52.57"/>
    <n v="0"/>
    <n v="0"/>
    <n v="0"/>
    <n v="0"/>
    <n v="0"/>
    <n v="52.57"/>
    <s v="2"/>
  </r>
  <r>
    <x v="0"/>
    <x v="1"/>
    <s v="1"/>
    <s v="01"/>
    <s v="15041RESIN572872022"/>
    <s v="22SD004F"/>
    <x v="113"/>
    <n v="4060"/>
    <n v="4060"/>
    <n v="4060"/>
    <n v="0"/>
    <n v="0"/>
    <n v="0"/>
    <n v="0"/>
    <n v="291.72000000000003"/>
    <n v="0"/>
    <n v="0"/>
    <n v="0"/>
    <n v="0"/>
    <n v="0"/>
    <n v="291.72000000000003"/>
    <s v="2"/>
  </r>
  <r>
    <x v="0"/>
    <x v="1"/>
    <s v="1"/>
    <s v="01"/>
    <s v="15041RESIN572872022"/>
    <s v="22SD004F"/>
    <x v="114"/>
    <n v="4062"/>
    <n v="4062"/>
    <n v="4062"/>
    <n v="0"/>
    <n v="0"/>
    <n v="0"/>
    <n v="0"/>
    <n v="397.76"/>
    <n v="0"/>
    <n v="0"/>
    <n v="0"/>
    <n v="0"/>
    <n v="0"/>
    <n v="397.76"/>
    <s v="2"/>
  </r>
  <r>
    <x v="0"/>
    <x v="1"/>
    <s v="1"/>
    <s v="01"/>
    <s v="15041RESIN572872022"/>
    <s v="22SD004F"/>
    <x v="115"/>
    <n v="4061"/>
    <n v="4061"/>
    <n v="4061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16"/>
    <n v="2076"/>
    <n v="2076"/>
    <n v="2076"/>
    <n v="0"/>
    <n v="0"/>
    <n v="0"/>
    <n v="0"/>
    <n v="40.28"/>
    <n v="0"/>
    <n v="0"/>
    <n v="0"/>
    <n v="0"/>
    <n v="0"/>
    <n v="40.28"/>
    <s v="2"/>
  </r>
  <r>
    <x v="1"/>
    <x v="20"/>
    <s v="1"/>
    <s v="01"/>
    <s v="15041RESIN508012022"/>
    <s v="22SD004F"/>
    <x v="117"/>
    <n v="2075"/>
    <n v="2075"/>
    <n v="2075"/>
    <n v="0"/>
    <n v="0"/>
    <n v="0"/>
    <n v="0"/>
    <n v="27.31"/>
    <n v="0"/>
    <n v="0"/>
    <n v="0"/>
    <n v="0"/>
    <n v="0"/>
    <n v="27.31"/>
    <s v="2"/>
  </r>
  <r>
    <x v="1"/>
    <x v="20"/>
    <s v="1"/>
    <s v="01"/>
    <s v="15041RESIN508012022"/>
    <s v="22SD004F"/>
    <x v="118"/>
    <n v="2074"/>
    <n v="2074"/>
    <n v="2074"/>
    <n v="0"/>
    <n v="0"/>
    <n v="0"/>
    <n v="0"/>
    <n v="21.15"/>
    <n v="0"/>
    <n v="0"/>
    <n v="0"/>
    <n v="0"/>
    <n v="0"/>
    <n v="21.15"/>
    <s v="2"/>
  </r>
  <r>
    <x v="1"/>
    <x v="20"/>
    <s v="1"/>
    <s v="01"/>
    <s v="15041RESIN508012022"/>
    <s v="22SD004F"/>
    <x v="119"/>
    <n v="2073"/>
    <n v="2073"/>
    <n v="2073"/>
    <n v="0"/>
    <n v="0"/>
    <n v="0"/>
    <n v="0"/>
    <n v="47.4"/>
    <n v="0"/>
    <n v="0"/>
    <n v="0"/>
    <n v="0"/>
    <n v="0"/>
    <n v="47.4"/>
    <s v="2"/>
  </r>
  <r>
    <x v="1"/>
    <x v="20"/>
    <s v="1"/>
    <s v="01"/>
    <s v="15041RESIN508012022"/>
    <s v="22SD004F"/>
    <x v="120"/>
    <n v="2072"/>
    <n v="2072"/>
    <n v="2072"/>
    <n v="0"/>
    <n v="0"/>
    <n v="0"/>
    <n v="0"/>
    <n v="17.7"/>
    <n v="0"/>
    <n v="0"/>
    <n v="0"/>
    <n v="0"/>
    <n v="0"/>
    <n v="17.7"/>
    <s v="2"/>
  </r>
  <r>
    <x v="1"/>
    <x v="20"/>
    <s v="1"/>
    <s v="01"/>
    <s v="15041RESIN508012022"/>
    <s v="22SD004F"/>
    <x v="121"/>
    <n v="2071"/>
    <n v="2071"/>
    <n v="2071"/>
    <n v="0"/>
    <n v="0"/>
    <n v="0"/>
    <n v="0"/>
    <n v="14.35"/>
    <n v="0"/>
    <n v="0"/>
    <n v="0"/>
    <n v="0"/>
    <n v="0"/>
    <n v="14.35"/>
    <s v="2"/>
  </r>
  <r>
    <x v="1"/>
    <x v="20"/>
    <s v="1"/>
    <s v="01"/>
    <s v="15041RESIN508012022"/>
    <s v="22SD004F"/>
    <x v="122"/>
    <n v="2070"/>
    <n v="2070"/>
    <n v="2070"/>
    <n v="0"/>
    <n v="0"/>
    <n v="0"/>
    <n v="0"/>
    <n v="26"/>
    <n v="0"/>
    <n v="0"/>
    <n v="0"/>
    <n v="0"/>
    <n v="0"/>
    <n v="26"/>
    <s v="2"/>
  </r>
  <r>
    <x v="1"/>
    <x v="20"/>
    <s v="1"/>
    <s v="01"/>
    <s v="15041RESIN508012022"/>
    <s v="22SD004F"/>
    <x v="123"/>
    <n v="2069"/>
    <n v="2069"/>
    <n v="2069"/>
    <n v="0"/>
    <n v="0"/>
    <n v="0"/>
    <n v="0"/>
    <n v="28.39"/>
    <n v="0"/>
    <n v="0"/>
    <n v="0"/>
    <n v="0"/>
    <n v="0"/>
    <n v="28.39"/>
    <s v="2"/>
  </r>
  <r>
    <x v="1"/>
    <x v="20"/>
    <s v="1"/>
    <s v="01"/>
    <s v="15041RESIN508012022"/>
    <s v="22SD004F"/>
    <x v="124"/>
    <n v="2068"/>
    <n v="2068"/>
    <n v="2068"/>
    <n v="0"/>
    <n v="0"/>
    <n v="0"/>
    <n v="0"/>
    <n v="24.95"/>
    <n v="0"/>
    <n v="0"/>
    <n v="0"/>
    <n v="0"/>
    <n v="0"/>
    <n v="24.95"/>
    <s v="2"/>
  </r>
  <r>
    <x v="1"/>
    <x v="20"/>
    <s v="1"/>
    <s v="01"/>
    <s v="15041RESIN508012022"/>
    <s v="22SD004F"/>
    <x v="125"/>
    <n v="2067"/>
    <n v="2067"/>
    <n v="2067"/>
    <n v="0"/>
    <n v="0"/>
    <n v="0"/>
    <n v="0"/>
    <n v="15.8"/>
    <n v="0"/>
    <n v="0"/>
    <n v="0"/>
    <n v="0"/>
    <n v="0"/>
    <n v="15.8"/>
    <s v="2"/>
  </r>
  <r>
    <x v="1"/>
    <x v="20"/>
    <s v="1"/>
    <s v="01"/>
    <s v="15041RESIN508012022"/>
    <s v="22SD004F"/>
    <x v="126"/>
    <n v="2066"/>
    <n v="2066"/>
    <n v="2066"/>
    <n v="0"/>
    <n v="0"/>
    <n v="0"/>
    <n v="0"/>
    <n v="25.55"/>
    <n v="0"/>
    <n v="0"/>
    <n v="0"/>
    <n v="0"/>
    <n v="0"/>
    <n v="25.55"/>
    <s v="2"/>
  </r>
  <r>
    <x v="1"/>
    <x v="20"/>
    <s v="1"/>
    <s v="01"/>
    <s v="15041RESIN508012022"/>
    <s v="22SD004F"/>
    <x v="127"/>
    <n v="2065"/>
    <n v="2065"/>
    <n v="2065"/>
    <n v="0"/>
    <n v="0"/>
    <n v="0"/>
    <n v="0"/>
    <n v="12.95"/>
    <n v="0"/>
    <n v="0"/>
    <n v="0"/>
    <n v="0"/>
    <n v="0"/>
    <n v="12.95"/>
    <s v="2"/>
  </r>
  <r>
    <x v="1"/>
    <x v="20"/>
    <s v="1"/>
    <s v="01"/>
    <s v="15041RESIN508012022"/>
    <s v="22SD004F"/>
    <x v="128"/>
    <n v="2064"/>
    <n v="2064"/>
    <n v="2064"/>
    <n v="0"/>
    <n v="0"/>
    <n v="0"/>
    <n v="0"/>
    <n v="33.049999999999997"/>
    <n v="0"/>
    <n v="0"/>
    <n v="0"/>
    <n v="0"/>
    <n v="0"/>
    <n v="33.049999999999997"/>
    <s v="2"/>
  </r>
  <r>
    <x v="1"/>
    <x v="20"/>
    <s v="1"/>
    <s v="01"/>
    <s v="15041RESIN508012022"/>
    <s v="22SD004F"/>
    <x v="129"/>
    <n v="2063"/>
    <n v="2063"/>
    <n v="2063"/>
    <n v="0"/>
    <n v="0"/>
    <n v="0"/>
    <n v="0"/>
    <n v="8.6999999999999993"/>
    <n v="0"/>
    <n v="0"/>
    <n v="0"/>
    <n v="0"/>
    <n v="0"/>
    <n v="8.6999999999999993"/>
    <s v="2"/>
  </r>
  <r>
    <x v="1"/>
    <x v="20"/>
    <s v="1"/>
    <s v="01"/>
    <s v="15041RESIN508012022"/>
    <s v="22SD004F"/>
    <x v="130"/>
    <n v="2062"/>
    <n v="2062"/>
    <n v="2062"/>
    <n v="0"/>
    <n v="0"/>
    <n v="0"/>
    <n v="0"/>
    <n v="35.35"/>
    <n v="0"/>
    <n v="0"/>
    <n v="0"/>
    <n v="0"/>
    <n v="0"/>
    <n v="35.35"/>
    <s v="2"/>
  </r>
  <r>
    <x v="1"/>
    <x v="20"/>
    <s v="1"/>
    <s v="01"/>
    <s v="15041RESIN508012022"/>
    <s v="22SD004F"/>
    <x v="131"/>
    <n v="2061"/>
    <n v="2061"/>
    <n v="2061"/>
    <n v="0"/>
    <n v="0"/>
    <n v="0"/>
    <n v="0"/>
    <n v="30.3"/>
    <n v="0"/>
    <n v="0"/>
    <n v="0"/>
    <n v="0"/>
    <n v="0"/>
    <n v="30.3"/>
    <s v="2"/>
  </r>
  <r>
    <x v="1"/>
    <x v="20"/>
    <s v="1"/>
    <s v="01"/>
    <s v="15041RESIN508012022"/>
    <s v="22SD004F"/>
    <x v="132"/>
    <n v="2060"/>
    <n v="2060"/>
    <n v="2060"/>
    <n v="0"/>
    <n v="0"/>
    <n v="0"/>
    <n v="0"/>
    <n v="29.98"/>
    <n v="0"/>
    <n v="0"/>
    <n v="0"/>
    <n v="0"/>
    <n v="0"/>
    <n v="29.98"/>
    <s v="2"/>
  </r>
  <r>
    <x v="1"/>
    <x v="20"/>
    <s v="1"/>
    <s v="01"/>
    <s v="15041RESIN508012022"/>
    <s v="22SD004F"/>
    <x v="133"/>
    <n v="2059"/>
    <n v="2059"/>
    <n v="2059"/>
    <n v="0"/>
    <n v="0"/>
    <n v="0"/>
    <n v="0"/>
    <n v="10.85"/>
    <n v="0"/>
    <n v="0"/>
    <n v="0"/>
    <n v="0"/>
    <n v="0"/>
    <n v="10.85"/>
    <s v="2"/>
  </r>
  <r>
    <x v="1"/>
    <x v="20"/>
    <s v="1"/>
    <s v="01"/>
    <s v="15041RESIN508012022"/>
    <s v="22SD004F"/>
    <x v="134"/>
    <n v="2058"/>
    <n v="2058"/>
    <n v="2058"/>
    <n v="0"/>
    <n v="0"/>
    <n v="0"/>
    <n v="0"/>
    <n v="11.7"/>
    <n v="0"/>
    <n v="0"/>
    <n v="0"/>
    <n v="0"/>
    <n v="0"/>
    <n v="11.7"/>
    <s v="2"/>
  </r>
  <r>
    <x v="1"/>
    <x v="20"/>
    <s v="1"/>
    <s v="01"/>
    <s v="15041RESIN508012022"/>
    <s v="22SD004F"/>
    <x v="135"/>
    <n v="2057"/>
    <n v="2057"/>
    <n v="2057"/>
    <n v="0"/>
    <n v="0"/>
    <n v="0"/>
    <n v="0"/>
    <n v="7.95"/>
    <n v="0"/>
    <n v="0"/>
    <n v="0"/>
    <n v="0"/>
    <n v="0"/>
    <n v="7.95"/>
    <s v="2"/>
  </r>
  <r>
    <x v="1"/>
    <x v="20"/>
    <s v="1"/>
    <s v="01"/>
    <s v="15041RESIN508012022"/>
    <s v="22SD004F"/>
    <x v="136"/>
    <n v="2056"/>
    <n v="2056"/>
    <n v="2056"/>
    <n v="0"/>
    <n v="0"/>
    <n v="0"/>
    <n v="0"/>
    <n v="6.75"/>
    <n v="0"/>
    <n v="0"/>
    <n v="0"/>
    <n v="0"/>
    <n v="0"/>
    <n v="6.75"/>
    <s v="2"/>
  </r>
  <r>
    <x v="1"/>
    <x v="20"/>
    <s v="1"/>
    <s v="01"/>
    <s v="15041RESIN508012022"/>
    <s v="22SD004F"/>
    <x v="137"/>
    <n v="2055"/>
    <n v="2055"/>
    <n v="2055"/>
    <n v="0"/>
    <n v="0"/>
    <n v="0"/>
    <n v="0"/>
    <n v="10.3"/>
    <n v="0"/>
    <n v="0"/>
    <n v="0"/>
    <n v="0"/>
    <n v="0"/>
    <n v="10.3"/>
    <s v="2"/>
  </r>
  <r>
    <x v="1"/>
    <x v="20"/>
    <s v="1"/>
    <s v="01"/>
    <s v="15041RESIN508012022"/>
    <s v="22SD004F"/>
    <x v="138"/>
    <n v="2054"/>
    <n v="2054"/>
    <n v="2054"/>
    <n v="0"/>
    <n v="0"/>
    <n v="0"/>
    <n v="0"/>
    <n v="43.2"/>
    <n v="0"/>
    <n v="0"/>
    <n v="0"/>
    <n v="0"/>
    <n v="0"/>
    <n v="43.2"/>
    <s v="2"/>
  </r>
  <r>
    <x v="1"/>
    <x v="20"/>
    <s v="1"/>
    <s v="01"/>
    <s v="15041RESIN508012022"/>
    <s v="22SD004F"/>
    <x v="139"/>
    <n v="2053"/>
    <n v="2053"/>
    <n v="2053"/>
    <n v="0"/>
    <n v="0"/>
    <n v="0"/>
    <n v="0"/>
    <n v="11.65"/>
    <n v="0"/>
    <n v="0"/>
    <n v="0"/>
    <n v="0"/>
    <n v="0"/>
    <n v="11.65"/>
    <s v="2"/>
  </r>
  <r>
    <x v="1"/>
    <x v="20"/>
    <s v="1"/>
    <s v="01"/>
    <s v="15041RESIN508012022"/>
    <s v="22SD004F"/>
    <x v="140"/>
    <n v="2052"/>
    <n v="2052"/>
    <n v="2052"/>
    <n v="0"/>
    <n v="0"/>
    <n v="0"/>
    <n v="0"/>
    <n v="5.75"/>
    <n v="0"/>
    <n v="0"/>
    <n v="0"/>
    <n v="0"/>
    <n v="0"/>
    <n v="5.75"/>
    <s v="2"/>
  </r>
  <r>
    <x v="1"/>
    <x v="20"/>
    <s v="1"/>
    <s v="01"/>
    <s v="15041RESIN508012022"/>
    <s v="22SD004F"/>
    <x v="141"/>
    <n v="2051"/>
    <n v="2051"/>
    <n v="2051"/>
    <n v="0"/>
    <n v="0"/>
    <n v="0"/>
    <n v="0"/>
    <n v="17.899999999999999"/>
    <n v="0"/>
    <n v="0"/>
    <n v="0"/>
    <n v="0"/>
    <n v="0"/>
    <n v="17.899999999999999"/>
    <s v="2"/>
  </r>
  <r>
    <x v="1"/>
    <x v="20"/>
    <s v="1"/>
    <s v="01"/>
    <s v="15041RESIN508012022"/>
    <s v="22SD004F"/>
    <x v="142"/>
    <n v="2050"/>
    <n v="2050"/>
    <n v="2050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3"/>
    <n v="2049"/>
    <n v="2049"/>
    <n v="2049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4"/>
    <n v="2048"/>
    <n v="2048"/>
    <n v="2048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5"/>
    <n v="2047"/>
    <n v="2047"/>
    <n v="2047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6"/>
    <n v="2046"/>
    <n v="2046"/>
    <n v="2046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7"/>
    <n v="2045"/>
    <n v="2045"/>
    <n v="2045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8"/>
    <n v="2044"/>
    <n v="2044"/>
    <n v="2044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9"/>
    <n v="2043"/>
    <n v="2043"/>
    <n v="2043"/>
    <n v="0"/>
    <n v="0"/>
    <n v="0"/>
    <n v="0"/>
    <n v="45.54"/>
    <n v="0"/>
    <n v="0"/>
    <n v="0"/>
    <n v="0"/>
    <n v="0"/>
    <n v="45.54"/>
    <s v="2"/>
  </r>
  <r>
    <x v="1"/>
    <x v="20"/>
    <s v="1"/>
    <s v="01"/>
    <s v="15041RESIN508012022"/>
    <s v="22SD004F"/>
    <x v="150"/>
    <n v="2042"/>
    <n v="2042"/>
    <n v="2042"/>
    <n v="0"/>
    <n v="0"/>
    <n v="0"/>
    <n v="0"/>
    <n v="346.7"/>
    <n v="0"/>
    <n v="0"/>
    <n v="0"/>
    <n v="0"/>
    <n v="0"/>
    <n v="346.7"/>
    <s v="2"/>
  </r>
  <r>
    <x v="1"/>
    <x v="20"/>
    <s v="1"/>
    <s v="01"/>
    <s v="15041RESIN508012022"/>
    <s v="22SD004F"/>
    <x v="151"/>
    <n v="2041"/>
    <n v="2041"/>
    <n v="2041"/>
    <n v="0"/>
    <n v="0"/>
    <n v="0"/>
    <n v="0"/>
    <n v="61"/>
    <n v="0"/>
    <n v="0"/>
    <n v="0"/>
    <n v="0"/>
    <n v="0"/>
    <n v="61"/>
    <s v="2"/>
  </r>
  <r>
    <x v="1"/>
    <x v="20"/>
    <s v="1"/>
    <s v="01"/>
    <s v="15041RESIN508012022"/>
    <s v="22SD004F"/>
    <x v="152"/>
    <n v="2040"/>
    <n v="2040"/>
    <n v="2040"/>
    <n v="0"/>
    <n v="0"/>
    <n v="0"/>
    <n v="0"/>
    <n v="14.9"/>
    <n v="0"/>
    <n v="0"/>
    <n v="0"/>
    <n v="0"/>
    <n v="0"/>
    <n v="14.9"/>
    <s v="2"/>
  </r>
  <r>
    <x v="1"/>
    <x v="20"/>
    <s v="1"/>
    <s v="01"/>
    <s v="15041RESIN508012022"/>
    <s v="22SD004F"/>
    <x v="153"/>
    <n v="2039"/>
    <n v="2039"/>
    <n v="2039"/>
    <n v="0"/>
    <n v="0"/>
    <n v="0"/>
    <n v="0"/>
    <n v="10.9"/>
    <n v="0"/>
    <n v="0"/>
    <n v="0"/>
    <n v="0"/>
    <n v="0"/>
    <n v="10.9"/>
    <s v="2"/>
  </r>
  <r>
    <x v="1"/>
    <x v="20"/>
    <s v="1"/>
    <s v="01"/>
    <s v="15041RESIN508012022"/>
    <s v="22SD004F"/>
    <x v="154"/>
    <n v="2038"/>
    <n v="2038"/>
    <n v="2038"/>
    <n v="0"/>
    <n v="0"/>
    <n v="0"/>
    <n v="0"/>
    <n v="12"/>
    <n v="0"/>
    <n v="0"/>
    <n v="0"/>
    <n v="0"/>
    <n v="0"/>
    <n v="12"/>
    <s v="2"/>
  </r>
  <r>
    <x v="1"/>
    <x v="20"/>
    <s v="1"/>
    <s v="01"/>
    <s v="15041RESIN508012022"/>
    <s v="22SD004F"/>
    <x v="155"/>
    <n v="2037"/>
    <n v="2037"/>
    <n v="2037"/>
    <n v="0"/>
    <n v="0"/>
    <n v="0"/>
    <n v="0"/>
    <n v="5.05"/>
    <n v="0"/>
    <n v="0"/>
    <n v="0"/>
    <n v="0"/>
    <n v="0"/>
    <n v="5.05"/>
    <s v="2"/>
  </r>
  <r>
    <x v="1"/>
    <x v="20"/>
    <s v="1"/>
    <s v="01"/>
    <s v="15041RESIN508012022"/>
    <s v="22SD004F"/>
    <x v="156"/>
    <n v="2036"/>
    <n v="2036"/>
    <n v="2036"/>
    <n v="0"/>
    <n v="0"/>
    <n v="0"/>
    <n v="0"/>
    <n v="22.36"/>
    <n v="0"/>
    <n v="0"/>
    <n v="0"/>
    <n v="0"/>
    <n v="0"/>
    <n v="22.36"/>
    <s v="2"/>
  </r>
  <r>
    <x v="1"/>
    <x v="20"/>
    <s v="1"/>
    <s v="01"/>
    <s v="15041RESIN508012022"/>
    <s v="22SD004F"/>
    <x v="157"/>
    <n v="2035"/>
    <n v="2035"/>
    <n v="2035"/>
    <n v="0"/>
    <n v="0"/>
    <n v="0"/>
    <n v="0"/>
    <n v="18.36"/>
    <n v="0"/>
    <n v="0"/>
    <n v="0"/>
    <n v="0"/>
    <n v="0"/>
    <n v="18.36"/>
    <s v="2"/>
  </r>
  <r>
    <x v="1"/>
    <x v="20"/>
    <s v="1"/>
    <s v="01"/>
    <s v="15041RESIN508012022"/>
    <s v="22SD004F"/>
    <x v="158"/>
    <n v="2034"/>
    <n v="2034"/>
    <n v="2034"/>
    <n v="0"/>
    <n v="0"/>
    <n v="0"/>
    <n v="0"/>
    <n v="5.5"/>
    <n v="0"/>
    <n v="0"/>
    <n v="0"/>
    <n v="0"/>
    <n v="0"/>
    <n v="5.5"/>
    <s v="2"/>
  </r>
  <r>
    <x v="1"/>
    <x v="20"/>
    <s v="1"/>
    <s v="01"/>
    <s v="15041RESIN508012022"/>
    <s v="22SD004F"/>
    <x v="159"/>
    <n v="2033"/>
    <n v="2033"/>
    <n v="2033"/>
    <n v="0"/>
    <n v="0"/>
    <n v="0"/>
    <n v="0"/>
    <n v="6.55"/>
    <n v="0"/>
    <n v="0"/>
    <n v="0"/>
    <n v="0"/>
    <n v="0"/>
    <n v="6.55"/>
    <s v="2"/>
  </r>
  <r>
    <x v="1"/>
    <x v="20"/>
    <s v="1"/>
    <s v="01"/>
    <s v="15041RESIN763002021"/>
    <s v="21DS003F"/>
    <x v="160"/>
    <n v="284"/>
    <n v="284"/>
    <n v="284"/>
    <n v="0"/>
    <n v="0"/>
    <n v="0"/>
    <n v="0"/>
    <n v="45.9"/>
    <n v="0"/>
    <n v="0"/>
    <n v="0"/>
    <n v="0"/>
    <n v="0"/>
    <n v="45.9"/>
    <s v="2"/>
  </r>
  <r>
    <x v="1"/>
    <x v="20"/>
    <s v="1"/>
    <s v="01"/>
    <s v="15041RESIN763002021"/>
    <s v="21DS003F"/>
    <x v="161"/>
    <n v="283"/>
    <n v="283"/>
    <n v="283"/>
    <n v="0"/>
    <n v="0"/>
    <n v="0"/>
    <n v="0"/>
    <n v="19.7"/>
    <n v="0"/>
    <n v="0"/>
    <n v="0"/>
    <n v="0"/>
    <n v="0"/>
    <n v="19.7"/>
    <s v="2"/>
  </r>
  <r>
    <x v="1"/>
    <x v="20"/>
    <s v="1"/>
    <s v="01"/>
    <s v="15041RESIN763002021"/>
    <s v="21DS003F"/>
    <x v="162"/>
    <n v="282"/>
    <n v="282"/>
    <n v="282"/>
    <n v="0"/>
    <n v="0"/>
    <n v="0"/>
    <n v="0"/>
    <n v="39.65"/>
    <n v="0"/>
    <n v="0"/>
    <n v="0"/>
    <n v="0"/>
    <n v="0"/>
    <n v="39.65"/>
    <s v="2"/>
  </r>
  <r>
    <x v="1"/>
    <x v="20"/>
    <s v="1"/>
    <s v="01"/>
    <s v="15041RESIN763002021"/>
    <s v="21DS003F"/>
    <x v="163"/>
    <n v="281"/>
    <n v="281"/>
    <n v="281"/>
    <n v="0"/>
    <n v="0"/>
    <n v="0"/>
    <n v="0"/>
    <n v="13.75"/>
    <n v="0"/>
    <n v="0"/>
    <n v="0"/>
    <n v="0"/>
    <n v="0"/>
    <n v="13.75"/>
    <s v="2"/>
  </r>
  <r>
    <x v="1"/>
    <x v="20"/>
    <s v="1"/>
    <s v="01"/>
    <s v="15041RESIN763002021"/>
    <s v="21DS003F"/>
    <x v="164"/>
    <n v="280"/>
    <n v="280"/>
    <n v="280"/>
    <n v="0"/>
    <n v="0"/>
    <n v="0"/>
    <n v="0"/>
    <n v="40.049999999999997"/>
    <n v="0"/>
    <n v="0"/>
    <n v="0"/>
    <n v="0"/>
    <n v="0"/>
    <n v="40.049999999999997"/>
    <s v="2"/>
  </r>
  <r>
    <x v="1"/>
    <x v="20"/>
    <s v="1"/>
    <s v="01"/>
    <s v="15041RESIN763002021"/>
    <s v="21DS003F"/>
    <x v="165"/>
    <n v="279"/>
    <n v="279"/>
    <n v="279"/>
    <n v="0"/>
    <n v="0"/>
    <n v="0"/>
    <n v="0"/>
    <n v="53.93"/>
    <n v="0"/>
    <n v="0"/>
    <n v="0"/>
    <n v="0"/>
    <n v="0"/>
    <n v="53.93"/>
    <s v="2"/>
  </r>
  <r>
    <x v="1"/>
    <x v="20"/>
    <s v="1"/>
    <s v="01"/>
    <s v="15041RESIN763002021"/>
    <s v="21DS003F"/>
    <x v="166"/>
    <n v="278"/>
    <n v="278"/>
    <n v="278"/>
    <n v="0"/>
    <n v="0"/>
    <n v="0"/>
    <n v="0"/>
    <n v="11.05"/>
    <n v="0"/>
    <n v="0"/>
    <n v="0"/>
    <n v="0"/>
    <n v="0"/>
    <n v="11.05"/>
    <s v="2"/>
  </r>
  <r>
    <x v="1"/>
    <x v="20"/>
    <s v="1"/>
    <s v="01"/>
    <s v="15041RESIN763002021"/>
    <s v="21DS003F"/>
    <x v="167"/>
    <n v="277"/>
    <n v="277"/>
    <n v="277"/>
    <n v="0"/>
    <n v="0"/>
    <n v="0"/>
    <n v="0"/>
    <n v="41.1"/>
    <n v="0"/>
    <n v="0"/>
    <n v="0"/>
    <n v="0"/>
    <n v="0"/>
    <n v="41.1"/>
    <s v="2"/>
  </r>
  <r>
    <x v="1"/>
    <x v="20"/>
    <s v="1"/>
    <s v="01"/>
    <s v="15041RESIN763002021"/>
    <s v="21DS003F"/>
    <x v="168"/>
    <n v="276"/>
    <n v="276"/>
    <n v="276"/>
    <n v="0"/>
    <n v="0"/>
    <n v="0"/>
    <n v="0"/>
    <n v="15.5"/>
    <n v="0"/>
    <n v="0"/>
    <n v="0"/>
    <n v="0"/>
    <n v="0"/>
    <n v="15.5"/>
    <s v="2"/>
  </r>
  <r>
    <x v="1"/>
    <x v="20"/>
    <s v="1"/>
    <s v="01"/>
    <s v="15041RESIN763002021"/>
    <s v="21DS003F"/>
    <x v="169"/>
    <n v="275"/>
    <n v="275"/>
    <n v="275"/>
    <n v="0"/>
    <n v="0"/>
    <n v="0"/>
    <n v="0"/>
    <n v="66.349999999999994"/>
    <n v="0"/>
    <n v="0"/>
    <n v="0"/>
    <n v="0"/>
    <n v="0"/>
    <n v="66.349999999999994"/>
    <s v="2"/>
  </r>
  <r>
    <x v="1"/>
    <x v="20"/>
    <s v="1"/>
    <s v="01"/>
    <s v="15041RESIN763002021"/>
    <s v="21DS003F"/>
    <x v="170"/>
    <n v="274"/>
    <n v="274"/>
    <n v="274"/>
    <n v="0"/>
    <n v="0"/>
    <n v="0"/>
    <n v="0"/>
    <n v="145.19999999999999"/>
    <n v="0"/>
    <n v="0"/>
    <n v="0"/>
    <n v="0"/>
    <n v="0"/>
    <n v="145.19999999999999"/>
    <s v="2"/>
  </r>
  <r>
    <x v="1"/>
    <x v="20"/>
    <s v="1"/>
    <s v="01"/>
    <s v="15041RESIN763002021"/>
    <s v="21DS003F"/>
    <x v="171"/>
    <n v="273"/>
    <n v="273"/>
    <n v="273"/>
    <n v="0"/>
    <n v="0"/>
    <n v="0"/>
    <n v="0"/>
    <n v="3.95"/>
    <n v="0"/>
    <n v="0"/>
    <n v="0"/>
    <n v="0"/>
    <n v="0"/>
    <n v="3.95"/>
    <s v="2"/>
  </r>
  <r>
    <x v="1"/>
    <x v="20"/>
    <s v="1"/>
    <s v="01"/>
    <s v="15041RESIN763002021"/>
    <s v="21DS003F"/>
    <x v="172"/>
    <n v="272"/>
    <n v="272"/>
    <n v="272"/>
    <n v="0"/>
    <n v="0"/>
    <n v="0"/>
    <n v="0"/>
    <n v="45.65"/>
    <n v="0"/>
    <n v="0"/>
    <n v="0"/>
    <n v="0"/>
    <n v="0"/>
    <n v="45.65"/>
    <s v="2"/>
  </r>
  <r>
    <x v="1"/>
    <x v="20"/>
    <s v="1"/>
    <s v="01"/>
    <s v="15041RESIN763002021"/>
    <s v="21DS003F"/>
    <x v="173"/>
    <n v="271"/>
    <n v="271"/>
    <n v="271"/>
    <n v="0"/>
    <n v="0"/>
    <n v="0"/>
    <n v="0"/>
    <n v="5.0999999999999996"/>
    <n v="0"/>
    <n v="0"/>
    <n v="0"/>
    <n v="0"/>
    <n v="0"/>
    <n v="5.0999999999999996"/>
    <s v="2"/>
  </r>
  <r>
    <x v="1"/>
    <x v="20"/>
    <s v="1"/>
    <s v="01"/>
    <s v="15041RESIN763002021"/>
    <s v="21DS003F"/>
    <x v="174"/>
    <n v="270"/>
    <n v="270"/>
    <n v="270"/>
    <n v="0"/>
    <n v="0"/>
    <n v="0"/>
    <n v="0"/>
    <n v="57.35"/>
    <n v="0"/>
    <n v="0"/>
    <n v="0"/>
    <n v="0"/>
    <n v="0"/>
    <n v="57.35"/>
    <s v="2"/>
  </r>
  <r>
    <x v="1"/>
    <x v="20"/>
    <s v="1"/>
    <s v="01"/>
    <s v="15041RESIN763002021"/>
    <s v="21DS003F"/>
    <x v="175"/>
    <n v="269"/>
    <n v="269"/>
    <n v="269"/>
    <n v="0"/>
    <n v="0"/>
    <n v="0"/>
    <n v="0"/>
    <n v="25.8"/>
    <n v="0"/>
    <n v="0"/>
    <n v="0"/>
    <n v="0"/>
    <n v="0"/>
    <n v="25.8"/>
    <s v="2"/>
  </r>
  <r>
    <x v="1"/>
    <x v="20"/>
    <s v="1"/>
    <s v="01"/>
    <s v="15041RESIN763002021"/>
    <s v="21DS003F"/>
    <x v="176"/>
    <n v="268"/>
    <n v="268"/>
    <n v="268"/>
    <n v="0"/>
    <n v="0"/>
    <n v="0"/>
    <n v="0"/>
    <n v="48.95"/>
    <n v="0"/>
    <n v="0"/>
    <n v="0"/>
    <n v="0"/>
    <n v="0"/>
    <n v="48.95"/>
    <s v="2"/>
  </r>
  <r>
    <x v="1"/>
    <x v="20"/>
    <s v="1"/>
    <s v="01"/>
    <s v="15041RESIN763002021"/>
    <s v="21DS003F"/>
    <x v="177"/>
    <n v="267"/>
    <n v="267"/>
    <n v="267"/>
    <n v="0"/>
    <n v="0"/>
    <n v="0"/>
    <n v="0"/>
    <n v="26.53"/>
    <n v="0"/>
    <n v="0"/>
    <n v="0"/>
    <n v="0"/>
    <n v="0"/>
    <n v="26.53"/>
    <s v="2"/>
  </r>
  <r>
    <x v="1"/>
    <x v="20"/>
    <s v="1"/>
    <s v="01"/>
    <s v="15041RESIN763002021"/>
    <s v="21DS003F"/>
    <x v="178"/>
    <n v="266"/>
    <n v="266"/>
    <n v="266"/>
    <n v="0"/>
    <n v="0"/>
    <n v="0"/>
    <n v="0"/>
    <n v="39.15"/>
    <n v="0"/>
    <n v="0"/>
    <n v="0"/>
    <n v="0"/>
    <n v="0"/>
    <n v="39.15"/>
    <s v="2"/>
  </r>
  <r>
    <x v="1"/>
    <x v="20"/>
    <s v="1"/>
    <s v="01"/>
    <s v="15041RESIN763002021"/>
    <s v="21DS003F"/>
    <x v="179"/>
    <n v="265"/>
    <n v="265"/>
    <n v="265"/>
    <n v="0"/>
    <n v="0"/>
    <n v="0"/>
    <n v="0"/>
    <n v="55.1"/>
    <n v="0"/>
    <n v="0"/>
    <n v="0"/>
    <n v="0"/>
    <n v="0"/>
    <n v="55.1"/>
    <s v="2"/>
  </r>
  <r>
    <x v="1"/>
    <x v="20"/>
    <s v="1"/>
    <s v="01"/>
    <s v="15041RESIN763002021"/>
    <s v="21DS003F"/>
    <x v="180"/>
    <n v="263"/>
    <n v="263"/>
    <n v="263"/>
    <n v="0"/>
    <n v="0"/>
    <n v="0"/>
    <n v="0"/>
    <n v="42.45"/>
    <n v="0"/>
    <n v="0"/>
    <n v="0"/>
    <n v="0"/>
    <n v="0"/>
    <n v="42.45"/>
    <s v="2"/>
  </r>
  <r>
    <x v="1"/>
    <x v="20"/>
    <s v="1"/>
    <s v="01"/>
    <s v="15041RESIN763002021"/>
    <s v="21DS003F"/>
    <x v="181"/>
    <n v="262"/>
    <n v="262"/>
    <n v="262"/>
    <n v="0"/>
    <n v="0"/>
    <n v="0"/>
    <n v="0"/>
    <n v="17.87"/>
    <n v="0"/>
    <n v="0"/>
    <n v="0"/>
    <n v="0"/>
    <n v="0"/>
    <n v="17.87"/>
    <s v="2"/>
  </r>
  <r>
    <x v="1"/>
    <x v="20"/>
    <s v="1"/>
    <s v="01"/>
    <s v="15041RESIN763002021"/>
    <s v="21DS003F"/>
    <x v="182"/>
    <n v="261"/>
    <n v="261"/>
    <n v="261"/>
    <n v="0"/>
    <n v="0"/>
    <n v="0"/>
    <n v="0"/>
    <n v="77.95"/>
    <n v="0"/>
    <n v="0"/>
    <n v="0"/>
    <n v="0"/>
    <n v="0"/>
    <n v="77.95"/>
    <s v="2"/>
  </r>
  <r>
    <x v="1"/>
    <x v="20"/>
    <s v="1"/>
    <s v="01"/>
    <s v="15041RESIN763002021"/>
    <s v="21DS003F"/>
    <x v="183"/>
    <n v="260"/>
    <n v="260"/>
    <n v="260"/>
    <n v="0"/>
    <n v="0"/>
    <n v="0"/>
    <n v="0"/>
    <n v="60.31"/>
    <n v="0"/>
    <n v="0"/>
    <n v="0"/>
    <n v="0"/>
    <n v="0"/>
    <n v="60.31"/>
    <s v="2"/>
  </r>
  <r>
    <x v="1"/>
    <x v="20"/>
    <s v="1"/>
    <s v="01"/>
    <s v="15041RESIN763002021"/>
    <s v="21DS003F"/>
    <x v="184"/>
    <n v="259"/>
    <n v="259"/>
    <n v="259"/>
    <n v="0"/>
    <n v="0"/>
    <n v="0"/>
    <n v="0"/>
    <n v="26.4"/>
    <n v="0"/>
    <n v="0"/>
    <n v="0"/>
    <n v="0"/>
    <n v="0"/>
    <n v="26.4"/>
    <s v="2"/>
  </r>
  <r>
    <x v="1"/>
    <x v="20"/>
    <s v="1"/>
    <s v="01"/>
    <s v="15041RESIN763002021"/>
    <s v="21DS003F"/>
    <x v="185"/>
    <n v="258"/>
    <n v="258"/>
    <n v="258"/>
    <n v="0"/>
    <n v="0"/>
    <n v="0"/>
    <n v="0"/>
    <n v="50.05"/>
    <n v="0"/>
    <n v="0"/>
    <n v="0"/>
    <n v="0"/>
    <n v="0"/>
    <n v="50.05"/>
    <s v="2"/>
  </r>
  <r>
    <x v="1"/>
    <x v="20"/>
    <s v="1"/>
    <s v="01"/>
    <s v="15041RESIN763002021"/>
    <s v="21DS003F"/>
    <x v="186"/>
    <n v="257"/>
    <n v="257"/>
    <n v="257"/>
    <n v="0"/>
    <n v="0"/>
    <n v="0"/>
    <n v="0"/>
    <n v="27.6"/>
    <n v="0"/>
    <n v="0"/>
    <n v="0"/>
    <n v="0"/>
    <n v="0"/>
    <n v="27.6"/>
    <s v="2"/>
  </r>
  <r>
    <x v="1"/>
    <x v="20"/>
    <s v="1"/>
    <s v="01"/>
    <s v="15041RESIN763002021"/>
    <s v="21DS003F"/>
    <x v="187"/>
    <n v="256"/>
    <n v="256"/>
    <n v="256"/>
    <n v="0"/>
    <n v="0"/>
    <n v="0"/>
    <n v="0"/>
    <n v="53.2"/>
    <n v="0"/>
    <n v="0"/>
    <n v="0"/>
    <n v="0"/>
    <n v="0"/>
    <n v="53.2"/>
    <s v="2"/>
  </r>
  <r>
    <x v="1"/>
    <x v="20"/>
    <s v="1"/>
    <s v="01"/>
    <s v="15041RESIN763002021"/>
    <s v="21DS003F"/>
    <x v="188"/>
    <n v="255"/>
    <n v="255"/>
    <n v="255"/>
    <n v="0"/>
    <n v="0"/>
    <n v="0"/>
    <n v="0"/>
    <n v="40.1"/>
    <n v="0"/>
    <n v="0"/>
    <n v="0"/>
    <n v="0"/>
    <n v="0"/>
    <n v="40.1"/>
    <s v="2"/>
  </r>
  <r>
    <x v="1"/>
    <x v="20"/>
    <s v="1"/>
    <s v="01"/>
    <s v="15041RESIN763002021"/>
    <s v="21DS003F"/>
    <x v="189"/>
    <n v="254"/>
    <n v="254"/>
    <n v="254"/>
    <n v="0"/>
    <n v="0"/>
    <n v="0"/>
    <n v="0"/>
    <n v="1.2"/>
    <n v="0"/>
    <n v="0"/>
    <n v="0"/>
    <n v="0"/>
    <n v="0"/>
    <n v="1.2"/>
    <s v="2"/>
  </r>
  <r>
    <x v="1"/>
    <x v="20"/>
    <s v="1"/>
    <s v="01"/>
    <s v="15041RESIN763002021"/>
    <s v="21DS003F"/>
    <x v="190"/>
    <n v="253"/>
    <n v="253"/>
    <n v="253"/>
    <n v="0"/>
    <n v="0"/>
    <n v="0"/>
    <n v="0"/>
    <n v="120"/>
    <n v="0"/>
    <n v="0"/>
    <n v="0"/>
    <n v="0"/>
    <n v="0"/>
    <n v="120"/>
    <s v="2"/>
  </r>
  <r>
    <x v="1"/>
    <x v="20"/>
    <s v="1"/>
    <s v="01"/>
    <s v="15041RESIN763002021"/>
    <s v="21DS003F"/>
    <x v="191"/>
    <n v="252"/>
    <n v="252"/>
    <n v="252"/>
    <n v="0"/>
    <n v="0"/>
    <n v="0"/>
    <n v="0"/>
    <n v="13.5"/>
    <n v="0"/>
    <n v="0"/>
    <n v="0"/>
    <n v="0"/>
    <n v="0"/>
    <n v="13.5"/>
    <s v="2"/>
  </r>
  <r>
    <x v="1"/>
    <x v="20"/>
    <s v="1"/>
    <s v="01"/>
    <s v="15041RESIN763002021"/>
    <s v="21DS003F"/>
    <x v="192"/>
    <n v="250"/>
    <n v="250"/>
    <n v="250"/>
    <n v="0"/>
    <n v="0"/>
    <n v="0"/>
    <n v="0"/>
    <n v="76.88"/>
    <n v="0"/>
    <n v="0"/>
    <n v="0"/>
    <n v="0"/>
    <n v="0"/>
    <n v="76.88"/>
    <s v="2"/>
  </r>
  <r>
    <x v="1"/>
    <x v="21"/>
    <s v="1"/>
    <s v="01"/>
    <s v="15041RESIN710002021"/>
    <s v="21DS000F"/>
    <x v="193"/>
    <n v="81"/>
    <n v="81"/>
    <n v="81"/>
    <n v="0"/>
    <n v="0"/>
    <n v="0"/>
    <n v="0"/>
    <n v="147"/>
    <n v="0"/>
    <n v="0"/>
    <n v="0"/>
    <n v="0"/>
    <n v="0"/>
    <n v="147"/>
    <s v="2"/>
  </r>
  <r>
    <x v="1"/>
    <x v="22"/>
    <s v="1"/>
    <s v="01"/>
    <s v="15041RESIN710002021"/>
    <s v="21DS000F"/>
    <x v="194"/>
    <n v="82"/>
    <n v="82"/>
    <n v="82"/>
    <n v="0"/>
    <n v="0"/>
    <n v="0"/>
    <n v="0"/>
    <n v="152.21"/>
    <n v="0"/>
    <n v="0"/>
    <n v="0"/>
    <n v="0"/>
    <n v="0"/>
    <n v="152.21"/>
    <s v="2"/>
  </r>
  <r>
    <x v="1"/>
    <x v="23"/>
    <s v="1"/>
    <s v="01"/>
    <s v="15041RESIN710002021"/>
    <s v="21DS000F"/>
    <x v="195"/>
    <n v="83"/>
    <n v="83"/>
    <n v="83"/>
    <n v="0"/>
    <n v="0"/>
    <n v="0"/>
    <n v="0"/>
    <n v="77"/>
    <n v="0"/>
    <n v="0"/>
    <n v="0"/>
    <n v="0"/>
    <n v="0"/>
    <n v="77"/>
    <s v="2"/>
  </r>
  <r>
    <x v="1"/>
    <x v="24"/>
    <s v="1"/>
    <s v="01"/>
    <s v="15041RESIN710002021"/>
    <s v="21DS000F"/>
    <x v="196"/>
    <n v="84"/>
    <n v="84"/>
    <n v="84"/>
    <n v="0"/>
    <n v="0"/>
    <n v="0"/>
    <n v="0"/>
    <n v="140.6"/>
    <n v="0"/>
    <n v="0"/>
    <n v="0"/>
    <n v="0"/>
    <n v="0"/>
    <n v="140.6"/>
    <s v="2"/>
  </r>
  <r>
    <x v="1"/>
    <x v="25"/>
    <s v="1"/>
    <s v="01"/>
    <s v="15041RESIN710002021"/>
    <s v="21DS000F"/>
    <x v="197"/>
    <n v="85"/>
    <n v="85"/>
    <n v="85"/>
    <n v="0"/>
    <n v="0"/>
    <n v="0"/>
    <n v="0"/>
    <n v="294"/>
    <n v="0"/>
    <n v="0"/>
    <n v="0"/>
    <n v="0"/>
    <n v="0"/>
    <n v="294"/>
    <s v="2"/>
  </r>
  <r>
    <x v="1"/>
    <x v="26"/>
    <s v="1"/>
    <s v="01"/>
    <s v="15041RESIN710002021"/>
    <s v="21DS000F"/>
    <x v="198"/>
    <n v="86"/>
    <n v="86"/>
    <n v="86"/>
    <n v="0"/>
    <n v="0"/>
    <n v="0"/>
    <n v="0"/>
    <n v="74.13"/>
    <n v="0"/>
    <n v="0"/>
    <n v="0"/>
    <n v="0"/>
    <n v="0"/>
    <n v="74.13"/>
    <s v="2"/>
  </r>
  <r>
    <x v="1"/>
    <x v="26"/>
    <s v="1"/>
    <s v="01"/>
    <s v="15041RESIN710002021"/>
    <s v="21DS000F"/>
    <x v="199"/>
    <n v="87"/>
    <n v="87"/>
    <n v="87"/>
    <n v="0"/>
    <n v="0"/>
    <n v="0"/>
    <n v="0"/>
    <n v="29.38"/>
    <n v="0"/>
    <n v="0"/>
    <n v="0"/>
    <n v="0"/>
    <n v="0"/>
    <n v="29.38"/>
    <s v="2"/>
  </r>
  <r>
    <x v="1"/>
    <x v="27"/>
    <s v="1"/>
    <s v="01"/>
    <s v="15041RESIN710002021"/>
    <s v="21DS000F"/>
    <x v="200"/>
    <n v="88"/>
    <n v="88"/>
    <n v="88"/>
    <n v="0"/>
    <n v="0"/>
    <n v="0"/>
    <n v="0"/>
    <n v="70.87"/>
    <n v="0"/>
    <n v="0"/>
    <n v="0"/>
    <n v="0"/>
    <n v="0"/>
    <n v="70.87"/>
    <s v="2"/>
  </r>
  <r>
    <x v="1"/>
    <x v="20"/>
    <s v="1"/>
    <s v="01"/>
    <s v="15041RESIN515432020"/>
    <s v="20SD000F"/>
    <x v="201"/>
    <n v="1798"/>
    <n v="1798"/>
    <n v="1798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15432020"/>
    <s v="20SD000F"/>
    <x v="202"/>
    <n v="1799"/>
    <n v="1799"/>
    <n v="1799"/>
    <n v="0"/>
    <n v="0"/>
    <n v="0"/>
    <n v="0"/>
    <n v="397.76"/>
    <n v="0"/>
    <n v="0"/>
    <n v="0"/>
    <n v="0"/>
    <n v="0"/>
    <n v="397.76"/>
    <s v="2"/>
  </r>
  <r>
    <x v="1"/>
    <x v="28"/>
    <s v="1"/>
    <s v="01"/>
    <s v="15041RESIN515432020"/>
    <s v="20SD000F"/>
    <x v="203"/>
    <n v="1800"/>
    <n v="1800"/>
    <n v="1800"/>
    <n v="0"/>
    <n v="0"/>
    <n v="0"/>
    <n v="0"/>
    <n v="47.4"/>
    <n v="0"/>
    <n v="0"/>
    <n v="0"/>
    <n v="0"/>
    <n v="0"/>
    <n v="47.4"/>
    <s v="2"/>
  </r>
  <r>
    <x v="1"/>
    <x v="29"/>
    <s v="1"/>
    <s v="01"/>
    <s v="15041RESIN572872022"/>
    <s v="22SD004F"/>
    <x v="204"/>
    <n v="4001"/>
    <n v="4001"/>
    <n v="4001"/>
    <n v="0"/>
    <n v="0"/>
    <n v="0"/>
    <n v="0"/>
    <n v="108"/>
    <n v="0"/>
    <n v="0"/>
    <n v="0"/>
    <n v="0"/>
    <n v="0"/>
    <n v="108"/>
    <s v="2"/>
  </r>
  <r>
    <x v="1"/>
    <x v="30"/>
    <s v="1"/>
    <s v="01"/>
    <s v="15041RESIN572872022"/>
    <s v="22SD004F"/>
    <x v="205"/>
    <n v="4002"/>
    <n v="4002"/>
    <n v="4002"/>
    <n v="0"/>
    <n v="0"/>
    <n v="0"/>
    <n v="0"/>
    <n v="563.26"/>
    <n v="0"/>
    <n v="0"/>
    <n v="0"/>
    <n v="0"/>
    <n v="0"/>
    <n v="563.26"/>
    <s v="2"/>
  </r>
  <r>
    <x v="1"/>
    <x v="30"/>
    <s v="1"/>
    <s v="01"/>
    <s v="15041RESIN572872022"/>
    <s v="22SD004F"/>
    <x v="206"/>
    <n v="4003"/>
    <n v="4003"/>
    <n v="4003"/>
    <n v="0"/>
    <n v="0"/>
    <n v="0"/>
    <n v="0"/>
    <n v="296.62"/>
    <n v="0"/>
    <n v="0"/>
    <n v="0"/>
    <n v="0"/>
    <n v="0"/>
    <n v="296.62"/>
    <s v="2"/>
  </r>
  <r>
    <x v="1"/>
    <x v="30"/>
    <s v="1"/>
    <s v="01"/>
    <s v="15041RESIN572872022"/>
    <s v="22SD004F"/>
    <x v="207"/>
    <n v="4004"/>
    <n v="4004"/>
    <n v="4004"/>
    <n v="0"/>
    <n v="0"/>
    <n v="0"/>
    <n v="0"/>
    <n v="30.37"/>
    <n v="0"/>
    <n v="0"/>
    <n v="0"/>
    <n v="0"/>
    <n v="0"/>
    <n v="30.37"/>
    <s v="2"/>
  </r>
  <r>
    <x v="1"/>
    <x v="31"/>
    <s v="1"/>
    <s v="01"/>
    <s v="15041RESIN572872022"/>
    <s v="22SD004F"/>
    <x v="208"/>
    <n v="4005"/>
    <n v="4005"/>
    <n v="4005"/>
    <n v="0"/>
    <n v="0"/>
    <n v="0"/>
    <n v="0"/>
    <n v="47.14"/>
    <n v="0"/>
    <n v="0"/>
    <n v="0"/>
    <n v="0"/>
    <n v="0"/>
    <n v="47.14"/>
    <s v="2"/>
  </r>
  <r>
    <x v="1"/>
    <x v="32"/>
    <s v="1"/>
    <s v="01"/>
    <s v="15041RESIN572872022"/>
    <s v="22SD004F"/>
    <x v="209"/>
    <n v="4006"/>
    <n v="4006"/>
    <n v="4006"/>
    <n v="0"/>
    <n v="0"/>
    <n v="0"/>
    <n v="0"/>
    <n v="88.78"/>
    <n v="0"/>
    <n v="0"/>
    <n v="0"/>
    <n v="0"/>
    <n v="0"/>
    <n v="88.78"/>
    <s v="2"/>
  </r>
  <r>
    <x v="1"/>
    <x v="22"/>
    <s v="1"/>
    <s v="01"/>
    <s v="15041RESIN572872022"/>
    <s v="22SD004F"/>
    <x v="210"/>
    <n v="4007"/>
    <n v="4007"/>
    <n v="4007"/>
    <n v="0"/>
    <n v="0"/>
    <n v="0"/>
    <n v="0"/>
    <n v="70.42"/>
    <n v="0"/>
    <n v="0"/>
    <n v="0"/>
    <n v="0"/>
    <n v="0"/>
    <n v="70.42"/>
    <s v="2"/>
  </r>
  <r>
    <x v="1"/>
    <x v="22"/>
    <s v="1"/>
    <s v="01"/>
    <s v="15041RESIN572872022"/>
    <s v="22SD004F"/>
    <x v="211"/>
    <n v="4008"/>
    <n v="4008"/>
    <n v="4008"/>
    <n v="0"/>
    <n v="0"/>
    <n v="0"/>
    <n v="0"/>
    <n v="69.58"/>
    <n v="0"/>
    <n v="0"/>
    <n v="0"/>
    <n v="0"/>
    <n v="0"/>
    <n v="69.58"/>
    <s v="2"/>
  </r>
  <r>
    <x v="1"/>
    <x v="33"/>
    <s v="1"/>
    <s v="01"/>
    <s v="15041RESIN572872022"/>
    <s v="22SD004F"/>
    <x v="212"/>
    <n v="4009"/>
    <n v="4009"/>
    <n v="4009"/>
    <n v="0"/>
    <n v="0"/>
    <n v="0"/>
    <n v="0"/>
    <n v="185.85"/>
    <n v="0"/>
    <n v="0"/>
    <n v="0"/>
    <n v="0"/>
    <n v="0"/>
    <n v="185.85"/>
    <s v="2"/>
  </r>
  <r>
    <x v="1"/>
    <x v="33"/>
    <s v="1"/>
    <s v="01"/>
    <s v="15041RESIN572872022"/>
    <s v="22SD004F"/>
    <x v="213"/>
    <n v="4010"/>
    <n v="4010"/>
    <n v="4010"/>
    <n v="0"/>
    <n v="0"/>
    <n v="0"/>
    <n v="0"/>
    <n v="65"/>
    <n v="0"/>
    <n v="0"/>
    <n v="0"/>
    <n v="0"/>
    <n v="0"/>
    <n v="65"/>
    <s v="2"/>
  </r>
  <r>
    <x v="1"/>
    <x v="33"/>
    <s v="1"/>
    <s v="01"/>
    <s v="15041RESIN572872022"/>
    <s v="22SD004F"/>
    <x v="214"/>
    <n v="4011"/>
    <n v="4011"/>
    <n v="4011"/>
    <n v="0"/>
    <n v="0"/>
    <n v="0"/>
    <n v="0"/>
    <n v="60.48"/>
    <n v="0"/>
    <n v="0"/>
    <n v="0"/>
    <n v="0"/>
    <n v="0"/>
    <n v="60.48"/>
    <s v="2"/>
  </r>
  <r>
    <x v="1"/>
    <x v="23"/>
    <s v="1"/>
    <s v="01"/>
    <s v="15041RESIN572872022"/>
    <s v="22SD004F"/>
    <x v="215"/>
    <n v="4012"/>
    <n v="4012"/>
    <n v="4012"/>
    <n v="0"/>
    <n v="0"/>
    <n v="0"/>
    <n v="0"/>
    <n v="26.66"/>
    <n v="0"/>
    <n v="0"/>
    <n v="0"/>
    <n v="0"/>
    <n v="0"/>
    <n v="26.66"/>
    <s v="2"/>
  </r>
  <r>
    <x v="1"/>
    <x v="23"/>
    <s v="1"/>
    <s v="01"/>
    <s v="15041RESIN572872022"/>
    <s v="22SD004F"/>
    <x v="216"/>
    <n v="4013"/>
    <n v="4013"/>
    <n v="4013"/>
    <n v="0"/>
    <n v="0"/>
    <n v="0"/>
    <n v="0"/>
    <n v="84.15"/>
    <n v="0"/>
    <n v="0"/>
    <n v="0"/>
    <n v="0"/>
    <n v="0"/>
    <n v="84.15"/>
    <s v="2"/>
  </r>
  <r>
    <x v="1"/>
    <x v="23"/>
    <s v="1"/>
    <s v="01"/>
    <s v="15041RESIN572872022"/>
    <s v="22SD004F"/>
    <x v="217"/>
    <n v="4014"/>
    <n v="4014"/>
    <n v="4014"/>
    <n v="0"/>
    <n v="0"/>
    <n v="0"/>
    <n v="0"/>
    <n v="1122"/>
    <n v="0"/>
    <n v="0"/>
    <n v="0"/>
    <n v="0"/>
    <n v="0"/>
    <n v="1122"/>
    <s v="2"/>
  </r>
  <r>
    <x v="1"/>
    <x v="23"/>
    <s v="1"/>
    <s v="01"/>
    <s v="15041RESIN572872022"/>
    <s v="22SD004F"/>
    <x v="218"/>
    <n v="4015"/>
    <n v="4015"/>
    <n v="4015"/>
    <n v="0"/>
    <n v="0"/>
    <n v="0"/>
    <n v="0"/>
    <n v="20.260000000000002"/>
    <n v="0"/>
    <n v="0"/>
    <n v="0"/>
    <n v="0"/>
    <n v="0"/>
    <n v="20.260000000000002"/>
    <s v="2"/>
  </r>
  <r>
    <x v="1"/>
    <x v="23"/>
    <s v="1"/>
    <s v="01"/>
    <s v="15041RESIN572872022"/>
    <s v="22SD004F"/>
    <x v="219"/>
    <n v="4016"/>
    <n v="4016"/>
    <n v="4016"/>
    <n v="0"/>
    <n v="0"/>
    <n v="0"/>
    <n v="0"/>
    <n v="9.35"/>
    <n v="0"/>
    <n v="0"/>
    <n v="0"/>
    <n v="0"/>
    <n v="0"/>
    <n v="9.35"/>
    <s v="2"/>
  </r>
  <r>
    <x v="1"/>
    <x v="24"/>
    <s v="1"/>
    <s v="01"/>
    <s v="15041RESIN572872022"/>
    <s v="22SD004F"/>
    <x v="220"/>
    <n v="4017"/>
    <n v="4017"/>
    <n v="4017"/>
    <n v="0"/>
    <n v="0"/>
    <n v="0"/>
    <n v="0"/>
    <n v="44.88"/>
    <n v="0"/>
    <n v="0"/>
    <n v="0"/>
    <n v="0"/>
    <n v="0"/>
    <n v="44.88"/>
    <s v="2"/>
  </r>
  <r>
    <x v="1"/>
    <x v="34"/>
    <s v="1"/>
    <s v="01"/>
    <s v="15041RESIN572872022"/>
    <s v="22SD004F"/>
    <x v="221"/>
    <n v="4018"/>
    <n v="4018"/>
    <n v="4018"/>
    <n v="0"/>
    <n v="0"/>
    <n v="0"/>
    <n v="0"/>
    <n v="128.62"/>
    <n v="0"/>
    <n v="0"/>
    <n v="0"/>
    <n v="0"/>
    <n v="0"/>
    <n v="128.62"/>
    <s v="2"/>
  </r>
  <r>
    <x v="1"/>
    <x v="34"/>
    <s v="1"/>
    <s v="01"/>
    <s v="15041RESIN572872022"/>
    <s v="22SD004F"/>
    <x v="222"/>
    <n v="4019"/>
    <n v="4019"/>
    <n v="4019"/>
    <n v="0"/>
    <n v="0"/>
    <n v="0"/>
    <n v="0"/>
    <n v="6732"/>
    <n v="0"/>
    <n v="0"/>
    <n v="0"/>
    <n v="0"/>
    <n v="0"/>
    <n v="6732"/>
    <s v="2"/>
  </r>
  <r>
    <x v="1"/>
    <x v="35"/>
    <s v="1"/>
    <s v="01"/>
    <s v="15041RESIN572872022"/>
    <s v="22SD004F"/>
    <x v="223"/>
    <n v="4020"/>
    <n v="4020"/>
    <n v="4020"/>
    <n v="0"/>
    <n v="0"/>
    <n v="0"/>
    <n v="0"/>
    <n v="59.86"/>
    <n v="0"/>
    <n v="0"/>
    <n v="0"/>
    <n v="0"/>
    <n v="0"/>
    <n v="59.86"/>
    <s v="2"/>
  </r>
  <r>
    <x v="1"/>
    <x v="25"/>
    <s v="1"/>
    <s v="01"/>
    <s v="15041RESIN572872022"/>
    <s v="22SD004F"/>
    <x v="224"/>
    <n v="4021"/>
    <n v="4021"/>
    <n v="4021"/>
    <n v="0"/>
    <n v="0"/>
    <n v="0"/>
    <n v="0"/>
    <n v="50.64"/>
    <n v="0"/>
    <n v="0"/>
    <n v="0"/>
    <n v="0"/>
    <n v="0"/>
    <n v="50.64"/>
    <s v="2"/>
  </r>
  <r>
    <x v="1"/>
    <x v="25"/>
    <s v="1"/>
    <s v="01"/>
    <s v="15041RESIN572872022"/>
    <s v="22SD004F"/>
    <x v="225"/>
    <n v="4022"/>
    <n v="4022"/>
    <n v="4022"/>
    <n v="0"/>
    <n v="0"/>
    <n v="0"/>
    <n v="0"/>
    <n v="949.71"/>
    <n v="0"/>
    <n v="0"/>
    <n v="0"/>
    <n v="0"/>
    <n v="0"/>
    <n v="949.71"/>
    <s v="2"/>
  </r>
  <r>
    <x v="1"/>
    <x v="36"/>
    <s v="1"/>
    <s v="01"/>
    <s v="15041RESIN572872022"/>
    <s v="22SD004F"/>
    <x v="226"/>
    <n v="4023"/>
    <n v="4023"/>
    <n v="4023"/>
    <n v="0"/>
    <n v="0"/>
    <n v="0"/>
    <n v="0"/>
    <n v="1683"/>
    <n v="0"/>
    <n v="0"/>
    <n v="0"/>
    <n v="0"/>
    <n v="0"/>
    <n v="1683"/>
    <s v="2"/>
  </r>
  <r>
    <x v="1"/>
    <x v="26"/>
    <s v="1"/>
    <s v="01"/>
    <s v="15041RESIN572872022"/>
    <s v="22SD004F"/>
    <x v="227"/>
    <n v="4024"/>
    <n v="4024"/>
    <n v="4024"/>
    <n v="0"/>
    <n v="0"/>
    <n v="0"/>
    <n v="0"/>
    <n v="244.84"/>
    <n v="0"/>
    <n v="0"/>
    <n v="0"/>
    <n v="0"/>
    <n v="0"/>
    <n v="244.84"/>
    <s v="2"/>
  </r>
  <r>
    <x v="1"/>
    <x v="37"/>
    <s v="1"/>
    <s v="01"/>
    <s v="15041RESIN572872022"/>
    <s v="22SD004F"/>
    <x v="228"/>
    <n v="4025"/>
    <n v="4025"/>
    <n v="4025"/>
    <n v="0"/>
    <n v="0"/>
    <n v="0"/>
    <n v="0"/>
    <n v="1683"/>
    <n v="0"/>
    <n v="0"/>
    <n v="0"/>
    <n v="0"/>
    <n v="0"/>
    <n v="1683"/>
    <s v="2"/>
  </r>
  <r>
    <x v="1"/>
    <x v="27"/>
    <s v="1"/>
    <s v="01"/>
    <s v="15041RESIN572872022"/>
    <s v="22SD004F"/>
    <x v="229"/>
    <n v="4026"/>
    <n v="4026"/>
    <n v="4026"/>
    <n v="0"/>
    <n v="0"/>
    <n v="0"/>
    <n v="0"/>
    <n v="94.41"/>
    <n v="0"/>
    <n v="0"/>
    <n v="0"/>
    <n v="0"/>
    <n v="0"/>
    <n v="94.41"/>
    <s v="2"/>
  </r>
  <r>
    <x v="2"/>
    <x v="38"/>
    <s v="1"/>
    <s v="01"/>
    <s v="15041RESIN763002021"/>
    <s v="21DS003F"/>
    <x v="230"/>
    <n v="212"/>
    <n v="212"/>
    <n v="212"/>
    <m/>
    <n v="0"/>
    <n v="0"/>
    <n v="0"/>
    <n v="15.2"/>
    <n v="0"/>
    <n v="0"/>
    <n v="0"/>
    <n v="0"/>
    <n v="0"/>
    <e v="#REF!"/>
    <s v="2"/>
  </r>
  <r>
    <x v="2"/>
    <x v="38"/>
    <s v="1"/>
    <s v="01"/>
    <s v="15041RESIN763002021"/>
    <s v="21DS003F"/>
    <x v="231"/>
    <n v="213"/>
    <n v="213"/>
    <n v="213"/>
    <m/>
    <n v="0"/>
    <n v="0"/>
    <n v="0"/>
    <n v="27.7"/>
    <n v="0"/>
    <n v="0"/>
    <n v="0"/>
    <n v="0"/>
    <n v="0"/>
    <e v="#REF!"/>
    <s v="2"/>
  </r>
  <r>
    <x v="2"/>
    <x v="38"/>
    <s v="1"/>
    <s v="01"/>
    <s v="15041RESIN763002021"/>
    <s v="21DS003F"/>
    <x v="232"/>
    <n v="214"/>
    <n v="214"/>
    <n v="214"/>
    <m/>
    <n v="0"/>
    <n v="0"/>
    <n v="0"/>
    <n v="25.25"/>
    <n v="0"/>
    <n v="0"/>
    <n v="0"/>
    <n v="0"/>
    <n v="0"/>
    <e v="#REF!"/>
    <s v="2"/>
  </r>
  <r>
    <x v="2"/>
    <x v="38"/>
    <s v="1"/>
    <s v="01"/>
    <s v="15041RESIN763002021"/>
    <s v="21DS003F"/>
    <x v="233"/>
    <n v="215"/>
    <n v="215"/>
    <n v="215"/>
    <m/>
    <n v="0"/>
    <n v="0"/>
    <n v="0"/>
    <n v="1.2"/>
    <n v="0"/>
    <n v="0"/>
    <n v="0"/>
    <n v="0"/>
    <n v="0"/>
    <e v="#REF!"/>
    <s v="2"/>
  </r>
  <r>
    <x v="2"/>
    <x v="38"/>
    <s v="1"/>
    <s v="01"/>
    <s v="15041RESIN763002021"/>
    <s v="21DS003F"/>
    <x v="234"/>
    <n v="216"/>
    <n v="216"/>
    <n v="216"/>
    <m/>
    <n v="0"/>
    <n v="0"/>
    <n v="0"/>
    <n v="0"/>
    <n v="0"/>
    <n v="0"/>
    <n v="0"/>
    <n v="0"/>
    <n v="0"/>
    <e v="#REF!"/>
    <s v="2"/>
  </r>
  <r>
    <x v="2"/>
    <x v="38"/>
    <s v="1"/>
    <s v="01"/>
    <s v="15041RESIN763002021"/>
    <s v="21DS003F"/>
    <x v="235"/>
    <n v="217"/>
    <n v="217"/>
    <n v="217"/>
    <m/>
    <n v="0"/>
    <n v="0"/>
    <n v="0"/>
    <n v="47.85"/>
    <n v="0"/>
    <n v="0"/>
    <n v="0"/>
    <n v="0"/>
    <n v="0"/>
    <e v="#REF!"/>
    <s v="2"/>
  </r>
  <r>
    <x v="2"/>
    <x v="38"/>
    <s v="1"/>
    <s v="01"/>
    <s v="15041RESIN763002021"/>
    <s v="21DS003F"/>
    <x v="236"/>
    <n v="218"/>
    <n v="218"/>
    <n v="218"/>
    <m/>
    <n v="0"/>
    <n v="0"/>
    <n v="0"/>
    <n v="4.25"/>
    <n v="0"/>
    <n v="0"/>
    <n v="0"/>
    <n v="0"/>
    <n v="0"/>
    <e v="#REF!"/>
    <s v="2"/>
  </r>
  <r>
    <x v="2"/>
    <x v="38"/>
    <s v="1"/>
    <s v="01"/>
    <s v="15041RESIN763002021"/>
    <s v="21DS003F"/>
    <x v="237"/>
    <n v="219"/>
    <n v="219"/>
    <n v="219"/>
    <m/>
    <n v="0"/>
    <n v="0"/>
    <n v="0"/>
    <n v="35.049999999999997"/>
    <n v="0"/>
    <n v="0"/>
    <n v="0"/>
    <n v="0"/>
    <n v="0"/>
    <e v="#REF!"/>
    <s v="2"/>
  </r>
  <r>
    <x v="2"/>
    <x v="38"/>
    <s v="1"/>
    <s v="01"/>
    <s v="15041RESIN763002021"/>
    <s v="21DS003F"/>
    <x v="238"/>
    <n v="220"/>
    <n v="220"/>
    <n v="220"/>
    <m/>
    <n v="0"/>
    <n v="0"/>
    <n v="0"/>
    <n v="42.73"/>
    <n v="0"/>
    <n v="0"/>
    <n v="0"/>
    <n v="0"/>
    <n v="0"/>
    <e v="#REF!"/>
    <s v="2"/>
  </r>
  <r>
    <x v="2"/>
    <x v="38"/>
    <s v="1"/>
    <s v="01"/>
    <s v="15041RESIN763002021"/>
    <s v="21DS003F"/>
    <x v="239"/>
    <n v="221"/>
    <n v="221"/>
    <n v="221"/>
    <m/>
    <n v="0"/>
    <n v="0"/>
    <n v="0"/>
    <n v="19.72"/>
    <n v="0"/>
    <n v="0"/>
    <n v="0"/>
    <n v="0"/>
    <n v="0"/>
    <e v="#REF!"/>
    <s v="2"/>
  </r>
  <r>
    <x v="2"/>
    <x v="38"/>
    <s v="1"/>
    <s v="01"/>
    <s v="15041RESIN763002021"/>
    <s v="21DS003F"/>
    <x v="240"/>
    <n v="222"/>
    <n v="222"/>
    <n v="222"/>
    <m/>
    <n v="0"/>
    <n v="0"/>
    <n v="0"/>
    <n v="292.3"/>
    <n v="0"/>
    <n v="0"/>
    <n v="0"/>
    <n v="0"/>
    <n v="0"/>
    <e v="#REF!"/>
    <s v="2"/>
  </r>
  <r>
    <x v="2"/>
    <x v="38"/>
    <s v="1"/>
    <s v="01"/>
    <s v="15041RESIN763002021"/>
    <s v="21DS003F"/>
    <x v="241"/>
    <n v="223"/>
    <n v="223"/>
    <n v="223"/>
    <m/>
    <n v="0"/>
    <n v="0"/>
    <n v="0"/>
    <n v="44.31"/>
    <n v="0"/>
    <n v="0"/>
    <n v="0"/>
    <n v="0"/>
    <n v="0"/>
    <e v="#REF!"/>
    <s v="2"/>
  </r>
  <r>
    <x v="2"/>
    <x v="38"/>
    <s v="1"/>
    <s v="01"/>
    <s v="15041RESIN763002021"/>
    <s v="21DS003F"/>
    <x v="242"/>
    <n v="224"/>
    <n v="224"/>
    <n v="224"/>
    <m/>
    <n v="0"/>
    <n v="0"/>
    <n v="0"/>
    <n v="108.65"/>
    <n v="0"/>
    <n v="0"/>
    <n v="0"/>
    <n v="0"/>
    <n v="0"/>
    <e v="#REF!"/>
    <s v="2"/>
  </r>
  <r>
    <x v="2"/>
    <x v="38"/>
    <s v="1"/>
    <s v="01"/>
    <s v="15041RESIN763002021"/>
    <s v="21DS003F"/>
    <x v="243"/>
    <n v="225"/>
    <n v="225"/>
    <n v="225"/>
    <m/>
    <n v="0"/>
    <n v="0"/>
    <n v="0"/>
    <n v="56.4"/>
    <n v="0"/>
    <n v="0"/>
    <n v="0"/>
    <n v="0"/>
    <n v="0"/>
    <e v="#REF!"/>
    <s v="2"/>
  </r>
  <r>
    <x v="2"/>
    <x v="38"/>
    <s v="1"/>
    <s v="01"/>
    <s v="15041RESIN763002021"/>
    <s v="21DS003F"/>
    <x v="244"/>
    <n v="226"/>
    <n v="226"/>
    <n v="226"/>
    <m/>
    <n v="0"/>
    <n v="0"/>
    <n v="0"/>
    <n v="74.63"/>
    <n v="0"/>
    <n v="0"/>
    <n v="0"/>
    <n v="0"/>
    <n v="0"/>
    <e v="#REF!"/>
    <s v="2"/>
  </r>
  <r>
    <x v="2"/>
    <x v="38"/>
    <s v="1"/>
    <s v="01"/>
    <s v="15041RESIN763002021"/>
    <s v="21DS003F"/>
    <x v="245"/>
    <n v="227"/>
    <n v="227"/>
    <n v="227"/>
    <m/>
    <n v="0"/>
    <n v="0"/>
    <n v="0"/>
    <n v="33.4"/>
    <n v="0"/>
    <n v="0"/>
    <n v="0"/>
    <n v="0"/>
    <n v="0"/>
    <e v="#REF!"/>
    <s v="2"/>
  </r>
  <r>
    <x v="2"/>
    <x v="38"/>
    <s v="1"/>
    <s v="01"/>
    <s v="15041RESIN763002021"/>
    <s v="21DS003F"/>
    <x v="246"/>
    <n v="228"/>
    <n v="228"/>
    <n v="228"/>
    <m/>
    <n v="0"/>
    <n v="0"/>
    <n v="0"/>
    <n v="68.14"/>
    <n v="0"/>
    <n v="0"/>
    <n v="0"/>
    <n v="0"/>
    <n v="0"/>
    <e v="#REF!"/>
    <s v="2"/>
  </r>
  <r>
    <x v="2"/>
    <x v="38"/>
    <s v="1"/>
    <s v="01"/>
    <s v="15041RESIN763002021"/>
    <s v="21DS003F"/>
    <x v="247"/>
    <n v="229"/>
    <n v="229"/>
    <n v="229"/>
    <m/>
    <n v="0"/>
    <n v="0"/>
    <n v="0"/>
    <n v="72.7"/>
    <n v="0"/>
    <n v="0"/>
    <n v="0"/>
    <n v="0"/>
    <n v="0"/>
    <e v="#REF!"/>
    <s v="2"/>
  </r>
  <r>
    <x v="2"/>
    <x v="38"/>
    <s v="1"/>
    <s v="01"/>
    <s v="15041RESIN763002021"/>
    <s v="21DS003F"/>
    <x v="248"/>
    <n v="230"/>
    <n v="230"/>
    <n v="230"/>
    <m/>
    <n v="0"/>
    <n v="0"/>
    <n v="0"/>
    <n v="25"/>
    <n v="0"/>
    <n v="0"/>
    <n v="0"/>
    <n v="0"/>
    <n v="0"/>
    <e v="#REF!"/>
    <s v="2"/>
  </r>
  <r>
    <x v="2"/>
    <x v="38"/>
    <s v="1"/>
    <s v="01"/>
    <s v="15041RESIN763002021"/>
    <s v="21DS003F"/>
    <x v="249"/>
    <n v="231"/>
    <n v="231"/>
    <n v="231"/>
    <m/>
    <n v="0"/>
    <n v="0"/>
    <n v="0"/>
    <n v="54.25"/>
    <n v="0"/>
    <n v="0"/>
    <n v="0"/>
    <n v="0"/>
    <n v="0"/>
    <e v="#REF!"/>
    <s v="2"/>
  </r>
  <r>
    <x v="2"/>
    <x v="38"/>
    <s v="1"/>
    <s v="01"/>
    <s v="15041RESIN763002021"/>
    <s v="21DS003F"/>
    <x v="250"/>
    <n v="232"/>
    <n v="232"/>
    <n v="232"/>
    <m/>
    <n v="0"/>
    <n v="0"/>
    <n v="0"/>
    <n v="58.58"/>
    <n v="0"/>
    <n v="0"/>
    <n v="0"/>
    <n v="0"/>
    <n v="0"/>
    <e v="#REF!"/>
    <s v="2"/>
  </r>
  <r>
    <x v="2"/>
    <x v="38"/>
    <s v="1"/>
    <s v="01"/>
    <s v="15041RESIN763002021"/>
    <s v="21DS003F"/>
    <x v="251"/>
    <n v="233"/>
    <n v="233"/>
    <n v="233"/>
    <m/>
    <n v="0"/>
    <n v="0"/>
    <n v="0"/>
    <n v="0"/>
    <n v="0"/>
    <n v="0"/>
    <n v="0"/>
    <n v="0"/>
    <n v="0"/>
    <e v="#REF!"/>
    <s v="2"/>
  </r>
  <r>
    <x v="2"/>
    <x v="38"/>
    <s v="1"/>
    <s v="01"/>
    <s v="15041RESIN763002021"/>
    <s v="21DS003F"/>
    <x v="252"/>
    <n v="234"/>
    <n v="234"/>
    <n v="234"/>
    <m/>
    <n v="0"/>
    <n v="0"/>
    <n v="0"/>
    <n v="16.13"/>
    <n v="0"/>
    <n v="0"/>
    <n v="0"/>
    <n v="0"/>
    <n v="0"/>
    <e v="#REF!"/>
    <s v="2"/>
  </r>
  <r>
    <x v="2"/>
    <x v="38"/>
    <s v="1"/>
    <s v="01"/>
    <s v="15041RESIN763002021"/>
    <s v="21DS003F"/>
    <x v="253"/>
    <n v="235"/>
    <n v="235"/>
    <n v="235"/>
    <m/>
    <n v="0"/>
    <n v="0"/>
    <n v="0"/>
    <n v="5"/>
    <n v="0"/>
    <n v="0"/>
    <n v="0"/>
    <n v="0"/>
    <n v="0"/>
    <e v="#REF!"/>
    <s v="2"/>
  </r>
  <r>
    <x v="2"/>
    <x v="38"/>
    <s v="1"/>
    <s v="01"/>
    <s v="15041RESIN763002021"/>
    <s v="21DS003F"/>
    <x v="254"/>
    <n v="236"/>
    <n v="236"/>
    <n v="236"/>
    <m/>
    <n v="0"/>
    <n v="0"/>
    <n v="0"/>
    <n v="84.8"/>
    <n v="0"/>
    <n v="0"/>
    <n v="0"/>
    <n v="0"/>
    <n v="0"/>
    <e v="#REF!"/>
    <s v="2"/>
  </r>
  <r>
    <x v="2"/>
    <x v="38"/>
    <s v="1"/>
    <s v="01"/>
    <s v="15041RESIN763002021"/>
    <s v="21DS003F"/>
    <x v="255"/>
    <n v="237"/>
    <n v="237"/>
    <n v="237"/>
    <m/>
    <n v="0"/>
    <n v="0"/>
    <n v="0"/>
    <n v="61.3"/>
    <n v="0"/>
    <n v="0"/>
    <n v="0"/>
    <n v="0"/>
    <n v="0"/>
    <e v="#REF!"/>
    <s v="2"/>
  </r>
  <r>
    <x v="2"/>
    <x v="38"/>
    <s v="1"/>
    <s v="01"/>
    <s v="15041RESIN763002021"/>
    <s v="21DS003F"/>
    <x v="256"/>
    <n v="238"/>
    <n v="238"/>
    <n v="238"/>
    <m/>
    <n v="0"/>
    <n v="0"/>
    <n v="0"/>
    <n v="43.5"/>
    <n v="0"/>
    <n v="0"/>
    <n v="0"/>
    <n v="0"/>
    <n v="0"/>
    <e v="#REF!"/>
    <s v="2"/>
  </r>
  <r>
    <x v="2"/>
    <x v="38"/>
    <s v="1"/>
    <s v="01"/>
    <s v="15041RESIN763002021"/>
    <s v="21DS003F"/>
    <x v="257"/>
    <n v="239"/>
    <n v="239"/>
    <n v="239"/>
    <m/>
    <n v="0"/>
    <n v="0"/>
    <n v="0"/>
    <n v="117.97"/>
    <n v="0"/>
    <n v="0"/>
    <n v="0"/>
    <n v="0"/>
    <n v="0"/>
    <e v="#REF!"/>
    <s v="2"/>
  </r>
  <r>
    <x v="2"/>
    <x v="38"/>
    <s v="1"/>
    <s v="01"/>
    <s v="15041RESIN763002021"/>
    <s v="21DS003F"/>
    <x v="258"/>
    <n v="240"/>
    <n v="240"/>
    <n v="240"/>
    <m/>
    <n v="0"/>
    <n v="0"/>
    <n v="0"/>
    <n v="43.41"/>
    <n v="0"/>
    <n v="0"/>
    <n v="0"/>
    <n v="0"/>
    <n v="0"/>
    <e v="#REF!"/>
    <s v="2"/>
  </r>
  <r>
    <x v="2"/>
    <x v="38"/>
    <s v="1"/>
    <s v="01"/>
    <s v="15041RESIN763002021"/>
    <s v="21DS003F"/>
    <x v="259"/>
    <n v="241"/>
    <n v="241"/>
    <n v="241"/>
    <m/>
    <n v="0"/>
    <n v="0"/>
    <n v="0"/>
    <n v="259.94"/>
    <n v="0"/>
    <n v="0"/>
    <n v="0"/>
    <n v="0"/>
    <n v="0"/>
    <e v="#REF!"/>
    <s v="2"/>
  </r>
  <r>
    <x v="2"/>
    <x v="38"/>
    <s v="1"/>
    <s v="01"/>
    <s v="15041RESIN763002021"/>
    <s v="21DS003F"/>
    <x v="260"/>
    <n v="242"/>
    <n v="242"/>
    <n v="242"/>
    <m/>
    <n v="0"/>
    <n v="0"/>
    <n v="0"/>
    <n v="58.4"/>
    <n v="0"/>
    <n v="0"/>
    <n v="0"/>
    <n v="0"/>
    <n v="0"/>
    <e v="#REF!"/>
    <s v="2"/>
  </r>
  <r>
    <x v="2"/>
    <x v="38"/>
    <s v="1"/>
    <s v="01"/>
    <s v="15041RESIN763002021"/>
    <s v="21DS003F"/>
    <x v="261"/>
    <n v="243"/>
    <n v="243"/>
    <n v="243"/>
    <m/>
    <n v="0"/>
    <n v="0"/>
    <n v="0"/>
    <n v="31.4"/>
    <n v="0"/>
    <n v="0"/>
    <n v="0"/>
    <n v="0"/>
    <n v="0"/>
    <e v="#REF!"/>
    <s v="2"/>
  </r>
  <r>
    <x v="2"/>
    <x v="38"/>
    <s v="1"/>
    <s v="01"/>
    <s v="15041RESIN763002021"/>
    <s v="21DS003F"/>
    <x v="262"/>
    <n v="244"/>
    <n v="244"/>
    <n v="244"/>
    <m/>
    <n v="0"/>
    <n v="0"/>
    <n v="0"/>
    <n v="37.049999999999997"/>
    <n v="0"/>
    <n v="0"/>
    <n v="0"/>
    <n v="0"/>
    <n v="0"/>
    <e v="#REF!"/>
    <s v="2"/>
  </r>
  <r>
    <x v="2"/>
    <x v="38"/>
    <s v="1"/>
    <s v="01"/>
    <s v="15041RESIN763002021"/>
    <s v="21DS003F"/>
    <x v="263"/>
    <n v="245"/>
    <n v="245"/>
    <n v="245"/>
    <m/>
    <n v="0"/>
    <n v="0"/>
    <n v="0"/>
    <n v="61.8"/>
    <n v="0"/>
    <n v="0"/>
    <n v="0"/>
    <n v="0"/>
    <n v="0"/>
    <e v="#REF!"/>
    <s v="2"/>
  </r>
  <r>
    <x v="2"/>
    <x v="38"/>
    <s v="1"/>
    <s v="01"/>
    <s v="15041RESIN763002021"/>
    <s v="21DS003F"/>
    <x v="264"/>
    <n v="246"/>
    <n v="246"/>
    <n v="246"/>
    <m/>
    <n v="0"/>
    <n v="0"/>
    <n v="0"/>
    <n v="43.1"/>
    <n v="0"/>
    <n v="0"/>
    <n v="0"/>
    <n v="0"/>
    <n v="0"/>
    <e v="#REF!"/>
    <s v="2"/>
  </r>
  <r>
    <x v="2"/>
    <x v="38"/>
    <s v="1"/>
    <s v="01"/>
    <s v="15041RESIN763002021"/>
    <s v="21DS003F"/>
    <x v="265"/>
    <n v="247"/>
    <n v="247"/>
    <n v="247"/>
    <m/>
    <n v="0"/>
    <n v="0"/>
    <n v="0"/>
    <n v="39.450000000000003"/>
    <n v="0"/>
    <n v="0"/>
    <n v="0"/>
    <n v="0"/>
    <n v="0"/>
    <e v="#REF!"/>
    <s v="2"/>
  </r>
  <r>
    <x v="2"/>
    <x v="38"/>
    <s v="1"/>
    <s v="01"/>
    <s v="15041RESIN763002021"/>
    <s v="21DS003F"/>
    <x v="266"/>
    <n v="248"/>
    <n v="248"/>
    <n v="248"/>
    <m/>
    <n v="0"/>
    <n v="0"/>
    <n v="0"/>
    <n v="60.54"/>
    <n v="0"/>
    <n v="0"/>
    <n v="0"/>
    <n v="0"/>
    <n v="0"/>
    <e v="#REF!"/>
    <s v="2"/>
  </r>
  <r>
    <x v="2"/>
    <x v="38"/>
    <s v="1"/>
    <s v="01"/>
    <s v="15041RESIN763002021"/>
    <s v="21DS003F"/>
    <x v="267"/>
    <n v="249"/>
    <n v="249"/>
    <n v="249"/>
    <m/>
    <n v="0"/>
    <n v="0"/>
    <n v="0"/>
    <n v="12.05"/>
    <n v="0"/>
    <n v="0"/>
    <n v="0"/>
    <n v="0"/>
    <n v="0"/>
    <e v="#REF!"/>
    <s v="2"/>
  </r>
  <r>
    <x v="2"/>
    <x v="38"/>
    <s v="1"/>
    <s v="01"/>
    <s v="15041RESIN508012022"/>
    <s v="22SD004F"/>
    <x v="268"/>
    <n v="2001"/>
    <n v="2001"/>
    <n v="2001"/>
    <m/>
    <n v="0"/>
    <n v="0"/>
    <n v="0"/>
    <n v="42"/>
    <n v="0"/>
    <n v="0"/>
    <n v="0"/>
    <n v="0"/>
    <n v="0"/>
    <e v="#REF!"/>
    <s v="2"/>
  </r>
  <r>
    <x v="2"/>
    <x v="38"/>
    <s v="1"/>
    <s v="01"/>
    <s v="15041RESIN508012022"/>
    <s v="22SD004F"/>
    <x v="269"/>
    <n v="2002"/>
    <n v="2002"/>
    <n v="2002"/>
    <m/>
    <n v="0"/>
    <n v="0"/>
    <n v="0"/>
    <n v="1.5"/>
    <n v="0"/>
    <n v="0"/>
    <n v="0"/>
    <n v="0"/>
    <n v="0"/>
    <e v="#REF!"/>
    <s v="2"/>
  </r>
  <r>
    <x v="2"/>
    <x v="38"/>
    <s v="1"/>
    <s v="01"/>
    <s v="15041RESIN508012022"/>
    <s v="22SD004F"/>
    <x v="270"/>
    <n v="2003"/>
    <n v="2003"/>
    <n v="2003"/>
    <m/>
    <n v="0"/>
    <n v="0"/>
    <n v="0"/>
    <n v="5"/>
    <n v="0"/>
    <n v="0"/>
    <n v="0"/>
    <n v="0"/>
    <n v="0"/>
    <e v="#REF!"/>
    <s v="2"/>
  </r>
  <r>
    <x v="2"/>
    <x v="38"/>
    <s v="1"/>
    <s v="01"/>
    <s v="15041RESIN508012022"/>
    <s v="22SD004F"/>
    <x v="271"/>
    <n v="2004"/>
    <n v="2004"/>
    <n v="2004"/>
    <m/>
    <n v="0"/>
    <n v="0"/>
    <n v="0"/>
    <n v="120"/>
    <n v="0"/>
    <n v="0"/>
    <n v="0"/>
    <n v="0"/>
    <n v="0"/>
    <e v="#REF!"/>
    <s v="2"/>
  </r>
  <r>
    <x v="2"/>
    <x v="38"/>
    <s v="1"/>
    <s v="01"/>
    <s v="15041RESIN508012022"/>
    <s v="22SD004F"/>
    <x v="272"/>
    <n v="2005"/>
    <n v="2005"/>
    <n v="2005"/>
    <m/>
    <n v="0"/>
    <n v="0"/>
    <n v="0"/>
    <n v="79.95"/>
    <n v="0"/>
    <n v="0"/>
    <n v="0"/>
    <n v="0"/>
    <n v="0"/>
    <e v="#REF!"/>
    <s v="2"/>
  </r>
  <r>
    <x v="2"/>
    <x v="38"/>
    <s v="1"/>
    <s v="01"/>
    <s v="15041RESIN508012022"/>
    <s v="22SD004F"/>
    <x v="273"/>
    <n v="2006"/>
    <n v="2006"/>
    <n v="2006"/>
    <m/>
    <n v="0"/>
    <n v="0"/>
    <n v="0"/>
    <n v="12.5"/>
    <n v="0"/>
    <n v="0"/>
    <n v="0"/>
    <n v="0"/>
    <n v="0"/>
    <e v="#REF!"/>
    <s v="2"/>
  </r>
  <r>
    <x v="2"/>
    <x v="38"/>
    <s v="1"/>
    <s v="01"/>
    <s v="15041RESIN508012022"/>
    <s v="22SD004F"/>
    <x v="274"/>
    <n v="2007"/>
    <n v="2007"/>
    <n v="2007"/>
    <m/>
    <n v="0"/>
    <n v="0"/>
    <n v="0"/>
    <n v="36.4"/>
    <n v="0"/>
    <n v="0"/>
    <n v="0"/>
    <n v="0"/>
    <n v="0"/>
    <e v="#REF!"/>
    <s v="2"/>
  </r>
  <r>
    <x v="2"/>
    <x v="38"/>
    <s v="1"/>
    <s v="01"/>
    <s v="15041RESIN508012022"/>
    <s v="22SD004F"/>
    <x v="275"/>
    <n v="2008"/>
    <n v="2008"/>
    <n v="2008"/>
    <m/>
    <n v="0"/>
    <n v="0"/>
    <n v="0"/>
    <n v="30.45"/>
    <n v="0"/>
    <n v="0"/>
    <n v="0"/>
    <n v="0"/>
    <n v="0"/>
    <e v="#REF!"/>
    <s v="2"/>
  </r>
  <r>
    <x v="2"/>
    <x v="38"/>
    <s v="1"/>
    <s v="01"/>
    <s v="15041RESIN508012022"/>
    <s v="22SD004F"/>
    <x v="276"/>
    <n v="2009"/>
    <n v="2009"/>
    <n v="2009"/>
    <m/>
    <n v="0"/>
    <n v="0"/>
    <n v="0"/>
    <n v="9.58"/>
    <n v="0"/>
    <n v="0"/>
    <n v="0"/>
    <n v="0"/>
    <n v="0"/>
    <e v="#REF!"/>
    <s v="2"/>
  </r>
  <r>
    <x v="2"/>
    <x v="38"/>
    <s v="1"/>
    <s v="01"/>
    <s v="15041RESIN508012022"/>
    <s v="22SD004F"/>
    <x v="277"/>
    <n v="2010"/>
    <n v="2010"/>
    <n v="2010"/>
    <m/>
    <n v="0"/>
    <n v="0"/>
    <n v="0"/>
    <n v="11.2"/>
    <n v="0"/>
    <n v="0"/>
    <n v="0"/>
    <n v="0"/>
    <n v="0"/>
    <e v="#REF!"/>
    <s v="2"/>
  </r>
  <r>
    <x v="2"/>
    <x v="38"/>
    <s v="1"/>
    <s v="01"/>
    <s v="15041RESIN508012022"/>
    <s v="22SD004F"/>
    <x v="278"/>
    <n v="2011"/>
    <n v="2011"/>
    <n v="2011"/>
    <m/>
    <n v="0"/>
    <n v="0"/>
    <n v="0"/>
    <n v="13.95"/>
    <n v="0"/>
    <n v="0"/>
    <n v="0"/>
    <n v="0"/>
    <n v="0"/>
    <e v="#REF!"/>
    <s v="2"/>
  </r>
  <r>
    <x v="2"/>
    <x v="38"/>
    <s v="1"/>
    <s v="01"/>
    <s v="15041RESIN508012022"/>
    <s v="22SD004F"/>
    <x v="279"/>
    <n v="2012"/>
    <n v="2012"/>
    <n v="2012"/>
    <m/>
    <n v="0"/>
    <n v="0"/>
    <n v="0"/>
    <n v="19.899999999999999"/>
    <n v="0"/>
    <n v="0"/>
    <n v="0"/>
    <n v="0"/>
    <n v="0"/>
    <e v="#REF!"/>
    <s v="2"/>
  </r>
  <r>
    <x v="2"/>
    <x v="38"/>
    <s v="1"/>
    <s v="01"/>
    <s v="15041RESIN508012022"/>
    <s v="22SD004F"/>
    <x v="280"/>
    <n v="2013"/>
    <n v="2013"/>
    <n v="2013"/>
    <m/>
    <n v="0"/>
    <n v="0"/>
    <n v="0"/>
    <n v="70.5"/>
    <n v="0"/>
    <n v="0"/>
    <n v="0"/>
    <n v="0"/>
    <n v="0"/>
    <e v="#REF!"/>
    <s v="2"/>
  </r>
  <r>
    <x v="2"/>
    <x v="38"/>
    <s v="1"/>
    <s v="01"/>
    <s v="15041RESIN508012022"/>
    <s v="22SD004F"/>
    <x v="281"/>
    <n v="2014"/>
    <n v="2014"/>
    <n v="2014"/>
    <m/>
    <n v="0"/>
    <n v="0"/>
    <n v="0"/>
    <n v="29.8"/>
    <n v="0"/>
    <n v="0"/>
    <n v="0"/>
    <n v="0"/>
    <n v="0"/>
    <e v="#REF!"/>
    <s v="2"/>
  </r>
  <r>
    <x v="2"/>
    <x v="38"/>
    <s v="1"/>
    <s v="01"/>
    <s v="15041RESIN508012022"/>
    <s v="22SD004F"/>
    <x v="282"/>
    <n v="2015"/>
    <n v="2015"/>
    <n v="2015"/>
    <m/>
    <n v="0"/>
    <n v="0"/>
    <n v="0"/>
    <n v="28.6"/>
    <n v="0"/>
    <n v="0"/>
    <n v="0"/>
    <n v="0"/>
    <n v="0"/>
    <e v="#REF!"/>
    <s v="2"/>
  </r>
  <r>
    <x v="2"/>
    <x v="38"/>
    <s v="1"/>
    <s v="01"/>
    <s v="15041RESIN508012022"/>
    <s v="22SD004F"/>
    <x v="283"/>
    <n v="2016"/>
    <n v="2016"/>
    <n v="2016"/>
    <m/>
    <n v="0"/>
    <n v="0"/>
    <n v="0"/>
    <n v="4.4000000000000004"/>
    <n v="0"/>
    <n v="0"/>
    <n v="0"/>
    <n v="0"/>
    <n v="0"/>
    <e v="#REF!"/>
    <s v="2"/>
  </r>
  <r>
    <x v="2"/>
    <x v="38"/>
    <s v="1"/>
    <s v="01"/>
    <s v="15041RESIN508012022"/>
    <s v="22SD004F"/>
    <x v="284"/>
    <n v="2017"/>
    <n v="2017"/>
    <n v="2017"/>
    <m/>
    <n v="0"/>
    <n v="0"/>
    <n v="0"/>
    <n v="41.29"/>
    <n v="0"/>
    <n v="0"/>
    <n v="0"/>
    <n v="0"/>
    <n v="0"/>
    <e v="#REF!"/>
    <s v="2"/>
  </r>
  <r>
    <x v="2"/>
    <x v="38"/>
    <s v="1"/>
    <s v="01"/>
    <s v="15041RESIN508012022"/>
    <s v="22SD004F"/>
    <x v="285"/>
    <n v="2018"/>
    <n v="2018"/>
    <n v="2018"/>
    <m/>
    <n v="0"/>
    <n v="0"/>
    <n v="0"/>
    <n v="6.35"/>
    <n v="0"/>
    <n v="0"/>
    <n v="0"/>
    <n v="0"/>
    <n v="0"/>
    <e v="#REF!"/>
    <s v="2"/>
  </r>
  <r>
    <x v="2"/>
    <x v="38"/>
    <s v="1"/>
    <s v="01"/>
    <s v="15041RESIN508012022"/>
    <s v="22SD004F"/>
    <x v="286"/>
    <n v="2019"/>
    <n v="2019"/>
    <n v="2019"/>
    <m/>
    <n v="0"/>
    <n v="0"/>
    <n v="0"/>
    <n v="13.3"/>
    <n v="0"/>
    <n v="0"/>
    <n v="0"/>
    <n v="0"/>
    <n v="0"/>
    <e v="#REF!"/>
    <s v="2"/>
  </r>
  <r>
    <x v="2"/>
    <x v="38"/>
    <s v="1"/>
    <s v="01"/>
    <s v="15041RESIN508012022"/>
    <s v="22SD004F"/>
    <x v="287"/>
    <n v="2020"/>
    <n v="2020"/>
    <n v="2020"/>
    <m/>
    <n v="0"/>
    <n v="0"/>
    <n v="0"/>
    <n v="27.9"/>
    <n v="0"/>
    <n v="0"/>
    <n v="0"/>
    <n v="0"/>
    <n v="0"/>
    <e v="#REF!"/>
    <s v="2"/>
  </r>
  <r>
    <x v="2"/>
    <x v="38"/>
    <s v="1"/>
    <s v="01"/>
    <s v="15041RESIN508012022"/>
    <s v="22SD004F"/>
    <x v="288"/>
    <n v="2021"/>
    <n v="2021"/>
    <n v="2021"/>
    <m/>
    <n v="0"/>
    <n v="0"/>
    <n v="0"/>
    <n v="4.5"/>
    <n v="0"/>
    <n v="0"/>
    <n v="0"/>
    <n v="0"/>
    <n v="0"/>
    <e v="#REF!"/>
    <s v="2"/>
  </r>
  <r>
    <x v="2"/>
    <x v="38"/>
    <s v="1"/>
    <s v="01"/>
    <s v="15041RESIN508012022"/>
    <s v="22SD004F"/>
    <x v="289"/>
    <n v="2022"/>
    <n v="2022"/>
    <n v="2022"/>
    <m/>
    <n v="0"/>
    <n v="0"/>
    <n v="0"/>
    <n v="11.35"/>
    <n v="0"/>
    <n v="0"/>
    <n v="0"/>
    <n v="0"/>
    <n v="0"/>
    <e v="#REF!"/>
    <s v="2"/>
  </r>
  <r>
    <x v="2"/>
    <x v="38"/>
    <s v="1"/>
    <s v="01"/>
    <s v="15041RESIN508012022"/>
    <s v="22SD004F"/>
    <x v="290"/>
    <n v="2023"/>
    <n v="2023"/>
    <n v="2023"/>
    <m/>
    <n v="0"/>
    <n v="0"/>
    <n v="0"/>
    <n v="21.15"/>
    <n v="0"/>
    <n v="0"/>
    <n v="0"/>
    <n v="0"/>
    <n v="0"/>
    <e v="#REF!"/>
    <s v="2"/>
  </r>
  <r>
    <x v="2"/>
    <x v="38"/>
    <s v="1"/>
    <s v="01"/>
    <s v="15041RESIN508012022"/>
    <s v="22SD004F"/>
    <x v="291"/>
    <n v="2024"/>
    <n v="2024"/>
    <n v="2024"/>
    <m/>
    <n v="0"/>
    <n v="0"/>
    <n v="0"/>
    <n v="9.8000000000000007"/>
    <n v="0"/>
    <n v="0"/>
    <n v="0"/>
    <n v="0"/>
    <n v="0"/>
    <e v="#REF!"/>
    <s v="2"/>
  </r>
  <r>
    <x v="2"/>
    <x v="38"/>
    <s v="1"/>
    <s v="01"/>
    <s v="15041RESIN508012022"/>
    <s v="22SD004F"/>
    <x v="292"/>
    <n v="2025"/>
    <n v="2025"/>
    <n v="2025"/>
    <m/>
    <n v="0"/>
    <n v="0"/>
    <n v="0"/>
    <n v="29.1"/>
    <n v="0"/>
    <n v="0"/>
    <n v="0"/>
    <n v="0"/>
    <n v="0"/>
    <e v="#REF!"/>
    <s v="2"/>
  </r>
  <r>
    <x v="2"/>
    <x v="38"/>
    <s v="1"/>
    <s v="01"/>
    <s v="15041RESIN508012022"/>
    <s v="22SD004F"/>
    <x v="293"/>
    <n v="2026"/>
    <n v="2026"/>
    <n v="2026"/>
    <m/>
    <n v="0"/>
    <n v="0"/>
    <n v="0"/>
    <n v="34.9"/>
    <n v="0"/>
    <n v="0"/>
    <n v="0"/>
    <n v="0"/>
    <n v="0"/>
    <e v="#REF!"/>
    <s v="2"/>
  </r>
  <r>
    <x v="2"/>
    <x v="38"/>
    <s v="1"/>
    <s v="01"/>
    <s v="15041RESIN508012022"/>
    <s v="22SD004F"/>
    <x v="294"/>
    <n v="2027"/>
    <n v="2027"/>
    <n v="2027"/>
    <m/>
    <n v="0"/>
    <n v="0"/>
    <n v="0"/>
    <n v="17.399999999999999"/>
    <n v="0"/>
    <n v="0"/>
    <n v="0"/>
    <n v="0"/>
    <n v="0"/>
    <e v="#REF!"/>
    <s v="2"/>
  </r>
  <r>
    <x v="2"/>
    <x v="38"/>
    <s v="1"/>
    <s v="01"/>
    <s v="15041RESIN508012022"/>
    <s v="22SD004F"/>
    <x v="295"/>
    <n v="2028"/>
    <n v="2028"/>
    <n v="2028"/>
    <m/>
    <n v="0"/>
    <n v="0"/>
    <n v="0"/>
    <n v="26.05"/>
    <n v="0"/>
    <n v="0"/>
    <n v="0"/>
    <n v="0"/>
    <n v="0"/>
    <e v="#REF!"/>
    <s v="2"/>
  </r>
  <r>
    <x v="2"/>
    <x v="38"/>
    <s v="1"/>
    <s v="01"/>
    <s v="15041RESIN508012022"/>
    <s v="22SD004F"/>
    <x v="296"/>
    <n v="2029"/>
    <n v="2029"/>
    <n v="2029"/>
    <m/>
    <n v="0"/>
    <n v="0"/>
    <n v="0"/>
    <n v="20.05"/>
    <n v="0"/>
    <n v="0"/>
    <n v="0"/>
    <n v="0"/>
    <n v="0"/>
    <e v="#REF!"/>
    <s v="2"/>
  </r>
  <r>
    <x v="2"/>
    <x v="38"/>
    <s v="1"/>
    <s v="01"/>
    <s v="15041RESIN508012022"/>
    <s v="22SD004F"/>
    <x v="297"/>
    <n v="2030"/>
    <n v="2030"/>
    <n v="2030"/>
    <m/>
    <n v="0"/>
    <n v="0"/>
    <n v="0"/>
    <n v="12.55"/>
    <n v="0"/>
    <n v="0"/>
    <n v="0"/>
    <n v="0"/>
    <n v="0"/>
    <e v="#REF!"/>
    <s v="2"/>
  </r>
  <r>
    <x v="2"/>
    <x v="38"/>
    <s v="1"/>
    <s v="01"/>
    <s v="15041RESIN508012022"/>
    <s v="22SD004F"/>
    <x v="298"/>
    <n v="2031"/>
    <n v="2031"/>
    <n v="2031"/>
    <m/>
    <n v="0"/>
    <n v="0"/>
    <n v="0"/>
    <n v="52.67"/>
    <n v="0"/>
    <n v="0"/>
    <n v="0"/>
    <n v="0"/>
    <n v="0"/>
    <e v="#REF!"/>
    <s v="2"/>
  </r>
  <r>
    <x v="2"/>
    <x v="38"/>
    <s v="1"/>
    <s v="01"/>
    <s v="15041RESIN508012022"/>
    <s v="22SD004F"/>
    <x v="299"/>
    <n v="2032"/>
    <n v="2032"/>
    <n v="2032"/>
    <m/>
    <n v="0"/>
    <n v="0"/>
    <n v="0"/>
    <n v="31.07"/>
    <n v="0"/>
    <n v="0"/>
    <n v="0"/>
    <n v="0"/>
    <n v="0"/>
    <e v="#REF!"/>
    <s v="2"/>
  </r>
  <r>
    <x v="2"/>
    <x v="39"/>
    <s v="1"/>
    <s v="01"/>
    <s v="15041RESIN710002021"/>
    <s v="21DS000F"/>
    <x v="300"/>
    <n v="80"/>
    <n v="80"/>
    <n v="80"/>
    <m/>
    <n v="0"/>
    <n v="0"/>
    <n v="0"/>
    <n v="219.4"/>
    <n v="0"/>
    <n v="0"/>
    <n v="0"/>
    <n v="0"/>
    <n v="0"/>
    <e v="#REF!"/>
    <s v="2"/>
  </r>
  <r>
    <x v="2"/>
    <x v="40"/>
    <s v="1"/>
    <s v="01"/>
    <s v="15041RESIN710002021"/>
    <s v="21DS000F"/>
    <x v="301"/>
    <n v="79"/>
    <n v="79"/>
    <n v="79"/>
    <m/>
    <n v="0"/>
    <n v="0"/>
    <n v="0"/>
    <n v="94.14"/>
    <n v="0"/>
    <n v="0"/>
    <n v="0"/>
    <n v="0"/>
    <n v="0"/>
    <e v="#REF!"/>
    <s v="2"/>
  </r>
  <r>
    <x v="2"/>
    <x v="41"/>
    <s v="1"/>
    <s v="01"/>
    <s v="15041RESIN710002021"/>
    <s v="21DS000F"/>
    <x v="302"/>
    <n v="78"/>
    <n v="78"/>
    <n v="78"/>
    <m/>
    <n v="0"/>
    <n v="0"/>
    <n v="0"/>
    <n v="89.25"/>
    <n v="0"/>
    <n v="0"/>
    <n v="0"/>
    <n v="0"/>
    <n v="0"/>
    <e v="#REF!"/>
    <s v="2"/>
  </r>
  <r>
    <x v="2"/>
    <x v="42"/>
    <s v="1"/>
    <s v="01"/>
    <s v="15041RESIN710002021"/>
    <s v="21DS000F"/>
    <x v="303"/>
    <n v="77"/>
    <n v="77"/>
    <n v="77"/>
    <m/>
    <n v="0"/>
    <n v="0"/>
    <n v="0"/>
    <n v="0"/>
    <n v="0"/>
    <n v="0"/>
    <n v="0"/>
    <n v="0"/>
    <n v="0"/>
    <e v="#REF!"/>
    <s v="2"/>
  </r>
  <r>
    <x v="2"/>
    <x v="42"/>
    <s v="1"/>
    <s v="01"/>
    <s v="15041RESIN710002021"/>
    <s v="21DS000F"/>
    <x v="304"/>
    <n v="76"/>
    <n v="76"/>
    <n v="76"/>
    <m/>
    <n v="0"/>
    <n v="0"/>
    <n v="0"/>
    <n v="9.65"/>
    <n v="0"/>
    <n v="0"/>
    <n v="0"/>
    <n v="0"/>
    <n v="0"/>
    <e v="#REF!"/>
    <s v="2"/>
  </r>
  <r>
    <x v="2"/>
    <x v="43"/>
    <s v="1"/>
    <s v="01"/>
    <s v="15041RESIN710002021"/>
    <s v="21DS000F"/>
    <x v="305"/>
    <n v="75"/>
    <n v="75"/>
    <n v="75"/>
    <m/>
    <n v="0"/>
    <n v="0"/>
    <n v="0"/>
    <n v="0"/>
    <n v="0"/>
    <n v="0"/>
    <n v="0"/>
    <n v="0"/>
    <n v="0"/>
    <e v="#REF!"/>
    <s v="2"/>
  </r>
  <r>
    <x v="2"/>
    <x v="43"/>
    <s v="1"/>
    <s v="01"/>
    <s v="15041RESIN710002021"/>
    <s v="21DS000F"/>
    <x v="306"/>
    <n v="74"/>
    <n v="74"/>
    <n v="74"/>
    <m/>
    <n v="0"/>
    <n v="0"/>
    <n v="0"/>
    <n v="236.85"/>
    <n v="0"/>
    <n v="0"/>
    <n v="0"/>
    <n v="0"/>
    <n v="0"/>
    <e v="#REF!"/>
    <s v="2"/>
  </r>
  <r>
    <x v="2"/>
    <x v="44"/>
    <s v="1"/>
    <s v="01"/>
    <s v="15041RESIN010782020"/>
    <s v="20SD000F"/>
    <x v="307"/>
    <n v="784"/>
    <n v="784"/>
    <n v="784"/>
    <m/>
    <n v="0"/>
    <n v="0"/>
    <n v="0"/>
    <n v="70.06"/>
    <n v="0"/>
    <n v="0"/>
    <n v="0"/>
    <n v="0"/>
    <n v="0"/>
    <e v="#REF!"/>
    <s v="2"/>
  </r>
  <r>
    <x v="2"/>
    <x v="44"/>
    <s v="1"/>
    <s v="01"/>
    <s v="15041RESIN515432020"/>
    <s v="20SD000F"/>
    <x v="308"/>
    <n v="1797"/>
    <n v="1797"/>
    <n v="1797"/>
    <m/>
    <n v="0"/>
    <n v="0"/>
    <n v="0"/>
    <n v="245.57"/>
    <n v="0"/>
    <n v="0"/>
    <n v="0"/>
    <n v="0"/>
    <n v="0"/>
    <e v="#REF!"/>
    <s v="2"/>
  </r>
  <r>
    <x v="2"/>
    <x v="44"/>
    <s v="1"/>
    <s v="01"/>
    <s v="15041RESIN515432020"/>
    <s v="20SD000F"/>
    <x v="309"/>
    <n v="1796"/>
    <n v="1796"/>
    <n v="1796"/>
    <m/>
    <n v="0"/>
    <n v="0"/>
    <n v="0"/>
    <n v="43.44"/>
    <n v="0"/>
    <n v="0"/>
    <n v="0"/>
    <n v="0"/>
    <n v="0"/>
    <e v="#REF!"/>
    <s v="2"/>
  </r>
  <r>
    <x v="2"/>
    <x v="44"/>
    <s v="1"/>
    <s v="01"/>
    <s v="15041RESIN515432020"/>
    <s v="20SD000F"/>
    <x v="310"/>
    <n v="1795"/>
    <n v="1795"/>
    <n v="1795"/>
    <m/>
    <n v="0"/>
    <n v="0"/>
    <n v="0"/>
    <n v="43.44"/>
    <n v="0"/>
    <n v="0"/>
    <n v="0"/>
    <n v="0"/>
    <n v="0"/>
    <e v="#REF!"/>
    <s v="2"/>
  </r>
  <r>
    <x v="2"/>
    <x v="45"/>
    <s v="1"/>
    <s v="01"/>
    <s v="15041RESIN515432020"/>
    <s v="20SD000F"/>
    <x v="311"/>
    <n v="1794"/>
    <n v="1794"/>
    <n v="1794"/>
    <m/>
    <n v="0"/>
    <n v="0"/>
    <n v="0"/>
    <n v="218.26"/>
    <n v="0"/>
    <n v="0"/>
    <n v="0"/>
    <n v="0"/>
    <n v="0"/>
    <e v="#REF!"/>
    <s v="2"/>
  </r>
  <r>
    <x v="2"/>
    <x v="45"/>
    <s v="1"/>
    <s v="01"/>
    <s v="15041RESIN515432020"/>
    <s v="20SD000F"/>
    <x v="312"/>
    <n v="1793"/>
    <n v="1793"/>
    <n v="1793"/>
    <m/>
    <n v="0"/>
    <n v="0"/>
    <n v="0"/>
    <n v="229.27"/>
    <n v="0"/>
    <n v="0"/>
    <n v="0"/>
    <n v="0"/>
    <n v="0"/>
    <e v="#REF!"/>
    <s v="2"/>
  </r>
  <r>
    <x v="2"/>
    <x v="45"/>
    <s v="1"/>
    <s v="01"/>
    <s v="15041RESIN515432020"/>
    <s v="20SD000F"/>
    <x v="313"/>
    <n v="1792"/>
    <n v="1792"/>
    <n v="1792"/>
    <m/>
    <n v="0"/>
    <n v="0"/>
    <n v="0"/>
    <n v="315"/>
    <n v="0"/>
    <n v="0"/>
    <n v="0"/>
    <n v="0"/>
    <n v="0"/>
    <e v="#REF!"/>
    <s v="2"/>
  </r>
  <r>
    <x v="2"/>
    <x v="46"/>
    <s v="1"/>
    <s v="01"/>
    <s v="15041RESIN515432020"/>
    <s v="20SD000F"/>
    <x v="314"/>
    <n v="1791"/>
    <n v="1791"/>
    <n v="1791"/>
    <m/>
    <n v="0"/>
    <n v="0"/>
    <n v="0"/>
    <n v="538.55999999999995"/>
    <n v="0"/>
    <n v="0"/>
    <n v="0"/>
    <n v="0"/>
    <n v="0"/>
    <e v="#REF!"/>
    <s v="2"/>
  </r>
  <r>
    <x v="2"/>
    <x v="47"/>
    <s v="1"/>
    <s v="01"/>
    <s v="15041RESIN515432020"/>
    <s v="20SD000F"/>
    <x v="315"/>
    <n v="1790"/>
    <n v="1790"/>
    <n v="1790"/>
    <m/>
    <n v="0"/>
    <n v="0"/>
    <n v="0"/>
    <n v="168.37"/>
    <n v="0"/>
    <n v="0"/>
    <n v="0"/>
    <n v="0"/>
    <n v="0"/>
    <e v="#REF!"/>
    <s v="2"/>
  </r>
  <r>
    <x v="2"/>
    <x v="48"/>
    <s v="1"/>
    <s v="01"/>
    <s v="15041RESIN515432020"/>
    <s v="20SD000F"/>
    <x v="316"/>
    <n v="1789"/>
    <n v="1789"/>
    <n v="1789"/>
    <m/>
    <n v="0"/>
    <n v="0"/>
    <n v="0"/>
    <n v="246.34"/>
    <n v="0"/>
    <n v="0"/>
    <n v="0"/>
    <n v="0"/>
    <n v="0"/>
    <e v="#REF!"/>
    <s v="2"/>
  </r>
  <r>
    <x v="2"/>
    <x v="48"/>
    <s v="1"/>
    <s v="01"/>
    <s v="15041RESIN515432020"/>
    <s v="20SD000F"/>
    <x v="317"/>
    <n v="1788"/>
    <n v="1788"/>
    <n v="1788"/>
    <m/>
    <n v="0"/>
    <n v="0"/>
    <n v="0"/>
    <n v="44.88"/>
    <n v="0"/>
    <n v="0"/>
    <n v="0"/>
    <n v="0"/>
    <n v="0"/>
    <e v="#REF!"/>
    <s v="2"/>
  </r>
  <r>
    <x v="2"/>
    <x v="49"/>
    <s v="1"/>
    <s v="01"/>
    <s v="15041RESIN515432020"/>
    <s v="20SD000F"/>
    <x v="318"/>
    <n v="1787"/>
    <n v="1787"/>
    <n v="1787"/>
    <m/>
    <n v="0"/>
    <n v="0"/>
    <n v="0"/>
    <n v="808.29"/>
    <n v="0"/>
    <n v="0"/>
    <n v="0"/>
    <n v="0"/>
    <n v="0"/>
    <e v="#REF!"/>
    <s v="2"/>
  </r>
  <r>
    <x v="2"/>
    <x v="49"/>
    <s v="1"/>
    <s v="01"/>
    <s v="15041RESIN515432020"/>
    <s v="20SD000F"/>
    <x v="319"/>
    <n v="1786"/>
    <n v="1786"/>
    <n v="1786"/>
    <m/>
    <n v="0"/>
    <n v="0"/>
    <n v="0"/>
    <n v="204.22"/>
    <n v="0"/>
    <n v="0"/>
    <n v="0"/>
    <n v="0"/>
    <n v="0"/>
    <e v="#REF!"/>
    <s v="2"/>
  </r>
  <r>
    <x v="2"/>
    <x v="49"/>
    <s v="1"/>
    <s v="01"/>
    <s v="15041RESIN515432020"/>
    <s v="20SD000F"/>
    <x v="320"/>
    <n v="1785"/>
    <n v="1785"/>
    <n v="1785"/>
    <m/>
    <n v="0"/>
    <n v="0"/>
    <n v="0"/>
    <n v="63.3"/>
    <n v="0"/>
    <n v="0"/>
    <n v="0"/>
    <n v="0"/>
    <n v="0"/>
    <e v="#REF!"/>
    <s v="2"/>
  </r>
  <r>
    <x v="2"/>
    <x v="49"/>
    <s v="1"/>
    <s v="01"/>
    <s v="15041RESIN515432020"/>
    <s v="20SD000F"/>
    <x v="321"/>
    <n v="1784"/>
    <n v="1784"/>
    <n v="1784"/>
    <m/>
    <n v="0"/>
    <n v="0"/>
    <n v="0"/>
    <n v="458.08"/>
    <n v="0"/>
    <n v="0"/>
    <n v="0"/>
    <n v="0"/>
    <n v="0"/>
    <e v="#REF!"/>
    <s v="2"/>
  </r>
  <r>
    <x v="2"/>
    <x v="39"/>
    <s v="1"/>
    <s v="01"/>
    <s v="15041RESIN515432020"/>
    <s v="20SD000F"/>
    <x v="322"/>
    <n v="1783"/>
    <n v="1783"/>
    <n v="1783"/>
    <m/>
    <n v="0"/>
    <n v="0"/>
    <n v="0"/>
    <n v="402.26"/>
    <n v="0"/>
    <n v="0"/>
    <n v="0"/>
    <n v="0"/>
    <n v="0"/>
    <e v="#REF!"/>
    <s v="2"/>
  </r>
  <r>
    <x v="2"/>
    <x v="39"/>
    <s v="1"/>
    <s v="01"/>
    <s v="15041RESIN515432020"/>
    <s v="20SD000F"/>
    <x v="323"/>
    <n v="1782"/>
    <n v="1782"/>
    <n v="1782"/>
    <m/>
    <n v="0"/>
    <n v="0"/>
    <n v="0"/>
    <n v="24.7"/>
    <n v="0"/>
    <n v="0"/>
    <n v="0"/>
    <n v="0"/>
    <n v="0"/>
    <e v="#REF!"/>
    <s v="2"/>
  </r>
  <r>
    <x v="2"/>
    <x v="40"/>
    <s v="1"/>
    <s v="01"/>
    <s v="15041RESIN515432020"/>
    <s v="20SD000F"/>
    <x v="324"/>
    <n v="1781"/>
    <n v="1781"/>
    <n v="1781"/>
    <m/>
    <n v="0"/>
    <n v="0"/>
    <n v="0"/>
    <n v="200.01"/>
    <n v="0"/>
    <n v="0"/>
    <n v="0"/>
    <n v="0"/>
    <n v="0"/>
    <e v="#REF!"/>
    <s v="2"/>
  </r>
  <r>
    <x v="2"/>
    <x v="50"/>
    <s v="1"/>
    <s v="01"/>
    <s v="15041RESIN515432020"/>
    <s v="20SD000F"/>
    <x v="325"/>
    <n v="1780"/>
    <n v="1780"/>
    <n v="1780"/>
    <m/>
    <n v="0"/>
    <n v="0"/>
    <n v="0"/>
    <n v="540.82000000000005"/>
    <n v="0"/>
    <n v="0"/>
    <n v="0"/>
    <n v="0"/>
    <n v="0"/>
    <e v="#REF!"/>
    <s v="2"/>
  </r>
  <r>
    <x v="2"/>
    <x v="50"/>
    <s v="1"/>
    <s v="01"/>
    <s v="15041RESIN515432020"/>
    <s v="20SD000F"/>
    <x v="326"/>
    <n v="1779"/>
    <n v="1779"/>
    <n v="1779"/>
    <m/>
    <n v="0"/>
    <n v="0"/>
    <n v="0"/>
    <n v="180.44"/>
    <n v="0"/>
    <n v="0"/>
    <n v="0"/>
    <n v="0"/>
    <n v="0"/>
    <e v="#REF!"/>
    <s v="2"/>
  </r>
  <r>
    <x v="2"/>
    <x v="50"/>
    <s v="1"/>
    <s v="01"/>
    <s v="15041RESIN515432020"/>
    <s v="20SD000F"/>
    <x v="327"/>
    <n v="1778"/>
    <n v="1778"/>
    <n v="1778"/>
    <m/>
    <n v="0"/>
    <n v="0"/>
    <n v="0"/>
    <n v="70.06"/>
    <n v="0"/>
    <n v="0"/>
    <n v="0"/>
    <n v="0"/>
    <n v="0"/>
    <e v="#REF!"/>
    <s v="2"/>
  </r>
  <r>
    <x v="2"/>
    <x v="50"/>
    <s v="1"/>
    <s v="01"/>
    <s v="15041RESIN515432020"/>
    <s v="20SD000F"/>
    <x v="328"/>
    <n v="1777"/>
    <n v="1777"/>
    <n v="1777"/>
    <m/>
    <n v="0"/>
    <n v="0"/>
    <n v="0"/>
    <n v="16.45"/>
    <n v="0"/>
    <n v="0"/>
    <n v="0"/>
    <n v="0"/>
    <n v="0"/>
    <e v="#REF!"/>
    <s v="2"/>
  </r>
  <r>
    <x v="2"/>
    <x v="50"/>
    <s v="1"/>
    <s v="01"/>
    <s v="15041RESIN515432020"/>
    <s v="20SD000F"/>
    <x v="329"/>
    <n v="1776"/>
    <n v="1776"/>
    <n v="1776"/>
    <m/>
    <n v="0"/>
    <n v="0"/>
    <n v="0"/>
    <n v="97.67"/>
    <n v="0"/>
    <n v="0"/>
    <n v="0"/>
    <n v="0"/>
    <n v="0"/>
    <e v="#REF!"/>
    <s v="2"/>
  </r>
  <r>
    <x v="2"/>
    <x v="50"/>
    <s v="1"/>
    <s v="01"/>
    <s v="15041RESIN515432020"/>
    <s v="20SD000F"/>
    <x v="330"/>
    <n v="1775"/>
    <n v="1775"/>
    <n v="1775"/>
    <m/>
    <n v="0"/>
    <n v="0"/>
    <n v="0"/>
    <n v="52.9"/>
    <n v="0"/>
    <n v="0"/>
    <n v="0"/>
    <n v="0"/>
    <n v="0"/>
    <e v="#REF!"/>
    <s v="2"/>
  </r>
  <r>
    <x v="2"/>
    <x v="41"/>
    <s v="1"/>
    <s v="01"/>
    <s v="15041RESIN515432020"/>
    <s v="20SD000F"/>
    <x v="331"/>
    <n v="1774"/>
    <n v="1774"/>
    <n v="1774"/>
    <m/>
    <n v="0"/>
    <n v="0"/>
    <n v="0"/>
    <n v="291.72000000000003"/>
    <n v="0"/>
    <n v="0"/>
    <n v="0"/>
    <n v="0"/>
    <n v="0"/>
    <e v="#REF!"/>
    <s v="2"/>
  </r>
  <r>
    <x v="2"/>
    <x v="41"/>
    <s v="1"/>
    <s v="01"/>
    <s v="15041RESIN515432020"/>
    <s v="20SD000F"/>
    <x v="332"/>
    <n v="1773"/>
    <n v="1773"/>
    <n v="1773"/>
    <m/>
    <n v="0"/>
    <n v="0"/>
    <n v="0"/>
    <n v="80"/>
    <n v="0"/>
    <n v="0"/>
    <n v="0"/>
    <n v="0"/>
    <n v="0"/>
    <e v="#REF!"/>
    <s v="2"/>
  </r>
  <r>
    <x v="2"/>
    <x v="51"/>
    <s v="1"/>
    <s v="01"/>
    <s v="15041RESIN515432020"/>
    <s v="20SD000F"/>
    <x v="333"/>
    <n v="1772"/>
    <n v="1772"/>
    <n v="1772"/>
    <m/>
    <n v="0"/>
    <n v="0"/>
    <n v="0"/>
    <n v="71.05"/>
    <n v="0"/>
    <n v="0"/>
    <n v="0"/>
    <n v="0"/>
    <n v="0"/>
    <e v="#REF!"/>
    <s v="2"/>
  </r>
  <r>
    <x v="2"/>
    <x v="51"/>
    <s v="1"/>
    <s v="01"/>
    <s v="15041RESIN515432020"/>
    <s v="20SD000F"/>
    <x v="334"/>
    <n v="1771"/>
    <n v="1771"/>
    <n v="1771"/>
    <m/>
    <n v="0"/>
    <n v="0"/>
    <n v="0"/>
    <n v="74.81"/>
    <n v="0"/>
    <n v="0"/>
    <n v="0"/>
    <n v="0"/>
    <n v="0"/>
    <e v="#REF!"/>
    <s v="2"/>
  </r>
  <r>
    <x v="2"/>
    <x v="42"/>
    <s v="1"/>
    <s v="01"/>
    <s v="15041RESIN515432020"/>
    <s v="20SD000F"/>
    <x v="335"/>
    <n v="1770"/>
    <n v="1770"/>
    <n v="1770"/>
    <m/>
    <n v="0"/>
    <n v="0"/>
    <n v="0"/>
    <n v="52.9"/>
    <n v="0"/>
    <n v="0"/>
    <n v="0"/>
    <n v="0"/>
    <n v="0"/>
    <e v="#REF!"/>
    <s v="2"/>
  </r>
  <r>
    <x v="2"/>
    <x v="42"/>
    <s v="1"/>
    <s v="01"/>
    <s v="15041RESIN515432020"/>
    <s v="20SD000F"/>
    <x v="336"/>
    <n v="1769"/>
    <n v="1769"/>
    <n v="1769"/>
    <m/>
    <n v="0"/>
    <n v="0"/>
    <n v="0"/>
    <n v="7"/>
    <n v="0"/>
    <n v="0"/>
    <n v="0"/>
    <n v="0"/>
    <n v="0"/>
    <e v="#REF!"/>
    <s v="2"/>
  </r>
  <r>
    <x v="2"/>
    <x v="42"/>
    <s v="1"/>
    <s v="01"/>
    <s v="15041RESIN515432020"/>
    <s v="20SD000F"/>
    <x v="337"/>
    <n v="1768"/>
    <n v="1768"/>
    <n v="1768"/>
    <m/>
    <n v="0"/>
    <n v="0"/>
    <n v="0"/>
    <n v="0"/>
    <n v="0"/>
    <n v="0"/>
    <n v="0"/>
    <n v="0"/>
    <n v="0"/>
    <e v="#REF!"/>
    <s v="2"/>
  </r>
  <r>
    <x v="2"/>
    <x v="52"/>
    <s v="1"/>
    <s v="01"/>
    <s v="15041RESIN515432020"/>
    <s v="20SD000F"/>
    <x v="338"/>
    <n v="1767"/>
    <n v="1767"/>
    <n v="1767"/>
    <m/>
    <n v="0"/>
    <n v="0"/>
    <n v="0"/>
    <n v="120.18"/>
    <n v="0"/>
    <n v="0"/>
    <n v="0"/>
    <n v="0"/>
    <n v="0"/>
    <e v="#REF!"/>
    <s v="2"/>
  </r>
  <r>
    <x v="2"/>
    <x v="52"/>
    <s v="1"/>
    <s v="01"/>
    <s v="15041RESIN515432020"/>
    <s v="20SD000F"/>
    <x v="339"/>
    <n v="1766"/>
    <n v="1766"/>
    <n v="1766"/>
    <m/>
    <n v="0"/>
    <n v="0"/>
    <n v="0"/>
    <n v="113"/>
    <n v="0"/>
    <n v="0"/>
    <n v="0"/>
    <n v="0"/>
    <n v="0"/>
    <e v="#REF!"/>
    <s v="2"/>
  </r>
  <r>
    <x v="2"/>
    <x v="52"/>
    <s v="1"/>
    <s v="01"/>
    <s v="15041RESIN515432020"/>
    <s v="20SD000F"/>
    <x v="340"/>
    <n v="1765"/>
    <n v="1765"/>
    <n v="1765"/>
    <m/>
    <n v="0"/>
    <n v="0"/>
    <n v="0"/>
    <n v="199.79"/>
    <n v="0"/>
    <n v="0"/>
    <n v="0"/>
    <n v="0"/>
    <n v="0"/>
    <e v="#REF!"/>
    <s v="2"/>
  </r>
  <r>
    <x v="2"/>
    <x v="52"/>
    <s v="1"/>
    <s v="01"/>
    <s v="15041RESIN515432020"/>
    <s v="20SD000F"/>
    <x v="341"/>
    <n v="1764"/>
    <n v="1764"/>
    <n v="1764"/>
    <m/>
    <n v="0"/>
    <n v="0"/>
    <n v="0"/>
    <n v="80"/>
    <n v="0"/>
    <n v="0"/>
    <n v="0"/>
    <n v="0"/>
    <n v="0"/>
    <e v="#REF!"/>
    <s v="2"/>
  </r>
  <r>
    <x v="2"/>
    <x v="43"/>
    <s v="1"/>
    <s v="01"/>
    <s v="15041RESIN515432020"/>
    <s v="20SD000F"/>
    <x v="342"/>
    <n v="1763"/>
    <n v="1763"/>
    <n v="1763"/>
    <m/>
    <n v="0"/>
    <n v="0"/>
    <n v="0"/>
    <n v="0"/>
    <n v="0"/>
    <n v="0"/>
    <n v="0"/>
    <n v="0"/>
    <n v="0"/>
    <e v="#REF!"/>
    <s v="2"/>
  </r>
  <r>
    <x v="2"/>
    <x v="43"/>
    <s v="1"/>
    <s v="01"/>
    <s v="15041RESIN515432020"/>
    <s v="20SD000F"/>
    <x v="343"/>
    <n v="1762"/>
    <n v="1762"/>
    <n v="1762"/>
    <m/>
    <n v="0"/>
    <n v="0"/>
    <n v="0"/>
    <n v="0"/>
    <n v="0"/>
    <n v="0"/>
    <n v="0"/>
    <n v="0"/>
    <n v="0"/>
    <e v="#REF!"/>
    <s v="2"/>
  </r>
  <r>
    <x v="2"/>
    <x v="53"/>
    <s v="1"/>
    <s v="01"/>
    <s v="15041RESIN515432020"/>
    <s v="20SD000F"/>
    <x v="344"/>
    <n v="1761"/>
    <n v="1761"/>
    <n v="1761"/>
    <m/>
    <n v="0"/>
    <n v="0"/>
    <n v="0"/>
    <n v="1932"/>
    <n v="0"/>
    <n v="0"/>
    <n v="0"/>
    <n v="0"/>
    <n v="0"/>
    <e v="#REF!"/>
    <s v="2"/>
  </r>
  <r>
    <x v="2"/>
    <x v="53"/>
    <s v="1"/>
    <s v="01"/>
    <s v="15041RESIN515432020"/>
    <s v="20SD000F"/>
    <x v="345"/>
    <n v="1760"/>
    <n v="1760"/>
    <n v="1760"/>
    <m/>
    <n v="0"/>
    <n v="0"/>
    <n v="0"/>
    <n v="1615.68"/>
    <n v="0"/>
    <n v="0"/>
    <n v="0"/>
    <n v="0"/>
    <n v="0"/>
    <e v="#REF!"/>
    <s v="2"/>
  </r>
  <r>
    <x v="2"/>
    <x v="53"/>
    <s v="1"/>
    <s v="01"/>
    <s v="15041RESIN515432020"/>
    <s v="20SD000F"/>
    <x v="346"/>
    <n v="1759"/>
    <n v="1759"/>
    <n v="1759"/>
    <m/>
    <n v="0"/>
    <n v="0"/>
    <n v="0"/>
    <n v="56.29"/>
    <n v="0"/>
    <n v="0"/>
    <n v="0"/>
    <n v="0"/>
    <n v="0"/>
    <e v="#REF!"/>
    <s v="2"/>
  </r>
  <r>
    <x v="2"/>
    <x v="53"/>
    <s v="1"/>
    <s v="01"/>
    <s v="15041RESIN515432020"/>
    <s v="20SD000F"/>
    <x v="347"/>
    <n v="1758"/>
    <n v="1758"/>
    <n v="1758"/>
    <m/>
    <n v="0"/>
    <n v="0"/>
    <n v="0"/>
    <n v="1100"/>
    <n v="0"/>
    <n v="0"/>
    <n v="0"/>
    <n v="0"/>
    <n v="0"/>
    <e v="#REF!"/>
    <s v="2"/>
  </r>
  <r>
    <x v="2"/>
    <x v="54"/>
    <s v="1"/>
    <s v="01"/>
    <s v="15041RESIN515432020"/>
    <s v="20SD000F"/>
    <x v="348"/>
    <n v="1757"/>
    <n v="1757"/>
    <n v="1757"/>
    <m/>
    <n v="0"/>
    <n v="0"/>
    <n v="0"/>
    <n v="56.26"/>
    <n v="0"/>
    <n v="0"/>
    <n v="0"/>
    <n v="0"/>
    <n v="0"/>
    <e v="#REF!"/>
    <s v="2"/>
  </r>
  <r>
    <x v="2"/>
    <x v="55"/>
    <s v="1"/>
    <s v="01"/>
    <s v="15041RESIN515432020"/>
    <s v="20SD000F"/>
    <x v="349"/>
    <n v="1756"/>
    <n v="1756"/>
    <n v="1756"/>
    <m/>
    <n v="0"/>
    <n v="0"/>
    <n v="0"/>
    <n v="23.04"/>
    <n v="0"/>
    <n v="0"/>
    <n v="0"/>
    <n v="0"/>
    <n v="0"/>
    <e v="#REF!"/>
    <s v="2"/>
  </r>
  <r>
    <x v="2"/>
    <x v="55"/>
    <s v="1"/>
    <s v="01"/>
    <s v="15041RESIN515432020"/>
    <s v="20SD000F"/>
    <x v="350"/>
    <n v="1755"/>
    <n v="1755"/>
    <n v="1755"/>
    <m/>
    <n v="0"/>
    <n v="0"/>
    <n v="0"/>
    <n v="111.46"/>
    <n v="0"/>
    <n v="0"/>
    <n v="0"/>
    <n v="0"/>
    <n v="0"/>
    <e v="#REF!"/>
    <s v="2"/>
  </r>
  <r>
    <x v="2"/>
    <x v="56"/>
    <s v="1"/>
    <s v="01"/>
    <s v="15041RESIN515432020"/>
    <s v="20SD000F"/>
    <x v="351"/>
    <n v="1754"/>
    <n v="1754"/>
    <n v="1754"/>
    <m/>
    <n v="0"/>
    <n v="0"/>
    <n v="0"/>
    <n v="136.66"/>
    <n v="0"/>
    <n v="0"/>
    <n v="0"/>
    <n v="0"/>
    <n v="0"/>
    <e v="#REF!"/>
    <s v="2"/>
  </r>
  <r>
    <x v="2"/>
    <x v="56"/>
    <s v="1"/>
    <s v="01"/>
    <s v="15041RESIN515432020"/>
    <s v="20SD000F"/>
    <x v="352"/>
    <n v="1753"/>
    <n v="1753"/>
    <n v="1753"/>
    <m/>
    <n v="0"/>
    <n v="0"/>
    <n v="0"/>
    <n v="20.260000000000002"/>
    <n v="0"/>
    <n v="0"/>
    <n v="0"/>
    <n v="0"/>
    <n v="0"/>
    <e v="#REF!"/>
    <s v="2"/>
  </r>
  <r>
    <x v="2"/>
    <x v="56"/>
    <s v="1"/>
    <s v="01"/>
    <s v="15041RESIN515432020"/>
    <s v="20SD000F"/>
    <x v="353"/>
    <n v="1752"/>
    <n v="1752"/>
    <n v="1752"/>
    <m/>
    <n v="0"/>
    <n v="0"/>
    <n v="0"/>
    <n v="50.64"/>
    <n v="0"/>
    <n v="0"/>
    <n v="0"/>
    <n v="0"/>
    <n v="0"/>
    <e v="#REF!"/>
    <s v="2"/>
  </r>
  <r>
    <x v="2"/>
    <x v="56"/>
    <s v="1"/>
    <s v="01"/>
    <s v="15041RESIN515432020"/>
    <s v="20SD000F"/>
    <x v="354"/>
    <n v="1751"/>
    <n v="1751"/>
    <n v="1751"/>
    <m/>
    <n v="0"/>
    <n v="0"/>
    <n v="0"/>
    <n v="66"/>
    <n v="0"/>
    <n v="0"/>
    <n v="0"/>
    <n v="0"/>
    <n v="0"/>
    <e v="#REF!"/>
    <s v="2"/>
  </r>
  <r>
    <x v="2"/>
    <x v="38"/>
    <s v="1"/>
    <s v="01"/>
    <s v="15041RESIN515432020"/>
    <s v="20SD000F"/>
    <x v="355"/>
    <n v="1750"/>
    <n v="1750"/>
    <n v="1750"/>
    <m/>
    <n v="0"/>
    <n v="0"/>
    <n v="0"/>
    <n v="166.28"/>
    <n v="0"/>
    <n v="0"/>
    <n v="0"/>
    <n v="0"/>
    <n v="0"/>
    <e v="#REF!"/>
    <s v="2"/>
  </r>
  <r>
    <x v="2"/>
    <x v="38"/>
    <s v="1"/>
    <s v="01"/>
    <s v="15041RESIN515432020"/>
    <s v="20SD000F"/>
    <x v="356"/>
    <n v="1749"/>
    <n v="1749"/>
    <n v="1749"/>
    <m/>
    <n v="0"/>
    <n v="0"/>
    <n v="0"/>
    <n v="490"/>
    <n v="0"/>
    <n v="0"/>
    <n v="0"/>
    <n v="0"/>
    <n v="0"/>
    <e v="#REF!"/>
    <s v="2"/>
  </r>
  <r>
    <x v="3"/>
    <x v="57"/>
    <s v="1"/>
    <s v="01"/>
    <s v="15041RESIN515432020"/>
    <s v="20SD000F"/>
    <x v="357"/>
    <n v="1714"/>
    <n v="1714"/>
    <n v="1714"/>
    <n v="0"/>
    <n v="0"/>
    <n v="0"/>
    <n v="0"/>
    <n v="136.80000000000001"/>
    <n v="0"/>
    <n v="0"/>
    <n v="0"/>
    <n v="0"/>
    <n v="0"/>
    <n v="136.80000000000001"/>
    <s v="2"/>
  </r>
  <r>
    <x v="3"/>
    <x v="57"/>
    <s v="1"/>
    <s v="01"/>
    <s v="15041RESIN515432020"/>
    <s v="20SD000F"/>
    <x v="358"/>
    <n v="1715"/>
    <n v="1715"/>
    <n v="1715"/>
    <n v="0"/>
    <n v="0"/>
    <n v="0"/>
    <n v="0"/>
    <n v="195.99"/>
    <n v="0"/>
    <n v="0"/>
    <n v="0"/>
    <n v="0"/>
    <n v="0"/>
    <n v="195.99"/>
    <s v="2"/>
  </r>
  <r>
    <x v="3"/>
    <x v="58"/>
    <s v="1"/>
    <s v="01"/>
    <s v="15041RESIN515432020"/>
    <s v="20SD000F"/>
    <x v="359"/>
    <n v="1716"/>
    <n v="1716"/>
    <n v="1716"/>
    <n v="0"/>
    <n v="0"/>
    <n v="0"/>
    <n v="0"/>
    <n v="3.05"/>
    <n v="0"/>
    <n v="0"/>
    <n v="0"/>
    <n v="0"/>
    <n v="0"/>
    <n v="3.05"/>
    <s v="2"/>
  </r>
  <r>
    <x v="3"/>
    <x v="59"/>
    <s v="1"/>
    <s v="01"/>
    <s v="15041RESIN515432020"/>
    <s v="20SD000F"/>
    <x v="360"/>
    <n v="1717"/>
    <n v="1717"/>
    <n v="1717"/>
    <n v="0"/>
    <n v="0"/>
    <n v="0"/>
    <n v="0"/>
    <n v="122.26"/>
    <n v="0"/>
    <n v="0"/>
    <n v="0"/>
    <n v="0"/>
    <n v="0"/>
    <n v="122.26"/>
    <s v="2"/>
  </r>
  <r>
    <x v="3"/>
    <x v="59"/>
    <s v="1"/>
    <s v="01"/>
    <s v="15041RESIN515432020"/>
    <s v="20SD000F"/>
    <x v="361"/>
    <n v="1718"/>
    <n v="1718"/>
    <n v="1718"/>
    <n v="0"/>
    <n v="0"/>
    <n v="0"/>
    <n v="0"/>
    <n v="71.38"/>
    <n v="0"/>
    <n v="0"/>
    <n v="0"/>
    <n v="0"/>
    <n v="0"/>
    <n v="71.38"/>
    <s v="2"/>
  </r>
  <r>
    <x v="3"/>
    <x v="60"/>
    <s v="1"/>
    <s v="01"/>
    <s v="15041RESIN515432020"/>
    <s v="20SD000F"/>
    <x v="362"/>
    <n v="1719"/>
    <n v="1719"/>
    <n v="1719"/>
    <n v="0"/>
    <n v="0"/>
    <n v="0"/>
    <n v="0"/>
    <n v="6726"/>
    <n v="0"/>
    <n v="0"/>
    <n v="0"/>
    <n v="0"/>
    <n v="0"/>
    <n v="6726"/>
    <s v="2"/>
  </r>
  <r>
    <x v="3"/>
    <x v="60"/>
    <s v="1"/>
    <s v="01"/>
    <s v="15041RESIN515432020"/>
    <s v="20SD000F"/>
    <x v="363"/>
    <n v="1720"/>
    <n v="1720"/>
    <n v="1720"/>
    <n v="0"/>
    <n v="0"/>
    <n v="0"/>
    <n v="0"/>
    <n v="23.04"/>
    <n v="0"/>
    <n v="0"/>
    <n v="0"/>
    <n v="0"/>
    <n v="0"/>
    <n v="23.04"/>
    <s v="2"/>
  </r>
  <r>
    <x v="3"/>
    <x v="60"/>
    <s v="1"/>
    <s v="01"/>
    <s v="15041RESIN515432020"/>
    <s v="20SD000F"/>
    <x v="364"/>
    <n v="1721"/>
    <n v="1721"/>
    <n v="1721"/>
    <n v="0"/>
    <n v="0"/>
    <n v="0"/>
    <n v="0"/>
    <n v="48.34"/>
    <n v="0"/>
    <n v="0"/>
    <n v="0"/>
    <n v="0"/>
    <n v="0"/>
    <n v="48.34"/>
    <s v="2"/>
  </r>
  <r>
    <x v="3"/>
    <x v="60"/>
    <s v="1"/>
    <s v="01"/>
    <s v="15041RESIN515432020"/>
    <s v="20SD000F"/>
    <x v="365"/>
    <n v="1722"/>
    <n v="1722"/>
    <n v="1722"/>
    <n v="0"/>
    <n v="0"/>
    <n v="0"/>
    <n v="0"/>
    <n v="192.1"/>
    <n v="0"/>
    <n v="0"/>
    <n v="0"/>
    <n v="0"/>
    <n v="0"/>
    <n v="192.1"/>
    <s v="2"/>
  </r>
  <r>
    <x v="3"/>
    <x v="60"/>
    <s v="1"/>
    <s v="01"/>
    <s v="15041RESIN515432020"/>
    <s v="20SD000F"/>
    <x v="366"/>
    <n v="1723"/>
    <n v="1723"/>
    <n v="1723"/>
    <n v="0"/>
    <n v="0"/>
    <n v="0"/>
    <n v="0"/>
    <n v="192.1"/>
    <n v="0"/>
    <n v="0"/>
    <n v="0"/>
    <n v="0"/>
    <n v="0"/>
    <n v="192.1"/>
    <s v="2"/>
  </r>
  <r>
    <x v="3"/>
    <x v="60"/>
    <s v="1"/>
    <s v="01"/>
    <s v="15041RESIN515432020"/>
    <s v="20SD000F"/>
    <x v="367"/>
    <n v="1724"/>
    <n v="1724"/>
    <n v="1724"/>
    <n v="0"/>
    <n v="0"/>
    <n v="0"/>
    <n v="0"/>
    <n v="192.1"/>
    <n v="0"/>
    <n v="0"/>
    <n v="0"/>
    <n v="0"/>
    <n v="0"/>
    <n v="192.1"/>
    <s v="2"/>
  </r>
  <r>
    <x v="3"/>
    <x v="60"/>
    <s v="1"/>
    <s v="01"/>
    <s v="15041RESIN515432020"/>
    <s v="20SD000F"/>
    <x v="368"/>
    <n v="1725"/>
    <n v="1725"/>
    <n v="1725"/>
    <n v="0"/>
    <n v="0"/>
    <n v="0"/>
    <n v="0"/>
    <n v="192.1"/>
    <n v="0"/>
    <n v="0"/>
    <n v="0"/>
    <n v="0"/>
    <n v="0"/>
    <n v="192.1"/>
    <s v="2"/>
  </r>
  <r>
    <x v="3"/>
    <x v="60"/>
    <s v="1"/>
    <s v="01"/>
    <s v="15041RESIN515432020"/>
    <s v="20SD000F"/>
    <x v="369"/>
    <n v="1726"/>
    <n v="1726"/>
    <n v="1726"/>
    <n v="0"/>
    <n v="0"/>
    <n v="0"/>
    <n v="0"/>
    <n v="67.62"/>
    <n v="0"/>
    <n v="0"/>
    <n v="0"/>
    <n v="0"/>
    <n v="0"/>
    <n v="67.62"/>
    <s v="2"/>
  </r>
  <r>
    <x v="3"/>
    <x v="61"/>
    <s v="1"/>
    <s v="01"/>
    <s v="15041RESIN515432020"/>
    <s v="20SD000F"/>
    <x v="370"/>
    <n v="1727"/>
    <n v="1727"/>
    <n v="1727"/>
    <n v="0"/>
    <n v="0"/>
    <n v="0"/>
    <n v="0"/>
    <n v="161.28"/>
    <n v="0"/>
    <n v="0"/>
    <n v="0"/>
    <n v="0"/>
    <n v="0"/>
    <n v="161.28"/>
    <s v="2"/>
  </r>
  <r>
    <x v="3"/>
    <x v="62"/>
    <s v="1"/>
    <s v="01"/>
    <s v="15041RESIN515432020"/>
    <s v="20SD000F"/>
    <x v="371"/>
    <n v="1728"/>
    <n v="1728"/>
    <n v="1728"/>
    <n v="0"/>
    <n v="0"/>
    <n v="0"/>
    <n v="0"/>
    <n v="199.14"/>
    <n v="0"/>
    <n v="0"/>
    <n v="0"/>
    <n v="0"/>
    <n v="0"/>
    <n v="199.14"/>
    <s v="2"/>
  </r>
  <r>
    <x v="3"/>
    <x v="62"/>
    <s v="1"/>
    <s v="01"/>
    <s v="15041RESIN515432020"/>
    <s v="20SD000F"/>
    <x v="372"/>
    <n v="1729"/>
    <n v="1729"/>
    <n v="1729"/>
    <n v="0"/>
    <n v="0"/>
    <n v="0"/>
    <n v="0"/>
    <n v="49.72"/>
    <n v="0"/>
    <n v="0"/>
    <n v="0"/>
    <n v="0"/>
    <n v="0"/>
    <n v="49.72"/>
    <s v="2"/>
  </r>
  <r>
    <x v="3"/>
    <x v="63"/>
    <s v="1"/>
    <s v="01"/>
    <s v="15041RESIN515432020"/>
    <s v="20SD000F"/>
    <x v="373"/>
    <n v="1730"/>
    <n v="1730"/>
    <n v="1730"/>
    <n v="0"/>
    <n v="0"/>
    <n v="0"/>
    <n v="0"/>
    <n v="56.73"/>
    <n v="0"/>
    <n v="0"/>
    <n v="0"/>
    <n v="0"/>
    <n v="0"/>
    <n v="56.73"/>
    <s v="2"/>
  </r>
  <r>
    <x v="3"/>
    <x v="63"/>
    <s v="1"/>
    <s v="01"/>
    <s v="15041RESIN515432020"/>
    <s v="20SD000F"/>
    <x v="374"/>
    <n v="1731"/>
    <n v="1731"/>
    <n v="1731"/>
    <n v="0"/>
    <n v="0"/>
    <n v="0"/>
    <n v="0"/>
    <n v="823.06"/>
    <n v="0"/>
    <n v="0"/>
    <n v="0"/>
    <n v="0"/>
    <n v="0"/>
    <n v="823.06"/>
    <s v="2"/>
  </r>
  <r>
    <x v="3"/>
    <x v="64"/>
    <s v="1"/>
    <s v="01"/>
    <s v="15041RESIN515432020"/>
    <s v="20SD000F"/>
    <x v="375"/>
    <n v="1732"/>
    <n v="1732"/>
    <n v="1732"/>
    <n v="0"/>
    <n v="0"/>
    <n v="0"/>
    <n v="0"/>
    <n v="50.64"/>
    <n v="0"/>
    <n v="0"/>
    <n v="0"/>
    <n v="0"/>
    <n v="0"/>
    <n v="50.64"/>
    <s v="2"/>
  </r>
  <r>
    <x v="3"/>
    <x v="64"/>
    <s v="1"/>
    <s v="01"/>
    <s v="15041RESIN515432020"/>
    <s v="20SD000F"/>
    <x v="376"/>
    <n v="1733"/>
    <n v="1733"/>
    <n v="1733"/>
    <n v="0"/>
    <n v="0"/>
    <n v="0"/>
    <n v="0"/>
    <n v="0"/>
    <n v="0"/>
    <n v="0"/>
    <n v="0"/>
    <n v="0"/>
    <n v="0"/>
    <n v="0"/>
    <s v="2"/>
  </r>
  <r>
    <x v="3"/>
    <x v="65"/>
    <s v="1"/>
    <s v="01"/>
    <s v="15041RESIN515432020"/>
    <s v="20SD000F"/>
    <x v="376"/>
    <n v="1733"/>
    <n v="1733"/>
    <n v="1733"/>
    <n v="0"/>
    <n v="0"/>
    <n v="0"/>
    <n v="0"/>
    <n v="46.08"/>
    <n v="0"/>
    <n v="0"/>
    <n v="0"/>
    <n v="0"/>
    <n v="0"/>
    <n v="46.08"/>
    <s v="2"/>
  </r>
  <r>
    <x v="3"/>
    <x v="65"/>
    <s v="1"/>
    <s v="01"/>
    <s v="15041RESIN515432020"/>
    <s v="20SD000F"/>
    <x v="377"/>
    <n v="1734"/>
    <n v="1734"/>
    <n v="1734"/>
    <n v="0"/>
    <n v="0"/>
    <n v="0"/>
    <n v="0"/>
    <n v="143.91999999999999"/>
    <n v="0"/>
    <n v="0"/>
    <n v="0"/>
    <n v="0"/>
    <n v="0"/>
    <n v="143.91999999999999"/>
    <s v="2"/>
  </r>
  <r>
    <x v="3"/>
    <x v="66"/>
    <s v="1"/>
    <s v="01"/>
    <s v="15041RESIN515432020"/>
    <s v="20SD000F"/>
    <x v="378"/>
    <n v="1735"/>
    <n v="1735"/>
    <n v="1735"/>
    <n v="0"/>
    <n v="0"/>
    <n v="0"/>
    <n v="0"/>
    <n v="0"/>
    <n v="0"/>
    <n v="0"/>
    <n v="0"/>
    <n v="0"/>
    <n v="0"/>
    <n v="51.84"/>
    <s v="2"/>
  </r>
  <r>
    <x v="3"/>
    <x v="66"/>
    <s v="1"/>
    <s v="01"/>
    <s v="15041RESIN515432020"/>
    <s v="20SD000F"/>
    <x v="379"/>
    <n v="1736"/>
    <n v="1736"/>
    <n v="1736"/>
    <n v="0"/>
    <n v="0"/>
    <n v="0"/>
    <n v="0"/>
    <n v="495.1"/>
    <n v="0"/>
    <n v="0"/>
    <n v="0"/>
    <n v="0"/>
    <n v="0"/>
    <n v="495.1"/>
    <s v="2"/>
  </r>
  <r>
    <x v="3"/>
    <x v="66"/>
    <s v="1"/>
    <s v="01"/>
    <s v="15041RESIN515432020"/>
    <s v="20SD000F"/>
    <x v="380"/>
    <n v="1737"/>
    <n v="1737"/>
    <n v="1737"/>
    <n v="0"/>
    <n v="0"/>
    <n v="0"/>
    <n v="0"/>
    <n v="212.26"/>
    <n v="0"/>
    <n v="0"/>
    <n v="0"/>
    <n v="0"/>
    <n v="0"/>
    <n v="212.26"/>
    <s v="2"/>
  </r>
  <r>
    <x v="3"/>
    <x v="66"/>
    <s v="1"/>
    <s v="01"/>
    <s v="15041RESIN515432020"/>
    <s v="20SD000F"/>
    <x v="381"/>
    <n v="1738"/>
    <n v="1738"/>
    <n v="1738"/>
    <n v="0"/>
    <n v="0"/>
    <n v="0"/>
    <n v="0"/>
    <n v="204.08"/>
    <n v="0"/>
    <n v="0"/>
    <n v="0"/>
    <n v="0"/>
    <n v="0"/>
    <n v="204.08"/>
    <s v="2"/>
  </r>
  <r>
    <x v="3"/>
    <x v="66"/>
    <s v="1"/>
    <s v="01"/>
    <s v="15041RESIN515432020"/>
    <s v="20SD000F"/>
    <x v="382"/>
    <n v="1739"/>
    <n v="1739"/>
    <n v="1739"/>
    <n v="0"/>
    <n v="0"/>
    <n v="0"/>
    <n v="0"/>
    <n v="127.06"/>
    <n v="0"/>
    <n v="0"/>
    <n v="0"/>
    <n v="0"/>
    <n v="0"/>
    <n v="127.06"/>
    <s v="2"/>
  </r>
  <r>
    <x v="3"/>
    <x v="67"/>
    <s v="1"/>
    <s v="01"/>
    <s v="15041RESIN515432020"/>
    <s v="20SD000F"/>
    <x v="383"/>
    <n v="1740"/>
    <n v="1740"/>
    <n v="1740"/>
    <n v="0"/>
    <n v="0"/>
    <n v="0"/>
    <n v="0"/>
    <n v="73.3"/>
    <n v="0"/>
    <n v="0"/>
    <n v="0"/>
    <n v="0"/>
    <n v="0"/>
    <n v="73.3"/>
    <s v="2"/>
  </r>
  <r>
    <x v="3"/>
    <x v="67"/>
    <s v="1"/>
    <s v="01"/>
    <s v="15041RESIN515432020"/>
    <s v="20SD000F"/>
    <x v="384"/>
    <n v="1741"/>
    <n v="1741"/>
    <n v="1741"/>
    <n v="0"/>
    <n v="0"/>
    <n v="0"/>
    <n v="0"/>
    <n v="52.9"/>
    <n v="0"/>
    <n v="0"/>
    <n v="0"/>
    <n v="0"/>
    <n v="0"/>
    <n v="52.9"/>
    <s v="2"/>
  </r>
  <r>
    <x v="3"/>
    <x v="68"/>
    <s v="1"/>
    <s v="01"/>
    <s v="15041RESIN515432020"/>
    <s v="20SD000F"/>
    <x v="385"/>
    <n v="1742"/>
    <n v="1742"/>
    <n v="1742"/>
    <n v="0"/>
    <n v="0"/>
    <n v="0"/>
    <n v="0"/>
    <n v="1199.8399999999999"/>
    <n v="0"/>
    <n v="0"/>
    <n v="0"/>
    <n v="0"/>
    <n v="0"/>
    <n v="1199.8399999999999"/>
    <s v="2"/>
  </r>
  <r>
    <x v="3"/>
    <x v="69"/>
    <s v="1"/>
    <s v="01"/>
    <s v="15041RESIN515432020"/>
    <s v="20SD000F"/>
    <x v="386"/>
    <n v="1743"/>
    <n v="1743"/>
    <n v="1743"/>
    <n v="0"/>
    <n v="0"/>
    <n v="0"/>
    <n v="0"/>
    <n v="250.66"/>
    <n v="0"/>
    <n v="0"/>
    <n v="0"/>
    <n v="0"/>
    <n v="0"/>
    <n v="250.66"/>
    <s v="2"/>
  </r>
  <r>
    <x v="3"/>
    <x v="70"/>
    <s v="1"/>
    <s v="01"/>
    <s v="15041RESIN515432020"/>
    <s v="20SD000F"/>
    <x v="387"/>
    <n v="1744"/>
    <n v="1744"/>
    <n v="1744"/>
    <n v="0"/>
    <n v="0"/>
    <n v="0"/>
    <n v="0"/>
    <n v="52.9"/>
    <n v="0"/>
    <n v="0"/>
    <n v="0"/>
    <n v="0"/>
    <n v="0"/>
    <n v="52.9"/>
    <s v="2"/>
  </r>
  <r>
    <x v="3"/>
    <x v="70"/>
    <s v="1"/>
    <s v="01"/>
    <s v="15041RESIN515432020"/>
    <s v="20SD000F"/>
    <x v="388"/>
    <n v="1745"/>
    <n v="1745"/>
    <n v="1745"/>
    <n v="0"/>
    <n v="0"/>
    <n v="0"/>
    <n v="0"/>
    <n v="70.06"/>
    <n v="0"/>
    <n v="0"/>
    <n v="0"/>
    <n v="0"/>
    <n v="0"/>
    <n v="70.06"/>
    <s v="2"/>
  </r>
  <r>
    <x v="3"/>
    <x v="70"/>
    <s v="1"/>
    <s v="01"/>
    <s v="15041RESIN515432020"/>
    <s v="20SD000F"/>
    <x v="389"/>
    <n v="1746"/>
    <n v="1746"/>
    <n v="1746"/>
    <n v="0"/>
    <n v="0"/>
    <n v="0"/>
    <n v="0"/>
    <n v="416.98"/>
    <n v="0"/>
    <n v="0"/>
    <n v="0"/>
    <n v="0"/>
    <n v="0"/>
    <n v="416.98"/>
    <s v="2"/>
  </r>
  <r>
    <x v="3"/>
    <x v="71"/>
    <s v="1"/>
    <s v="01"/>
    <s v="15041RESIN515432020"/>
    <s v="20SD000F"/>
    <x v="390"/>
    <n v="1747"/>
    <n v="1747"/>
    <n v="1747"/>
    <n v="0"/>
    <n v="0"/>
    <n v="0"/>
    <n v="0"/>
    <n v="815"/>
    <n v="0"/>
    <n v="0"/>
    <n v="0"/>
    <n v="0"/>
    <n v="0"/>
    <n v="815"/>
    <s v="2"/>
  </r>
  <r>
    <x v="3"/>
    <x v="71"/>
    <s v="1"/>
    <s v="01"/>
    <s v="15041RESIN515432020"/>
    <s v="20SD000F"/>
    <x v="391"/>
    <n v="1748"/>
    <n v="1748"/>
    <n v="1748"/>
    <n v="0"/>
    <n v="0"/>
    <n v="0"/>
    <n v="0"/>
    <n v="46.08"/>
    <n v="0"/>
    <n v="0"/>
    <n v="0"/>
    <n v="0"/>
    <n v="0"/>
    <n v="46.08"/>
    <s v="2"/>
  </r>
  <r>
    <x v="3"/>
    <x v="59"/>
    <s v="1"/>
    <s v="01"/>
    <s v="15041RESIN710002021"/>
    <s v="21DS000F"/>
    <x v="392"/>
    <n v="65"/>
    <n v="65"/>
    <n v="65"/>
    <n v="0"/>
    <n v="0"/>
    <n v="0"/>
    <n v="0"/>
    <n v="7.46"/>
    <n v="0"/>
    <n v="0"/>
    <n v="0"/>
    <n v="0"/>
    <n v="0"/>
    <n v="7.46"/>
    <s v="2"/>
  </r>
  <r>
    <x v="3"/>
    <x v="60"/>
    <s v="1"/>
    <s v="01"/>
    <s v="15041RESIN710002021"/>
    <s v="21DS000F"/>
    <x v="393"/>
    <n v="66"/>
    <n v="66"/>
    <n v="66"/>
    <n v="0"/>
    <n v="0"/>
    <n v="0"/>
    <n v="0"/>
    <n v="37.299999999999997"/>
    <n v="0"/>
    <n v="0"/>
    <n v="0"/>
    <n v="0"/>
    <n v="0"/>
    <n v="37.299999999999997"/>
    <s v="2"/>
  </r>
  <r>
    <x v="3"/>
    <x v="61"/>
    <s v="1"/>
    <s v="01"/>
    <s v="15041RESIN710002021"/>
    <s v="21DS000F"/>
    <x v="394"/>
    <n v="67"/>
    <n v="67"/>
    <n v="67"/>
    <n v="0"/>
    <n v="0"/>
    <n v="0"/>
    <n v="0"/>
    <n v="219.4"/>
    <n v="0"/>
    <n v="0"/>
    <n v="0"/>
    <n v="0"/>
    <n v="0"/>
    <n v="219.4"/>
    <s v="2"/>
  </r>
  <r>
    <x v="3"/>
    <x v="62"/>
    <s v="1"/>
    <s v="01"/>
    <s v="15041RESIN710002021"/>
    <s v="21DS000F"/>
    <x v="395"/>
    <n v="68"/>
    <n v="68"/>
    <n v="68"/>
    <n v="0"/>
    <n v="0"/>
    <n v="0"/>
    <n v="0"/>
    <n v="49.2"/>
    <n v="0"/>
    <n v="0"/>
    <n v="0"/>
    <n v="0"/>
    <n v="0"/>
    <n v="49.2"/>
    <s v="2"/>
  </r>
  <r>
    <x v="3"/>
    <x v="66"/>
    <s v="1"/>
    <s v="01"/>
    <s v="15041RESIN710002021"/>
    <s v="21DS000F"/>
    <x v="396"/>
    <n v="69"/>
    <n v="69"/>
    <n v="69"/>
    <n v="0"/>
    <n v="0"/>
    <n v="0"/>
    <n v="0"/>
    <n v="581.47"/>
    <n v="0"/>
    <n v="0"/>
    <n v="0"/>
    <n v="0"/>
    <n v="0"/>
    <n v="581.47"/>
    <s v="2"/>
  </r>
  <r>
    <x v="3"/>
    <x v="68"/>
    <s v="1"/>
    <s v="01"/>
    <s v="15041RESIN710002021"/>
    <s v="21DS000F"/>
    <x v="397"/>
    <n v="70"/>
    <n v="70"/>
    <n v="70"/>
    <n v="0"/>
    <n v="0"/>
    <n v="0"/>
    <n v="0"/>
    <n v="38.630000000000003"/>
    <n v="0"/>
    <n v="0"/>
    <n v="0"/>
    <n v="0"/>
    <n v="0"/>
    <n v="38.630000000000003"/>
    <s v="2"/>
  </r>
  <r>
    <x v="3"/>
    <x v="69"/>
    <s v="1"/>
    <s v="01"/>
    <s v="15041RESIN710002021"/>
    <s v="21DS000F"/>
    <x v="398"/>
    <n v="71"/>
    <n v="71"/>
    <n v="71"/>
    <n v="0"/>
    <n v="0"/>
    <n v="0"/>
    <n v="0"/>
    <n v="35.5"/>
    <n v="0"/>
    <n v="0"/>
    <n v="0"/>
    <n v="0"/>
    <n v="0"/>
    <n v="35.5"/>
    <s v="2"/>
  </r>
  <r>
    <x v="3"/>
    <x v="69"/>
    <s v="1"/>
    <s v="01"/>
    <s v="15041RESIN710002021"/>
    <s v="21DS000F"/>
    <x v="399"/>
    <n v="72"/>
    <n v="72"/>
    <n v="72"/>
    <n v="0"/>
    <n v="0"/>
    <n v="0"/>
    <n v="0"/>
    <n v="30.8"/>
    <n v="0"/>
    <n v="0"/>
    <n v="0"/>
    <n v="0"/>
    <n v="0"/>
    <n v="30.8"/>
    <s v="2"/>
  </r>
  <r>
    <x v="3"/>
    <x v="72"/>
    <s v="1"/>
    <s v="01"/>
    <s v="15041RESIN710002021"/>
    <s v="21DS000F"/>
    <x v="400"/>
    <n v="73"/>
    <n v="73"/>
    <n v="73"/>
    <n v="0"/>
    <n v="0"/>
    <n v="0"/>
    <n v="0"/>
    <n v="140.6"/>
    <n v="0"/>
    <n v="0"/>
    <n v="0"/>
    <n v="0"/>
    <n v="0"/>
    <n v="140.6"/>
    <s v="2"/>
  </r>
  <r>
    <x v="3"/>
    <x v="70"/>
    <s v="1"/>
    <s v="01"/>
    <s v="15041RESIN382572020"/>
    <s v="20SD004F"/>
    <x v="401"/>
    <n v="1000"/>
    <n v="1000"/>
    <n v="1000"/>
    <n v="0"/>
    <n v="0"/>
    <n v="0"/>
    <n v="0"/>
    <n v="9.3000000000000007"/>
    <n v="0"/>
    <n v="0"/>
    <n v="0"/>
    <n v="0"/>
    <n v="0"/>
    <n v="9.3000000000000007"/>
    <s v="2"/>
  </r>
  <r>
    <x v="3"/>
    <x v="73"/>
    <s v="1"/>
    <s v="01"/>
    <s v="15041RESIN382572020"/>
    <s v="20SD004F"/>
    <x v="402"/>
    <n v="999"/>
    <n v="999"/>
    <n v="999"/>
    <n v="0"/>
    <n v="0"/>
    <n v="0"/>
    <n v="0"/>
    <n v="57.96"/>
    <n v="0"/>
    <n v="0"/>
    <n v="0"/>
    <n v="0"/>
    <n v="0"/>
    <n v="57.96"/>
    <s v="2"/>
  </r>
  <r>
    <x v="3"/>
    <x v="73"/>
    <s v="1"/>
    <s v="01"/>
    <s v="15041RESIN382572020"/>
    <s v="20SD004F"/>
    <x v="403"/>
    <n v="998"/>
    <n v="998"/>
    <n v="998"/>
    <n v="0"/>
    <n v="0"/>
    <n v="0"/>
    <n v="0"/>
    <n v="4.05"/>
    <n v="0"/>
    <n v="0"/>
    <n v="0"/>
    <n v="0"/>
    <n v="0"/>
    <n v="4.05"/>
    <s v="2"/>
  </r>
  <r>
    <x v="3"/>
    <x v="74"/>
    <s v="1"/>
    <s v="01"/>
    <s v="15041RESIN382572020"/>
    <s v="20SD004F"/>
    <x v="404"/>
    <n v="997"/>
    <n v="997"/>
    <n v="997"/>
    <n v="0"/>
    <n v="0"/>
    <n v="0"/>
    <n v="0"/>
    <n v="25.45"/>
    <n v="0"/>
    <n v="0"/>
    <n v="0"/>
    <n v="0"/>
    <n v="0"/>
    <n v="25.45"/>
    <s v="2"/>
  </r>
  <r>
    <x v="3"/>
    <x v="75"/>
    <s v="1"/>
    <s v="01"/>
    <s v="15041RESIN382572020"/>
    <s v="20SD004F"/>
    <x v="405"/>
    <n v="996"/>
    <n v="996"/>
    <n v="996"/>
    <n v="0"/>
    <n v="0"/>
    <n v="0"/>
    <n v="0"/>
    <n v="6.8"/>
    <n v="0"/>
    <n v="0"/>
    <n v="0"/>
    <n v="0"/>
    <n v="0"/>
    <n v="6.8"/>
    <s v="2"/>
  </r>
  <r>
    <x v="3"/>
    <x v="68"/>
    <s v="1"/>
    <s v="01"/>
    <s v="15041RESIN382572020"/>
    <s v="20SD004F"/>
    <x v="406"/>
    <n v="995"/>
    <n v="995"/>
    <n v="995"/>
    <n v="0"/>
    <n v="0"/>
    <n v="0"/>
    <n v="0"/>
    <n v="13.7"/>
    <n v="0"/>
    <n v="0"/>
    <n v="0"/>
    <n v="0"/>
    <n v="0"/>
    <n v="13.7"/>
    <s v="2"/>
  </r>
  <r>
    <x v="3"/>
    <x v="68"/>
    <s v="1"/>
    <s v="01"/>
    <s v="15041RESIN382572020"/>
    <s v="20SD004F"/>
    <x v="407"/>
    <n v="994"/>
    <n v="994"/>
    <n v="994"/>
    <n v="0"/>
    <n v="0"/>
    <n v="0"/>
    <n v="0"/>
    <n v="6.55"/>
    <n v="0"/>
    <n v="0"/>
    <n v="0"/>
    <n v="0"/>
    <n v="0"/>
    <n v="6.55"/>
    <s v="2"/>
  </r>
  <r>
    <x v="3"/>
    <x v="68"/>
    <s v="1"/>
    <s v="01"/>
    <s v="15041RESIN382572020"/>
    <s v="20SD004F"/>
    <x v="408"/>
    <n v="993"/>
    <n v="993"/>
    <n v="993"/>
    <n v="0"/>
    <n v="0"/>
    <n v="0"/>
    <n v="0"/>
    <n v="13.95"/>
    <n v="0"/>
    <n v="0"/>
    <n v="0"/>
    <n v="0"/>
    <n v="0"/>
    <n v="13.95"/>
    <s v="2"/>
  </r>
  <r>
    <x v="3"/>
    <x v="68"/>
    <s v="1"/>
    <s v="01"/>
    <s v="15041RESIN382572020"/>
    <s v="20SD004F"/>
    <x v="409"/>
    <n v="992"/>
    <n v="992"/>
    <n v="992"/>
    <n v="0"/>
    <n v="0"/>
    <n v="0"/>
    <n v="0"/>
    <n v="20.45"/>
    <n v="0"/>
    <n v="0"/>
    <n v="0"/>
    <n v="0"/>
    <n v="0"/>
    <n v="20.45"/>
    <s v="2"/>
  </r>
  <r>
    <x v="3"/>
    <x v="68"/>
    <s v="1"/>
    <s v="01"/>
    <s v="15041RESIN382572020"/>
    <s v="20SD004F"/>
    <x v="410"/>
    <n v="991"/>
    <n v="991"/>
    <n v="991"/>
    <n v="0"/>
    <n v="0"/>
    <n v="0"/>
    <n v="0"/>
    <n v="46.08"/>
    <n v="0"/>
    <n v="0"/>
    <n v="0"/>
    <n v="0"/>
    <n v="0"/>
    <n v="46.08"/>
    <s v="2"/>
  </r>
  <r>
    <x v="3"/>
    <x v="68"/>
    <s v="1"/>
    <s v="01"/>
    <s v="15041RESIN382572020"/>
    <s v="20SD004F"/>
    <x v="411"/>
    <n v="990"/>
    <n v="990"/>
    <n v="990"/>
    <n v="0"/>
    <n v="0"/>
    <n v="0"/>
    <n v="0"/>
    <n v="20.45"/>
    <n v="0"/>
    <n v="0"/>
    <n v="0"/>
    <n v="0"/>
    <n v="0"/>
    <n v="20.45"/>
    <s v="2"/>
  </r>
  <r>
    <x v="3"/>
    <x v="68"/>
    <s v="1"/>
    <s v="01"/>
    <s v="15041RESIN382572020"/>
    <s v="20SD004F"/>
    <x v="412"/>
    <n v="989"/>
    <n v="989"/>
    <n v="989"/>
    <n v="0"/>
    <n v="0"/>
    <n v="0"/>
    <n v="0"/>
    <n v="14"/>
    <n v="0"/>
    <n v="0"/>
    <n v="0"/>
    <n v="0"/>
    <n v="0"/>
    <n v="14"/>
    <s v="2"/>
  </r>
  <r>
    <x v="3"/>
    <x v="68"/>
    <s v="1"/>
    <s v="01"/>
    <s v="15041RESIN382572020"/>
    <s v="20SD004F"/>
    <x v="413"/>
    <n v="988"/>
    <n v="988"/>
    <n v="988"/>
    <n v="0"/>
    <n v="0"/>
    <n v="0"/>
    <n v="0"/>
    <n v="10.95"/>
    <n v="0"/>
    <n v="0"/>
    <n v="0"/>
    <n v="0"/>
    <n v="0"/>
    <n v="10.95"/>
    <s v="2"/>
  </r>
  <r>
    <x v="3"/>
    <x v="68"/>
    <s v="1"/>
    <s v="01"/>
    <s v="15041RESIN382572020"/>
    <s v="20SD004F"/>
    <x v="414"/>
    <n v="987"/>
    <n v="987"/>
    <n v="987"/>
    <n v="0"/>
    <n v="0"/>
    <n v="0"/>
    <n v="0"/>
    <n v="16.63"/>
    <n v="0"/>
    <n v="0"/>
    <n v="0"/>
    <n v="0"/>
    <n v="0"/>
    <n v="16.63"/>
    <s v="2"/>
  </r>
  <r>
    <x v="3"/>
    <x v="68"/>
    <s v="1"/>
    <s v="01"/>
    <s v="15041RESIN382572020"/>
    <s v="20SD004F"/>
    <x v="415"/>
    <n v="986"/>
    <n v="986"/>
    <n v="986"/>
    <n v="0"/>
    <n v="0"/>
    <n v="0"/>
    <n v="0"/>
    <n v="16.3"/>
    <n v="0"/>
    <n v="0"/>
    <n v="0"/>
    <n v="0"/>
    <n v="0"/>
    <n v="16.3"/>
    <s v="2"/>
  </r>
  <r>
    <x v="3"/>
    <x v="68"/>
    <s v="1"/>
    <s v="01"/>
    <s v="15041RESIN382572020"/>
    <s v="20SD004F"/>
    <x v="416"/>
    <n v="985"/>
    <n v="985"/>
    <n v="985"/>
    <n v="0"/>
    <n v="0"/>
    <n v="0"/>
    <n v="0"/>
    <n v="4.2"/>
    <n v="0"/>
    <n v="0"/>
    <n v="0"/>
    <n v="0"/>
    <n v="0"/>
    <n v="4.2"/>
    <s v="2"/>
  </r>
  <r>
    <x v="3"/>
    <x v="68"/>
    <s v="1"/>
    <s v="01"/>
    <s v="15041RESIN382572020"/>
    <s v="20SD004F"/>
    <x v="417"/>
    <n v="984"/>
    <n v="984"/>
    <n v="984"/>
    <n v="0"/>
    <n v="0"/>
    <n v="0"/>
    <n v="0"/>
    <n v="7"/>
    <n v="0"/>
    <n v="0"/>
    <n v="0"/>
    <n v="0"/>
    <n v="0"/>
    <n v="7"/>
    <s v="2"/>
  </r>
  <r>
    <x v="3"/>
    <x v="68"/>
    <s v="1"/>
    <s v="01"/>
    <s v="15041RESIN382572020"/>
    <s v="20SD004F"/>
    <x v="418"/>
    <n v="983"/>
    <n v="983"/>
    <n v="983"/>
    <n v="0"/>
    <n v="0"/>
    <n v="0"/>
    <n v="0"/>
    <n v="15.15"/>
    <n v="0"/>
    <n v="0"/>
    <n v="0"/>
    <n v="0"/>
    <n v="0"/>
    <n v="15.15"/>
    <s v="2"/>
  </r>
  <r>
    <x v="3"/>
    <x v="68"/>
    <s v="1"/>
    <s v="01"/>
    <s v="15041RESIN382572020"/>
    <s v="20SD004F"/>
    <x v="419"/>
    <n v="982"/>
    <n v="982"/>
    <n v="982"/>
    <n v="0"/>
    <n v="0"/>
    <n v="0"/>
    <n v="0"/>
    <n v="17.600000000000001"/>
    <n v="0"/>
    <n v="0"/>
    <n v="0"/>
    <n v="0"/>
    <n v="0"/>
    <n v="17.600000000000001"/>
    <s v="2"/>
  </r>
  <r>
    <x v="3"/>
    <x v="68"/>
    <s v="1"/>
    <s v="01"/>
    <s v="15041RESIN382572020"/>
    <s v="20SD004F"/>
    <x v="420"/>
    <n v="981"/>
    <n v="981"/>
    <n v="981"/>
    <n v="0"/>
    <n v="0"/>
    <n v="0"/>
    <n v="0"/>
    <n v="52.4"/>
    <n v="0"/>
    <n v="0"/>
    <n v="0"/>
    <n v="0"/>
    <n v="0"/>
    <n v="52.4"/>
    <s v="2"/>
  </r>
  <r>
    <x v="3"/>
    <x v="68"/>
    <s v="1"/>
    <s v="01"/>
    <s v="15041RESIN382572020"/>
    <s v="20SD004F"/>
    <x v="421"/>
    <n v="980"/>
    <n v="980"/>
    <n v="980"/>
    <n v="0"/>
    <n v="0"/>
    <n v="0"/>
    <n v="0"/>
    <n v="2.7"/>
    <n v="0"/>
    <n v="0"/>
    <n v="0"/>
    <n v="0"/>
    <n v="0"/>
    <n v="2.7"/>
    <s v="2"/>
  </r>
  <r>
    <x v="3"/>
    <x v="68"/>
    <s v="1"/>
    <s v="01"/>
    <s v="15041RESIN382572020"/>
    <s v="20SD004F"/>
    <x v="422"/>
    <n v="979"/>
    <n v="979"/>
    <n v="979"/>
    <n v="0"/>
    <n v="0"/>
    <n v="0"/>
    <n v="0"/>
    <n v="8.5500000000000007"/>
    <n v="0"/>
    <n v="0"/>
    <n v="0"/>
    <n v="0"/>
    <n v="0"/>
    <n v="8.5500000000000007"/>
    <s v="2"/>
  </r>
  <r>
    <x v="3"/>
    <x v="68"/>
    <s v="1"/>
    <s v="01"/>
    <s v="15041RESIN382572020"/>
    <s v="20SD004F"/>
    <x v="423"/>
    <n v="978"/>
    <n v="978"/>
    <n v="978"/>
    <n v="0"/>
    <n v="0"/>
    <n v="0"/>
    <n v="0"/>
    <n v="14.1"/>
    <n v="0"/>
    <n v="0"/>
    <n v="0"/>
    <n v="0"/>
    <n v="0"/>
    <n v="14.1"/>
    <s v="2"/>
  </r>
  <r>
    <x v="3"/>
    <x v="68"/>
    <s v="1"/>
    <s v="01"/>
    <s v="15041RESIN382572020"/>
    <s v="20SD004F"/>
    <x v="424"/>
    <n v="977"/>
    <n v="977"/>
    <n v="977"/>
    <n v="0"/>
    <n v="0"/>
    <n v="0"/>
    <n v="0"/>
    <n v="23.4"/>
    <n v="0"/>
    <n v="0"/>
    <n v="0"/>
    <n v="0"/>
    <n v="0"/>
    <n v="23.4"/>
    <s v="2"/>
  </r>
  <r>
    <x v="3"/>
    <x v="62"/>
    <s v="1"/>
    <s v="01"/>
    <s v="15041RESIN382572020"/>
    <s v="20SD004F"/>
    <x v="425"/>
    <n v="976"/>
    <n v="976"/>
    <n v="976"/>
    <n v="0"/>
    <n v="0"/>
    <n v="0"/>
    <n v="0"/>
    <n v="20.25"/>
    <n v="0"/>
    <n v="0"/>
    <n v="0"/>
    <n v="0"/>
    <n v="0"/>
    <n v="20.25"/>
    <s v="2"/>
  </r>
  <r>
    <x v="3"/>
    <x v="62"/>
    <s v="1"/>
    <s v="01"/>
    <s v="15041RESIN382572020"/>
    <s v="20SD004F"/>
    <x v="426"/>
    <n v="975"/>
    <n v="975"/>
    <n v="975"/>
    <n v="0"/>
    <n v="0"/>
    <n v="0"/>
    <n v="0"/>
    <n v="11"/>
    <n v="0"/>
    <n v="0"/>
    <n v="0"/>
    <n v="0"/>
    <n v="0"/>
    <n v="11"/>
    <s v="2"/>
  </r>
  <r>
    <x v="3"/>
    <x v="59"/>
    <s v="1"/>
    <s v="01"/>
    <s v="15041RESIN382572020"/>
    <s v="20SD004F"/>
    <x v="427"/>
    <n v="974"/>
    <n v="974"/>
    <n v="974"/>
    <n v="0"/>
    <n v="0"/>
    <n v="0"/>
    <n v="0"/>
    <n v="19.3"/>
    <n v="0"/>
    <n v="0"/>
    <n v="0"/>
    <n v="0"/>
    <n v="0"/>
    <n v="19.3"/>
    <s v="2"/>
  </r>
  <r>
    <x v="3"/>
    <x v="59"/>
    <s v="1"/>
    <s v="01"/>
    <s v="15041RESIN382572020"/>
    <s v="20SD004F"/>
    <x v="428"/>
    <n v="973"/>
    <n v="973"/>
    <n v="973"/>
    <n v="0"/>
    <n v="0"/>
    <n v="0"/>
    <n v="0"/>
    <n v="40.64"/>
    <n v="0"/>
    <n v="0"/>
    <n v="0"/>
    <n v="0"/>
    <n v="0"/>
    <n v="40.64"/>
    <s v="2"/>
  </r>
  <r>
    <x v="3"/>
    <x v="59"/>
    <s v="1"/>
    <s v="01"/>
    <s v="15041RESIN382572020"/>
    <s v="20SD004F"/>
    <x v="429"/>
    <n v="972"/>
    <n v="972"/>
    <n v="972"/>
    <n v="0"/>
    <n v="0"/>
    <n v="0"/>
    <n v="0"/>
    <n v="12.58"/>
    <n v="0"/>
    <n v="0"/>
    <n v="0"/>
    <n v="0"/>
    <n v="0"/>
    <n v="12.58"/>
    <s v="2"/>
  </r>
  <r>
    <x v="3"/>
    <x v="76"/>
    <s v="1"/>
    <s v="01"/>
    <s v="15041RESIN382572020"/>
    <s v="20SD004F"/>
    <x v="430"/>
    <n v="971"/>
    <n v="971"/>
    <n v="971"/>
    <n v="0"/>
    <n v="0"/>
    <n v="0"/>
    <n v="0"/>
    <n v="0"/>
    <n v="0"/>
    <n v="0"/>
    <n v="0"/>
    <n v="0"/>
    <n v="0"/>
    <n v="0"/>
    <s v="2"/>
  </r>
  <r>
    <x v="3"/>
    <x v="59"/>
    <s v="1"/>
    <s v="01"/>
    <s v="15041RESIN382572020"/>
    <s v="20SD004F"/>
    <x v="431"/>
    <n v="970"/>
    <n v="970"/>
    <n v="970"/>
    <n v="0"/>
    <n v="0"/>
    <n v="0"/>
    <n v="0"/>
    <n v="0"/>
    <n v="0"/>
    <n v="0"/>
    <n v="0"/>
    <n v="0"/>
    <n v="0"/>
    <n v="0"/>
    <s v="2"/>
  </r>
  <r>
    <x v="3"/>
    <x v="59"/>
    <s v="1"/>
    <s v="01"/>
    <s v="15041RESIN382572020"/>
    <s v="20SD004F"/>
    <x v="432"/>
    <n v="969"/>
    <n v="969"/>
    <n v="969"/>
    <n v="0"/>
    <n v="0"/>
    <n v="0"/>
    <n v="0"/>
    <n v="10"/>
    <n v="0"/>
    <n v="0"/>
    <n v="0"/>
    <n v="0"/>
    <n v="0"/>
    <n v="10"/>
    <s v="2"/>
  </r>
  <r>
    <x v="3"/>
    <x v="77"/>
    <s v="1"/>
    <s v="01"/>
    <s v="15041RESIN382572020"/>
    <s v="20SD004F"/>
    <x v="433"/>
    <n v="968"/>
    <n v="968"/>
    <n v="968"/>
    <n v="0"/>
    <n v="0"/>
    <n v="0"/>
    <n v="0"/>
    <n v="23.6"/>
    <n v="0"/>
    <n v="0"/>
    <n v="0"/>
    <n v="0"/>
    <n v="0"/>
    <n v="23.6"/>
    <s v="2"/>
  </r>
  <r>
    <x v="3"/>
    <x v="57"/>
    <s v="1"/>
    <s v="01"/>
    <s v="15041RESIN382572020"/>
    <s v="20SD004F"/>
    <x v="434"/>
    <n v="967"/>
    <n v="967"/>
    <n v="967"/>
    <n v="0"/>
    <n v="0"/>
    <n v="0"/>
    <n v="0"/>
    <n v="50.64"/>
    <n v="0"/>
    <n v="0"/>
    <n v="0"/>
    <n v="0"/>
    <n v="0"/>
    <n v="50.64"/>
    <s v="2"/>
  </r>
  <r>
    <x v="3"/>
    <x v="71"/>
    <s v="1"/>
    <s v="01"/>
    <s v="15041RESIN763002021"/>
    <s v="21DS003F"/>
    <x v="435"/>
    <n v="211"/>
    <n v="211"/>
    <n v="211"/>
    <n v="0"/>
    <n v="0"/>
    <n v="0"/>
    <n v="0"/>
    <n v="33.5"/>
    <n v="0"/>
    <n v="0"/>
    <n v="0"/>
    <n v="0"/>
    <n v="0"/>
    <n v="33.5"/>
    <s v="2"/>
  </r>
  <r>
    <x v="3"/>
    <x v="71"/>
    <s v="1"/>
    <s v="01"/>
    <s v="15041RESIN763002021"/>
    <s v="21DS003F"/>
    <x v="436"/>
    <n v="210"/>
    <n v="210"/>
    <n v="210"/>
    <n v="0"/>
    <n v="0"/>
    <n v="0"/>
    <n v="0"/>
    <n v="164.08"/>
    <n v="0"/>
    <n v="0"/>
    <n v="0"/>
    <n v="0"/>
    <n v="0"/>
    <n v="164.08"/>
    <s v="2"/>
  </r>
  <r>
    <x v="3"/>
    <x v="72"/>
    <s v="1"/>
    <s v="01"/>
    <s v="15041RESIN763002021"/>
    <s v="21DS003F"/>
    <x v="437"/>
    <n v="209"/>
    <n v="209"/>
    <n v="209"/>
    <n v="0"/>
    <n v="0"/>
    <n v="0"/>
    <n v="0"/>
    <n v="58.85"/>
    <n v="0"/>
    <n v="0"/>
    <n v="0"/>
    <n v="0"/>
    <n v="0"/>
    <n v="58.85"/>
    <s v="2"/>
  </r>
  <r>
    <x v="3"/>
    <x v="70"/>
    <s v="1"/>
    <s v="01"/>
    <s v="15041RESIN763002021"/>
    <s v="21DS003F"/>
    <x v="438"/>
    <n v="208"/>
    <n v="208"/>
    <n v="208"/>
    <n v="0"/>
    <n v="0"/>
    <n v="0"/>
    <n v="0"/>
    <n v="78.599999999999994"/>
    <n v="0"/>
    <n v="0"/>
    <n v="0"/>
    <n v="0"/>
    <n v="0"/>
    <n v="78.599999999999994"/>
    <s v="2"/>
  </r>
  <r>
    <x v="3"/>
    <x v="69"/>
    <s v="1"/>
    <s v="01"/>
    <s v="15041RESIN763002021"/>
    <s v="21DS003F"/>
    <x v="439"/>
    <n v="207"/>
    <n v="207"/>
    <n v="207"/>
    <n v="0"/>
    <n v="0"/>
    <n v="0"/>
    <n v="0"/>
    <n v="59.25"/>
    <n v="0"/>
    <n v="0"/>
    <n v="0"/>
    <n v="0"/>
    <n v="0"/>
    <n v="59.25"/>
    <s v="2"/>
  </r>
  <r>
    <x v="3"/>
    <x v="74"/>
    <s v="1"/>
    <s v="01"/>
    <s v="15041RESIN763002021"/>
    <s v="21DS003F"/>
    <x v="440"/>
    <n v="206"/>
    <n v="206"/>
    <n v="206"/>
    <n v="0"/>
    <n v="0"/>
    <n v="0"/>
    <n v="0"/>
    <n v="55.65"/>
    <n v="0"/>
    <n v="0"/>
    <n v="0"/>
    <n v="0"/>
    <n v="0"/>
    <n v="55.65"/>
    <s v="2"/>
  </r>
  <r>
    <x v="3"/>
    <x v="75"/>
    <s v="1"/>
    <s v="01"/>
    <s v="15041RESIN763002021"/>
    <s v="21DS003F"/>
    <x v="441"/>
    <n v="205"/>
    <n v="205"/>
    <n v="205"/>
    <n v="0"/>
    <n v="0"/>
    <n v="0"/>
    <n v="0"/>
    <n v="44.6"/>
    <n v="0"/>
    <n v="0"/>
    <n v="0"/>
    <n v="0"/>
    <n v="0"/>
    <n v="44.6"/>
    <s v="2"/>
  </r>
  <r>
    <x v="3"/>
    <x v="68"/>
    <s v="1"/>
    <s v="01"/>
    <s v="15041RESIN763002021"/>
    <s v="21DS003F"/>
    <x v="442"/>
    <n v="204"/>
    <n v="204"/>
    <n v="204"/>
    <n v="0"/>
    <n v="0"/>
    <n v="0"/>
    <n v="0"/>
    <n v="39.369999999999997"/>
    <n v="0"/>
    <n v="0"/>
    <n v="0"/>
    <n v="0"/>
    <n v="0"/>
    <n v="39.369999999999997"/>
    <s v="2"/>
  </r>
  <r>
    <x v="3"/>
    <x v="67"/>
    <s v="1"/>
    <s v="01"/>
    <s v="15041RESIN763002021"/>
    <s v="21DS003F"/>
    <x v="443"/>
    <n v="203"/>
    <n v="203"/>
    <n v="203"/>
    <n v="0"/>
    <n v="0"/>
    <n v="0"/>
    <n v="0"/>
    <n v="23.8"/>
    <n v="0"/>
    <n v="0"/>
    <n v="0"/>
    <n v="0"/>
    <n v="0"/>
    <n v="23.8"/>
    <s v="2"/>
  </r>
  <r>
    <x v="3"/>
    <x v="67"/>
    <s v="1"/>
    <s v="01"/>
    <s v="15041RESIN763002021"/>
    <s v="21DS003F"/>
    <x v="444"/>
    <n v="202"/>
    <n v="202"/>
    <n v="202"/>
    <n v="0"/>
    <n v="0"/>
    <n v="0"/>
    <n v="0"/>
    <n v="48.1"/>
    <n v="0"/>
    <n v="0"/>
    <n v="0"/>
    <n v="0"/>
    <n v="0"/>
    <n v="48.1"/>
    <s v="2"/>
  </r>
  <r>
    <x v="3"/>
    <x v="66"/>
    <s v="1"/>
    <s v="01"/>
    <s v="15041RESIN763002021"/>
    <s v="21DS003F"/>
    <x v="445"/>
    <n v="201"/>
    <n v="201"/>
    <n v="201"/>
    <n v="0"/>
    <n v="0"/>
    <n v="0"/>
    <n v="0"/>
    <n v="56.75"/>
    <n v="0"/>
    <n v="0"/>
    <n v="0"/>
    <n v="0"/>
    <n v="0"/>
    <n v="56.75"/>
    <s v="2"/>
  </r>
  <r>
    <x v="3"/>
    <x v="66"/>
    <s v="1"/>
    <s v="01"/>
    <s v="15041RESIN763002021"/>
    <s v="21DS003F"/>
    <x v="446"/>
    <n v="200"/>
    <n v="200"/>
    <n v="200"/>
    <n v="0"/>
    <n v="0"/>
    <n v="0"/>
    <n v="0"/>
    <n v="49.95"/>
    <n v="0"/>
    <n v="0"/>
    <n v="0"/>
    <n v="0"/>
    <n v="0"/>
    <n v="49.95"/>
    <s v="2"/>
  </r>
  <r>
    <x v="3"/>
    <x v="66"/>
    <s v="1"/>
    <s v="01"/>
    <s v="15041RESIN763002021"/>
    <s v="21DS003F"/>
    <x v="447"/>
    <n v="199"/>
    <n v="199"/>
    <n v="199"/>
    <n v="0"/>
    <n v="0"/>
    <n v="0"/>
    <n v="0"/>
    <n v="1"/>
    <n v="0"/>
    <n v="0"/>
    <n v="0"/>
    <n v="0"/>
    <n v="0"/>
    <n v="1"/>
    <s v="2"/>
  </r>
  <r>
    <x v="3"/>
    <x v="65"/>
    <s v="1"/>
    <s v="01"/>
    <s v="15041RESIN763002021"/>
    <s v="21DS003F"/>
    <x v="448"/>
    <n v="198"/>
    <n v="198"/>
    <n v="198"/>
    <n v="0"/>
    <n v="0"/>
    <n v="0"/>
    <n v="0"/>
    <n v="51.25"/>
    <n v="0"/>
    <n v="0"/>
    <n v="0"/>
    <n v="0"/>
    <n v="0"/>
    <n v="51.25"/>
    <s v="2"/>
  </r>
  <r>
    <x v="3"/>
    <x v="64"/>
    <s v="1"/>
    <s v="01"/>
    <s v="15041RESIN763002021"/>
    <s v="21DS003F"/>
    <x v="449"/>
    <n v="197"/>
    <n v="197"/>
    <n v="197"/>
    <n v="0"/>
    <n v="0"/>
    <n v="0"/>
    <n v="0"/>
    <n v="66.599999999999994"/>
    <n v="0"/>
    <n v="0"/>
    <n v="0"/>
    <n v="0"/>
    <n v="0"/>
    <n v="66.599999999999994"/>
    <s v="2"/>
  </r>
  <r>
    <x v="3"/>
    <x v="63"/>
    <s v="1"/>
    <s v="01"/>
    <s v="15041RESIN763002021"/>
    <s v="21DS003F"/>
    <x v="450"/>
    <n v="196"/>
    <n v="196"/>
    <n v="196"/>
    <n v="0"/>
    <n v="0"/>
    <n v="0"/>
    <n v="0"/>
    <n v="29.4"/>
    <n v="0"/>
    <n v="0"/>
    <n v="0"/>
    <n v="0"/>
    <n v="0"/>
    <n v="29.4"/>
    <s v="2"/>
  </r>
  <r>
    <x v="3"/>
    <x v="62"/>
    <s v="1"/>
    <s v="01"/>
    <s v="15041RESIN763002021"/>
    <s v="21DS003F"/>
    <x v="451"/>
    <n v="195"/>
    <n v="195"/>
    <n v="195"/>
    <n v="0"/>
    <n v="0"/>
    <n v="0"/>
    <n v="0"/>
    <n v="77.03"/>
    <n v="0"/>
    <n v="0"/>
    <n v="0"/>
    <n v="0"/>
    <n v="0"/>
    <n v="77.03"/>
    <s v="2"/>
  </r>
  <r>
    <x v="3"/>
    <x v="60"/>
    <s v="1"/>
    <s v="01"/>
    <s v="15041RESIN763002021"/>
    <s v="21DS003F"/>
    <x v="452"/>
    <n v="194"/>
    <n v="194"/>
    <n v="194"/>
    <n v="0"/>
    <n v="0"/>
    <n v="0"/>
    <n v="0"/>
    <n v="72.959999999999994"/>
    <n v="0"/>
    <n v="0"/>
    <n v="0"/>
    <n v="0"/>
    <n v="0"/>
    <n v="72.959999999999994"/>
    <s v="2"/>
  </r>
  <r>
    <x v="3"/>
    <x v="60"/>
    <s v="1"/>
    <s v="01"/>
    <s v="15041RESIN763002021"/>
    <s v="21DS003F"/>
    <x v="453"/>
    <n v="193"/>
    <n v="193"/>
    <n v="193"/>
    <n v="0"/>
    <n v="0"/>
    <n v="0"/>
    <n v="0"/>
    <n v="81.319999999999993"/>
    <n v="0"/>
    <n v="0"/>
    <n v="0"/>
    <n v="0"/>
    <n v="0"/>
    <n v="81.319999999999993"/>
    <s v="2"/>
  </r>
  <r>
    <x v="3"/>
    <x v="60"/>
    <s v="1"/>
    <s v="01"/>
    <s v="15041RESIN763002021"/>
    <s v="21DS003F"/>
    <x v="454"/>
    <n v="192"/>
    <n v="192"/>
    <n v="192"/>
    <n v="0"/>
    <n v="0"/>
    <n v="0"/>
    <n v="0"/>
    <n v="1.29"/>
    <n v="0"/>
    <n v="0"/>
    <n v="0"/>
    <n v="0"/>
    <n v="0"/>
    <n v="1.29"/>
    <s v="2"/>
  </r>
  <r>
    <x v="3"/>
    <x v="59"/>
    <s v="1"/>
    <s v="01"/>
    <s v="15041RESIN763002021"/>
    <s v="21DS003F"/>
    <x v="455"/>
    <n v="191"/>
    <n v="191"/>
    <n v="191"/>
    <n v="0"/>
    <n v="0"/>
    <n v="0"/>
    <n v="0"/>
    <n v="49.25"/>
    <n v="0"/>
    <n v="0"/>
    <n v="0"/>
    <n v="0"/>
    <n v="0"/>
    <n v="49.25"/>
    <s v="2"/>
  </r>
  <r>
    <x v="3"/>
    <x v="77"/>
    <s v="1"/>
    <s v="01"/>
    <s v="15041RESIN763002021"/>
    <s v="21DS003F"/>
    <x v="456"/>
    <n v="190"/>
    <n v="190"/>
    <n v="190"/>
    <n v="0"/>
    <n v="0"/>
    <n v="0"/>
    <n v="0"/>
    <n v="19.7"/>
    <n v="0"/>
    <n v="0"/>
    <n v="0"/>
    <n v="0"/>
    <n v="0"/>
    <n v="19.7"/>
    <s v="2"/>
  </r>
  <r>
    <x v="3"/>
    <x v="58"/>
    <s v="1"/>
    <s v="01"/>
    <s v="15041RESIN763002021"/>
    <s v="21DS003F"/>
    <x v="457"/>
    <n v="189"/>
    <n v="189"/>
    <n v="189"/>
    <n v="0"/>
    <n v="0"/>
    <n v="0"/>
    <n v="0"/>
    <n v="40.049999999999997"/>
    <n v="0"/>
    <n v="0"/>
    <n v="0"/>
    <n v="0"/>
    <n v="0"/>
    <n v="40.049999999999997"/>
    <s v="2"/>
  </r>
  <r>
    <x v="3"/>
    <x v="57"/>
    <s v="1"/>
    <s v="01"/>
    <s v="15041RESIN763002021"/>
    <s v="21DS003F"/>
    <x v="458"/>
    <n v="188"/>
    <n v="188"/>
    <n v="188"/>
    <n v="0"/>
    <n v="0"/>
    <n v="0"/>
    <n v="0"/>
    <n v="41.55"/>
    <n v="0"/>
    <n v="0"/>
    <n v="0"/>
    <n v="0"/>
    <n v="0"/>
    <n v="41.55"/>
    <s v="2"/>
  </r>
  <r>
    <x v="3"/>
    <x v="78"/>
    <s v="1"/>
    <s v="01"/>
    <s v="15041RESIN763002021"/>
    <s v="21DS003F"/>
    <x v="459"/>
    <n v="187"/>
    <n v="187"/>
    <n v="187"/>
    <n v="0"/>
    <n v="0"/>
    <n v="0"/>
    <n v="0"/>
    <n v="73.650000000000006"/>
    <n v="0"/>
    <n v="0"/>
    <n v="0"/>
    <n v="0"/>
    <n v="0"/>
    <n v="73.650000000000006"/>
    <s v="2"/>
  </r>
  <r>
    <x v="4"/>
    <x v="79"/>
    <s v="1"/>
    <s v="01"/>
    <s v="15041RESIN763002021"/>
    <s v="21DS003F"/>
    <x v="460"/>
    <n v="186"/>
    <n v="186"/>
    <n v="186"/>
    <n v="0"/>
    <n v="0"/>
    <n v="0"/>
    <n v="0"/>
    <n v="34.200000000000003"/>
    <n v="0"/>
    <n v="0"/>
    <n v="0"/>
    <n v="0"/>
    <n v="0"/>
    <n v="34.200000000000003"/>
    <s v="2"/>
  </r>
  <r>
    <x v="4"/>
    <x v="80"/>
    <s v="1"/>
    <s v="01"/>
    <s v="15041RESIN763002021"/>
    <s v="21DS003F"/>
    <x v="461"/>
    <n v="185"/>
    <n v="185"/>
    <n v="185"/>
    <n v="0"/>
    <n v="0"/>
    <n v="0"/>
    <n v="0"/>
    <n v="73.36"/>
    <n v="0"/>
    <n v="0"/>
    <n v="0"/>
    <n v="0"/>
    <n v="0"/>
    <n v="73.36"/>
    <s v="2"/>
  </r>
  <r>
    <x v="4"/>
    <x v="81"/>
    <s v="1"/>
    <s v="01"/>
    <s v="15041RESIN763002021"/>
    <s v="21DS003F"/>
    <x v="462"/>
    <n v="184"/>
    <n v="184"/>
    <n v="184"/>
    <n v="0"/>
    <n v="0"/>
    <n v="0"/>
    <n v="0"/>
    <n v="110.26"/>
    <n v="0"/>
    <n v="0"/>
    <n v="0"/>
    <n v="0"/>
    <n v="0"/>
    <n v="110.26"/>
    <s v="2"/>
  </r>
  <r>
    <x v="4"/>
    <x v="82"/>
    <s v="1"/>
    <s v="01"/>
    <s v="15041RESIN763002021"/>
    <s v="21DS003F"/>
    <x v="463"/>
    <n v="183"/>
    <n v="183"/>
    <n v="183"/>
    <n v="0"/>
    <n v="0"/>
    <n v="0"/>
    <n v="0"/>
    <n v="58.79"/>
    <n v="0"/>
    <n v="0"/>
    <n v="0"/>
    <n v="0"/>
    <n v="0"/>
    <n v="58.79"/>
    <s v="2"/>
  </r>
  <r>
    <x v="4"/>
    <x v="83"/>
    <s v="1"/>
    <s v="01"/>
    <s v="15041RESIN763002021"/>
    <s v="21DS003F"/>
    <x v="464"/>
    <n v="181"/>
    <n v="181"/>
    <n v="181"/>
    <n v="0"/>
    <n v="0"/>
    <n v="0"/>
    <n v="0"/>
    <n v="37.15"/>
    <n v="0"/>
    <n v="0"/>
    <n v="0"/>
    <n v="0"/>
    <n v="0"/>
    <n v="37.15"/>
    <s v="2"/>
  </r>
  <r>
    <x v="4"/>
    <x v="84"/>
    <s v="1"/>
    <s v="01"/>
    <s v="15041RESIN763002021"/>
    <s v="21DS003F"/>
    <x v="465"/>
    <n v="180"/>
    <n v="180"/>
    <n v="180"/>
    <n v="0"/>
    <n v="0"/>
    <n v="0"/>
    <n v="0"/>
    <n v="19.100000000000001"/>
    <n v="0"/>
    <n v="0"/>
    <n v="0"/>
    <n v="0"/>
    <n v="0"/>
    <n v="19.100000000000001"/>
    <s v="2"/>
  </r>
  <r>
    <x v="4"/>
    <x v="84"/>
    <s v="1"/>
    <s v="01"/>
    <s v="15041RESIN763002021"/>
    <s v="21DS003F"/>
    <x v="466"/>
    <n v="179"/>
    <n v="179"/>
    <n v="179"/>
    <n v="0"/>
    <n v="0"/>
    <n v="0"/>
    <n v="0"/>
    <n v="34.6"/>
    <n v="0"/>
    <n v="0"/>
    <n v="0"/>
    <n v="0"/>
    <n v="0"/>
    <n v="34.6"/>
    <s v="2"/>
  </r>
  <r>
    <x v="4"/>
    <x v="85"/>
    <s v="1"/>
    <s v="01"/>
    <s v="15041RESIN763002021"/>
    <s v="21DS003F"/>
    <x v="467"/>
    <n v="178"/>
    <n v="178"/>
    <n v="178"/>
    <n v="0"/>
    <n v="0"/>
    <n v="0"/>
    <n v="0"/>
    <n v="0"/>
    <n v="0"/>
    <n v="0"/>
    <n v="0"/>
    <n v="0"/>
    <n v="0"/>
    <n v="0"/>
    <s v="2"/>
  </r>
  <r>
    <x v="4"/>
    <x v="85"/>
    <s v="1"/>
    <s v="01"/>
    <s v="15041RESIN763002021"/>
    <s v="21DS003F"/>
    <x v="468"/>
    <n v="177"/>
    <n v="177"/>
    <n v="177"/>
    <n v="0"/>
    <n v="0"/>
    <n v="0"/>
    <n v="0"/>
    <n v="42.99"/>
    <n v="0"/>
    <n v="0"/>
    <n v="0"/>
    <n v="0"/>
    <n v="0"/>
    <n v="42.99"/>
    <s v="2"/>
  </r>
  <r>
    <x v="4"/>
    <x v="85"/>
    <s v="1"/>
    <s v="01"/>
    <s v="15041RESIN763002021"/>
    <s v="21DS003F"/>
    <x v="469"/>
    <n v="176"/>
    <n v="176"/>
    <n v="176"/>
    <n v="0"/>
    <n v="0"/>
    <n v="0"/>
    <n v="0"/>
    <n v="16.57"/>
    <n v="0"/>
    <n v="0"/>
    <n v="0"/>
    <n v="0"/>
    <n v="0"/>
    <n v="16.57"/>
    <s v="2"/>
  </r>
  <r>
    <x v="4"/>
    <x v="85"/>
    <s v="1"/>
    <s v="01"/>
    <s v="15041RESIN763002021"/>
    <s v="21DS003F"/>
    <x v="470"/>
    <n v="175"/>
    <n v="175"/>
    <n v="175"/>
    <n v="0"/>
    <n v="0"/>
    <n v="0"/>
    <n v="0"/>
    <n v="44.7"/>
    <n v="0"/>
    <n v="0"/>
    <n v="0"/>
    <n v="0"/>
    <n v="0"/>
    <n v="44.7"/>
    <s v="2"/>
  </r>
  <r>
    <x v="4"/>
    <x v="86"/>
    <s v="1"/>
    <s v="01"/>
    <s v="15041RESIN763002021"/>
    <s v="21DS003F"/>
    <x v="471"/>
    <n v="174"/>
    <n v="174"/>
    <n v="174"/>
    <n v="0"/>
    <n v="0"/>
    <n v="0"/>
    <n v="0"/>
    <n v="60.4"/>
    <n v="0"/>
    <n v="0"/>
    <n v="0"/>
    <n v="0"/>
    <n v="0"/>
    <n v="60.4"/>
    <s v="2"/>
  </r>
  <r>
    <x v="4"/>
    <x v="86"/>
    <s v="1"/>
    <s v="01"/>
    <s v="15041RESIN763002021"/>
    <s v="21DS003F"/>
    <x v="472"/>
    <n v="173"/>
    <n v="173"/>
    <n v="173"/>
    <n v="0"/>
    <n v="0"/>
    <n v="0"/>
    <n v="0"/>
    <n v="11.2"/>
    <n v="0"/>
    <n v="0"/>
    <n v="0"/>
    <n v="0"/>
    <n v="0"/>
    <n v="11.2"/>
    <s v="2"/>
  </r>
  <r>
    <x v="4"/>
    <x v="86"/>
    <s v="1"/>
    <s v="01"/>
    <s v="15041RESIN763002021"/>
    <s v="21DS003F"/>
    <x v="473"/>
    <n v="172"/>
    <n v="172"/>
    <n v="172"/>
    <n v="0"/>
    <n v="0"/>
    <n v="0"/>
    <n v="0"/>
    <n v="34.79"/>
    <n v="0"/>
    <n v="0"/>
    <n v="0"/>
    <n v="0"/>
    <n v="0"/>
    <n v="34.79"/>
    <s v="2"/>
  </r>
  <r>
    <x v="4"/>
    <x v="86"/>
    <s v="1"/>
    <s v="01"/>
    <s v="15041RESIN763002021"/>
    <s v="21DS003F"/>
    <x v="474"/>
    <n v="171"/>
    <n v="171"/>
    <n v="171"/>
    <n v="0"/>
    <n v="0"/>
    <n v="0"/>
    <n v="0"/>
    <n v="59.91"/>
    <n v="0"/>
    <n v="0"/>
    <n v="0"/>
    <n v="0"/>
    <n v="0"/>
    <n v="59.91"/>
    <s v="2"/>
  </r>
  <r>
    <x v="4"/>
    <x v="86"/>
    <s v="1"/>
    <s v="01"/>
    <s v="15041RESIN763002021"/>
    <s v="21DS003F"/>
    <x v="475"/>
    <n v="170"/>
    <n v="170"/>
    <n v="170"/>
    <n v="0"/>
    <n v="0"/>
    <n v="0"/>
    <n v="0"/>
    <n v="0"/>
    <n v="0"/>
    <n v="0"/>
    <n v="0"/>
    <n v="0"/>
    <n v="0"/>
    <n v="0"/>
    <s v="2"/>
  </r>
  <r>
    <x v="4"/>
    <x v="87"/>
    <s v="1"/>
    <s v="01"/>
    <s v="15041RESIN763002021"/>
    <s v="21DS003F"/>
    <x v="476"/>
    <n v="169"/>
    <n v="169"/>
    <n v="169"/>
    <n v="0"/>
    <n v="0"/>
    <n v="0"/>
    <n v="0"/>
    <n v="36.75"/>
    <n v="0"/>
    <n v="0"/>
    <n v="0"/>
    <n v="0"/>
    <n v="0"/>
    <n v="36.75"/>
    <s v="2"/>
  </r>
  <r>
    <x v="4"/>
    <x v="88"/>
    <s v="1"/>
    <s v="01"/>
    <s v="15041RESIN763002021"/>
    <s v="21DS003F"/>
    <x v="477"/>
    <n v="168"/>
    <n v="168"/>
    <n v="168"/>
    <n v="0"/>
    <n v="0"/>
    <n v="0"/>
    <n v="0"/>
    <n v="12.8"/>
    <n v="0"/>
    <n v="0"/>
    <n v="0"/>
    <n v="0"/>
    <n v="0"/>
    <n v="12.8"/>
    <s v="2"/>
  </r>
  <r>
    <x v="4"/>
    <x v="88"/>
    <s v="1"/>
    <s v="01"/>
    <s v="15041RESIN763002021"/>
    <s v="21DS003F"/>
    <x v="478"/>
    <n v="167"/>
    <n v="167"/>
    <n v="167"/>
    <n v="0"/>
    <n v="0"/>
    <n v="0"/>
    <n v="0"/>
    <n v="34.200000000000003"/>
    <n v="0"/>
    <n v="0"/>
    <n v="0"/>
    <n v="0"/>
    <n v="0"/>
    <n v="34.200000000000003"/>
    <s v="2"/>
  </r>
  <r>
    <x v="4"/>
    <x v="88"/>
    <s v="1"/>
    <s v="01"/>
    <s v="15041RESIN763002021"/>
    <s v="21DS003F"/>
    <x v="479"/>
    <n v="166"/>
    <n v="166"/>
    <n v="166"/>
    <n v="0"/>
    <n v="0"/>
    <n v="0"/>
    <n v="0"/>
    <n v="3.5"/>
    <n v="0"/>
    <n v="0"/>
    <n v="0"/>
    <n v="0"/>
    <n v="0"/>
    <n v="3.5"/>
    <s v="2"/>
  </r>
  <r>
    <x v="4"/>
    <x v="89"/>
    <s v="1"/>
    <s v="01"/>
    <s v="15041RESIN763002021"/>
    <s v="21DS003F"/>
    <x v="480"/>
    <n v="165"/>
    <n v="165"/>
    <n v="165"/>
    <n v="0"/>
    <n v="0"/>
    <n v="0"/>
    <n v="0"/>
    <n v="82.35"/>
    <n v="0"/>
    <n v="0"/>
    <n v="0"/>
    <n v="0"/>
    <n v="0"/>
    <n v="82.35"/>
    <s v="2"/>
  </r>
  <r>
    <x v="4"/>
    <x v="90"/>
    <s v="1"/>
    <s v="01"/>
    <s v="15041RESIN763002021"/>
    <s v="21DS003F"/>
    <x v="481"/>
    <n v="164"/>
    <n v="164"/>
    <n v="164"/>
    <n v="0"/>
    <n v="0"/>
    <n v="0"/>
    <n v="0"/>
    <n v="20.329999999999998"/>
    <n v="0"/>
    <n v="0"/>
    <n v="0"/>
    <n v="0"/>
    <n v="0"/>
    <n v="20.329999999999998"/>
    <s v="2"/>
  </r>
  <r>
    <x v="4"/>
    <x v="90"/>
    <s v="1"/>
    <s v="01"/>
    <s v="15041RESIN763002021"/>
    <s v="21DS003F"/>
    <x v="482"/>
    <n v="163"/>
    <n v="163"/>
    <n v="163"/>
    <n v="0"/>
    <n v="0"/>
    <n v="0"/>
    <n v="0"/>
    <n v="54.67"/>
    <n v="0"/>
    <n v="0"/>
    <n v="0"/>
    <n v="0"/>
    <n v="0"/>
    <n v="54.67"/>
    <s v="2"/>
  </r>
  <r>
    <x v="4"/>
    <x v="91"/>
    <s v="1"/>
    <s v="01"/>
    <s v="15041RESIN763002021"/>
    <s v="21DS003F"/>
    <x v="483"/>
    <n v="162"/>
    <n v="162"/>
    <n v="162"/>
    <n v="0"/>
    <n v="0"/>
    <n v="0"/>
    <n v="0"/>
    <n v="61.87"/>
    <n v="0"/>
    <n v="0"/>
    <n v="0"/>
    <n v="0"/>
    <n v="0"/>
    <n v="61.87"/>
    <s v="2"/>
  </r>
  <r>
    <x v="4"/>
    <x v="91"/>
    <s v="1"/>
    <s v="01"/>
    <s v="15041RESIN763002021"/>
    <s v="21DS003F"/>
    <x v="484"/>
    <n v="161"/>
    <n v="161"/>
    <n v="161"/>
    <n v="0"/>
    <n v="0"/>
    <n v="0"/>
    <n v="0"/>
    <n v="22.05"/>
    <n v="0"/>
    <n v="0"/>
    <n v="0"/>
    <n v="0"/>
    <n v="0"/>
    <n v="22.05"/>
    <s v="2"/>
  </r>
  <r>
    <x v="4"/>
    <x v="76"/>
    <s v="1"/>
    <s v="01"/>
    <s v="15041RESIN763002021"/>
    <s v="21DS003F"/>
    <x v="485"/>
    <n v="160"/>
    <n v="160"/>
    <n v="160"/>
    <n v="0"/>
    <n v="0"/>
    <n v="0"/>
    <n v="0"/>
    <n v="5.05"/>
    <n v="0"/>
    <n v="0"/>
    <n v="0"/>
    <n v="0"/>
    <n v="0"/>
    <n v="5.05"/>
    <s v="2"/>
  </r>
  <r>
    <x v="4"/>
    <x v="76"/>
    <s v="1"/>
    <s v="01"/>
    <s v="15041RESIN763002021"/>
    <s v="21DS003F"/>
    <x v="486"/>
    <n v="159"/>
    <n v="159"/>
    <n v="159"/>
    <n v="0"/>
    <n v="0"/>
    <n v="0"/>
    <n v="0"/>
    <n v="37.049999999999997"/>
    <n v="0"/>
    <n v="0"/>
    <n v="0"/>
    <n v="0"/>
    <n v="0"/>
    <n v="37.049999999999997"/>
    <s v="2"/>
  </r>
  <r>
    <x v="4"/>
    <x v="76"/>
    <s v="1"/>
    <s v="01"/>
    <s v="15041RESIN763002021"/>
    <s v="21DS003F"/>
    <x v="487"/>
    <n v="158"/>
    <n v="158"/>
    <n v="158"/>
    <n v="0"/>
    <n v="0"/>
    <n v="0"/>
    <n v="0"/>
    <n v="66.34"/>
    <n v="0"/>
    <n v="0"/>
    <n v="0"/>
    <n v="0"/>
    <n v="0"/>
    <n v="66.34"/>
    <s v="2"/>
  </r>
  <r>
    <x v="4"/>
    <x v="76"/>
    <s v="1"/>
    <s v="01"/>
    <s v="15041RESIN763002021"/>
    <s v="21DS003F"/>
    <x v="488"/>
    <n v="157"/>
    <n v="157"/>
    <n v="157"/>
    <n v="0"/>
    <n v="0"/>
    <n v="0"/>
    <n v="0"/>
    <n v="333.71"/>
    <n v="0"/>
    <n v="0"/>
    <n v="0"/>
    <n v="0"/>
    <n v="0"/>
    <n v="333.71"/>
    <s v="2"/>
  </r>
  <r>
    <x v="4"/>
    <x v="76"/>
    <s v="1"/>
    <s v="01"/>
    <s v="15041RESIN763002021"/>
    <s v="21DS003F"/>
    <x v="489"/>
    <n v="156"/>
    <n v="156"/>
    <n v="156"/>
    <n v="0"/>
    <n v="0"/>
    <n v="0"/>
    <n v="0"/>
    <n v="6.1"/>
    <n v="0"/>
    <n v="0"/>
    <n v="0"/>
    <n v="0"/>
    <n v="0"/>
    <n v="6.1"/>
    <s v="2"/>
  </r>
  <r>
    <x v="4"/>
    <x v="92"/>
    <s v="1"/>
    <s v="01"/>
    <s v="15041RESIN763002021"/>
    <s v="21DS003F"/>
    <x v="490"/>
    <n v="155"/>
    <n v="155"/>
    <n v="155"/>
    <n v="0"/>
    <n v="0"/>
    <n v="0"/>
    <n v="0"/>
    <n v="17.8"/>
    <n v="0"/>
    <n v="0"/>
    <n v="0"/>
    <n v="0"/>
    <n v="0"/>
    <n v="17.8"/>
    <s v="2"/>
  </r>
  <r>
    <x v="4"/>
    <x v="93"/>
    <s v="1"/>
    <s v="01"/>
    <s v="15041RESIN763002021"/>
    <s v="21DS003F"/>
    <x v="491"/>
    <n v="154"/>
    <n v="154"/>
    <n v="154"/>
    <n v="0"/>
    <n v="0"/>
    <n v="0"/>
    <n v="0"/>
    <n v="63.47"/>
    <n v="0"/>
    <n v="0"/>
    <n v="0"/>
    <n v="0"/>
    <n v="0"/>
    <n v="63.47"/>
    <s v="2"/>
  </r>
  <r>
    <x v="4"/>
    <x v="94"/>
    <s v="1"/>
    <s v="01"/>
    <s v="15041RESIN763002021"/>
    <s v="21DS003F"/>
    <x v="492"/>
    <n v="153"/>
    <n v="153"/>
    <n v="153"/>
    <n v="0"/>
    <n v="0"/>
    <n v="0"/>
    <n v="0"/>
    <n v="17.5"/>
    <n v="0"/>
    <n v="0"/>
    <n v="0"/>
    <n v="0"/>
    <n v="0"/>
    <n v="17.5"/>
    <s v="2"/>
  </r>
  <r>
    <x v="4"/>
    <x v="94"/>
    <s v="1"/>
    <s v="01"/>
    <s v="15041RESIN763002021"/>
    <s v="21DS003F"/>
    <x v="493"/>
    <n v="152"/>
    <n v="152"/>
    <n v="152"/>
    <n v="0"/>
    <n v="0"/>
    <n v="0"/>
    <n v="0"/>
    <n v="53.57"/>
    <n v="0"/>
    <n v="0"/>
    <n v="0"/>
    <n v="0"/>
    <n v="0"/>
    <n v="53.57"/>
    <s v="2"/>
  </r>
  <r>
    <x v="4"/>
    <x v="95"/>
    <s v="1"/>
    <s v="01"/>
    <s v="15041RESIN763002021"/>
    <s v="21DS003F"/>
    <x v="494"/>
    <n v="151"/>
    <n v="151"/>
    <n v="151"/>
    <n v="0"/>
    <n v="0"/>
    <n v="0"/>
    <n v="0"/>
    <n v="9.4499999999999993"/>
    <n v="0"/>
    <n v="0"/>
    <n v="0"/>
    <n v="0"/>
    <n v="0"/>
    <n v="9.4499999999999993"/>
    <s v="2"/>
  </r>
  <r>
    <x v="4"/>
    <x v="95"/>
    <s v="1"/>
    <s v="01"/>
    <s v="15041RESIN763002021"/>
    <s v="21DS003F"/>
    <x v="495"/>
    <n v="150"/>
    <n v="150"/>
    <n v="150"/>
    <n v="0"/>
    <n v="0"/>
    <n v="0"/>
    <n v="0"/>
    <n v="57.97"/>
    <n v="0"/>
    <n v="0"/>
    <n v="0"/>
    <n v="0"/>
    <n v="0"/>
    <n v="57.97"/>
    <s v="2"/>
  </r>
  <r>
    <x v="4"/>
    <x v="79"/>
    <s v="1"/>
    <s v="01"/>
    <s v="15041RESIN382572020"/>
    <s v="20SD004F"/>
    <x v="496"/>
    <n v="966"/>
    <n v="966"/>
    <n v="966"/>
    <n v="0"/>
    <n v="0"/>
    <n v="0"/>
    <n v="0"/>
    <n v="16.850000000000001"/>
    <n v="0"/>
    <n v="0"/>
    <n v="0"/>
    <n v="0"/>
    <n v="0"/>
    <n v="16.850000000000001"/>
    <s v="2"/>
  </r>
  <r>
    <x v="4"/>
    <x v="80"/>
    <s v="1"/>
    <s v="01"/>
    <s v="15041RESIN382572020"/>
    <s v="20SD004F"/>
    <x v="497"/>
    <n v="965"/>
    <n v="965"/>
    <n v="965"/>
    <n v="0"/>
    <n v="0"/>
    <n v="0"/>
    <n v="0"/>
    <n v="26.35"/>
    <n v="0"/>
    <n v="0"/>
    <n v="0"/>
    <n v="0"/>
    <n v="0"/>
    <n v="26.35"/>
    <s v="2"/>
  </r>
  <r>
    <x v="4"/>
    <x v="81"/>
    <s v="1"/>
    <s v="01"/>
    <s v="15041RESIN382572020"/>
    <s v="20SD004F"/>
    <x v="498"/>
    <n v="964"/>
    <n v="964"/>
    <n v="964"/>
    <n v="0"/>
    <n v="0"/>
    <n v="0"/>
    <n v="0"/>
    <n v="9.4"/>
    <n v="0"/>
    <n v="0"/>
    <n v="0"/>
    <n v="0"/>
    <n v="0"/>
    <n v="9.4"/>
    <s v="2"/>
  </r>
  <r>
    <x v="4"/>
    <x v="82"/>
    <s v="1"/>
    <s v="01"/>
    <s v="15041RESIN382572020"/>
    <s v="20SD004F"/>
    <x v="499"/>
    <n v="963"/>
    <n v="963"/>
    <n v="963"/>
    <n v="0"/>
    <n v="0"/>
    <n v="0"/>
    <n v="0"/>
    <n v="9.25"/>
    <n v="0"/>
    <n v="0"/>
    <n v="0"/>
    <n v="0"/>
    <n v="0"/>
    <n v="9.25"/>
    <s v="2"/>
  </r>
  <r>
    <x v="4"/>
    <x v="96"/>
    <s v="1"/>
    <s v="01"/>
    <s v="15041RESIN382572020"/>
    <s v="20SD004F"/>
    <x v="500"/>
    <n v="962"/>
    <n v="962"/>
    <n v="962"/>
    <n v="0"/>
    <n v="0"/>
    <n v="0"/>
    <n v="0"/>
    <n v="6.27"/>
    <n v="0"/>
    <n v="0"/>
    <n v="0"/>
    <n v="0"/>
    <n v="0"/>
    <n v="6.27"/>
    <s v="2"/>
  </r>
  <r>
    <x v="4"/>
    <x v="84"/>
    <s v="1"/>
    <s v="01"/>
    <s v="15041RESIN382572020"/>
    <s v="20SD004F"/>
    <x v="501"/>
    <n v="951"/>
    <n v="951"/>
    <n v="951"/>
    <n v="0"/>
    <n v="0"/>
    <n v="0"/>
    <n v="0"/>
    <n v="9"/>
    <n v="0"/>
    <n v="0"/>
    <n v="0"/>
    <n v="0"/>
    <n v="0"/>
    <n v="9"/>
    <s v="2"/>
  </r>
  <r>
    <x v="4"/>
    <x v="84"/>
    <s v="1"/>
    <s v="01"/>
    <s v="15041RESIN382572020"/>
    <s v="20SD004F"/>
    <x v="502"/>
    <n v="960"/>
    <n v="960"/>
    <n v="960"/>
    <n v="0"/>
    <n v="0"/>
    <n v="0"/>
    <n v="0"/>
    <n v="18.02"/>
    <n v="0"/>
    <n v="0"/>
    <n v="0"/>
    <n v="0"/>
    <n v="0"/>
    <n v="18.02"/>
    <s v="2"/>
  </r>
  <r>
    <x v="4"/>
    <x v="97"/>
    <s v="1"/>
    <s v="01"/>
    <s v="15041RESIN382572020"/>
    <s v="20SD004F"/>
    <x v="503"/>
    <n v="959"/>
    <n v="959"/>
    <n v="959"/>
    <n v="0"/>
    <n v="0"/>
    <n v="0"/>
    <n v="0"/>
    <n v="14.25"/>
    <n v="0"/>
    <n v="0"/>
    <n v="0"/>
    <n v="0"/>
    <n v="0"/>
    <n v="14.25"/>
    <s v="2"/>
  </r>
  <r>
    <x v="4"/>
    <x v="85"/>
    <s v="1"/>
    <s v="01"/>
    <s v="15041RESIN382572020"/>
    <s v="20SD004F"/>
    <x v="504"/>
    <n v="958"/>
    <n v="958"/>
    <n v="958"/>
    <n v="0"/>
    <n v="0"/>
    <n v="0"/>
    <n v="0"/>
    <n v="22.25"/>
    <n v="0"/>
    <n v="0"/>
    <n v="0"/>
    <n v="0"/>
    <n v="0"/>
    <n v="22.25"/>
    <s v="2"/>
  </r>
  <r>
    <x v="4"/>
    <x v="85"/>
    <s v="1"/>
    <s v="01"/>
    <s v="15041RESIN382572020"/>
    <s v="20SD004F"/>
    <x v="505"/>
    <n v="957"/>
    <n v="957"/>
    <n v="957"/>
    <n v="0"/>
    <n v="0"/>
    <n v="0"/>
    <n v="0"/>
    <n v="17.7"/>
    <n v="0"/>
    <n v="0"/>
    <n v="0"/>
    <n v="0"/>
    <n v="0"/>
    <n v="17.7"/>
    <s v="2"/>
  </r>
  <r>
    <x v="4"/>
    <x v="85"/>
    <s v="1"/>
    <s v="01"/>
    <s v="15041RESIN382572020"/>
    <s v="20SD004F"/>
    <x v="506"/>
    <n v="856"/>
    <n v="856"/>
    <n v="856"/>
    <n v="0"/>
    <n v="0"/>
    <n v="0"/>
    <n v="0"/>
    <n v="24.29"/>
    <n v="0"/>
    <n v="0"/>
    <n v="0"/>
    <n v="0"/>
    <n v="0"/>
    <n v="24.29"/>
    <s v="2"/>
  </r>
  <r>
    <x v="4"/>
    <x v="85"/>
    <s v="1"/>
    <s v="01"/>
    <s v="15041RESIN382572020"/>
    <s v="20SD004F"/>
    <x v="507"/>
    <n v="955"/>
    <n v="955"/>
    <n v="955"/>
    <n v="0"/>
    <n v="0"/>
    <n v="0"/>
    <n v="0"/>
    <n v="19.3"/>
    <n v="0"/>
    <n v="0"/>
    <n v="0"/>
    <n v="0"/>
    <n v="0"/>
    <n v="19.3"/>
    <s v="2"/>
  </r>
  <r>
    <x v="4"/>
    <x v="85"/>
    <s v="1"/>
    <s v="01"/>
    <s v="15041RESIN382572020"/>
    <s v="20SD004F"/>
    <x v="508"/>
    <n v="954"/>
    <n v="954"/>
    <n v="954"/>
    <n v="0"/>
    <n v="0"/>
    <n v="0"/>
    <n v="0"/>
    <n v="8.1"/>
    <n v="0"/>
    <n v="0"/>
    <n v="0"/>
    <n v="0"/>
    <n v="0"/>
    <n v="8.1"/>
    <s v="2"/>
  </r>
  <r>
    <x v="4"/>
    <x v="85"/>
    <s v="1"/>
    <s v="01"/>
    <s v="15041RESIN382572020"/>
    <s v="20SD004F"/>
    <x v="509"/>
    <n v="953"/>
    <n v="953"/>
    <n v="953"/>
    <n v="0"/>
    <n v="0"/>
    <n v="0"/>
    <n v="0"/>
    <n v="16.25"/>
    <n v="0"/>
    <n v="0"/>
    <n v="0"/>
    <n v="0"/>
    <n v="0"/>
    <n v="16.25"/>
    <s v="2"/>
  </r>
  <r>
    <x v="4"/>
    <x v="85"/>
    <s v="1"/>
    <s v="01"/>
    <s v="15041RESIN382572020"/>
    <s v="20SD004F"/>
    <x v="510"/>
    <n v="952"/>
    <n v="952"/>
    <n v="952"/>
    <n v="0"/>
    <n v="0"/>
    <n v="0"/>
    <n v="0"/>
    <n v="4.95"/>
    <n v="0"/>
    <n v="0"/>
    <n v="0"/>
    <n v="0"/>
    <n v="0"/>
    <n v="4.95"/>
    <s v="2"/>
  </r>
  <r>
    <x v="4"/>
    <x v="98"/>
    <s v="1"/>
    <s v="01"/>
    <s v="15041RESIN382572020"/>
    <s v="20SD004F"/>
    <x v="501"/>
    <n v="951"/>
    <n v="951"/>
    <n v="951"/>
    <n v="0"/>
    <n v="0"/>
    <n v="0"/>
    <n v="0"/>
    <n v="11.4"/>
    <n v="0"/>
    <n v="0"/>
    <n v="0"/>
    <n v="0"/>
    <n v="0"/>
    <n v="11.4"/>
    <s v="2"/>
  </r>
  <r>
    <x v="4"/>
    <x v="98"/>
    <s v="1"/>
    <s v="01"/>
    <s v="15041RESIN382572020"/>
    <s v="20SD004F"/>
    <x v="511"/>
    <n v="950"/>
    <n v="950"/>
    <n v="950"/>
    <n v="0"/>
    <n v="0"/>
    <n v="0"/>
    <n v="0"/>
    <n v="29.15"/>
    <n v="0"/>
    <n v="0"/>
    <n v="0"/>
    <n v="0"/>
    <n v="0"/>
    <n v="29.15"/>
    <s v="2"/>
  </r>
  <r>
    <x v="4"/>
    <x v="99"/>
    <s v="1"/>
    <s v="01"/>
    <s v="15041RESIN382572020"/>
    <s v="20SD004F"/>
    <x v="512"/>
    <n v="949"/>
    <n v="949"/>
    <n v="949"/>
    <n v="0"/>
    <n v="0"/>
    <n v="0"/>
    <n v="0"/>
    <n v="11.83"/>
    <n v="0"/>
    <n v="0"/>
    <n v="0"/>
    <n v="0"/>
    <n v="0"/>
    <n v="11.83"/>
    <s v="2"/>
  </r>
  <r>
    <x v="4"/>
    <x v="88"/>
    <s v="1"/>
    <s v="01"/>
    <s v="15041RESIN382572020"/>
    <s v="20SD004F"/>
    <x v="513"/>
    <n v="948"/>
    <n v="948"/>
    <n v="948"/>
    <n v="0"/>
    <n v="0"/>
    <n v="0"/>
    <n v="0"/>
    <n v="9.35"/>
    <n v="0"/>
    <n v="0"/>
    <n v="0"/>
    <n v="0"/>
    <n v="0"/>
    <n v="9.35"/>
    <s v="2"/>
  </r>
  <r>
    <x v="4"/>
    <x v="88"/>
    <s v="1"/>
    <s v="01"/>
    <s v="15041RESIN382572020"/>
    <s v="20SD004F"/>
    <x v="514"/>
    <n v="947"/>
    <n v="947"/>
    <n v="947"/>
    <n v="0"/>
    <n v="0"/>
    <n v="0"/>
    <n v="0"/>
    <n v="17.600000000000001"/>
    <n v="0"/>
    <n v="0"/>
    <n v="0"/>
    <n v="0"/>
    <n v="0"/>
    <n v="17.600000000000001"/>
    <s v="2"/>
  </r>
  <r>
    <x v="4"/>
    <x v="100"/>
    <s v="1"/>
    <s v="01"/>
    <s v="15041RESIN382572020"/>
    <s v="20SD004F"/>
    <x v="515"/>
    <n v="946"/>
    <n v="946"/>
    <n v="946"/>
    <n v="0"/>
    <n v="0"/>
    <n v="0"/>
    <n v="0"/>
    <n v="72"/>
    <n v="0"/>
    <n v="0"/>
    <n v="0"/>
    <n v="0"/>
    <n v="0"/>
    <n v="72"/>
    <s v="2"/>
  </r>
  <r>
    <x v="4"/>
    <x v="100"/>
    <s v="1"/>
    <s v="01"/>
    <s v="15041RESIN382572020"/>
    <s v="20SD004F"/>
    <x v="516"/>
    <n v="945"/>
    <n v="945"/>
    <n v="945"/>
    <n v="0"/>
    <n v="0"/>
    <n v="0"/>
    <n v="0"/>
    <n v="144"/>
    <n v="0"/>
    <n v="0"/>
    <n v="0"/>
    <n v="0"/>
    <n v="0"/>
    <n v="144"/>
    <s v="2"/>
  </r>
  <r>
    <x v="4"/>
    <x v="100"/>
    <s v="1"/>
    <s v="01"/>
    <s v="15041RESIN382572020"/>
    <s v="20SD004F"/>
    <x v="517"/>
    <n v="944"/>
    <n v="944"/>
    <n v="944"/>
    <n v="0"/>
    <n v="0"/>
    <n v="0"/>
    <n v="0"/>
    <n v="12.7"/>
    <n v="0"/>
    <n v="0"/>
    <n v="0"/>
    <n v="0"/>
    <n v="0"/>
    <n v="12.7"/>
    <s v="2"/>
  </r>
  <r>
    <x v="4"/>
    <x v="89"/>
    <s v="1"/>
    <s v="01"/>
    <s v="15041RESIN382572020"/>
    <s v="20SD004F"/>
    <x v="518"/>
    <n v="943"/>
    <n v="943"/>
    <n v="943"/>
    <n v="0"/>
    <n v="0"/>
    <n v="0"/>
    <n v="0"/>
    <n v="26.12"/>
    <n v="0"/>
    <n v="0"/>
    <n v="0"/>
    <n v="0"/>
    <n v="0"/>
    <n v="26.12"/>
    <s v="2"/>
  </r>
  <r>
    <x v="4"/>
    <x v="90"/>
    <s v="1"/>
    <s v="01"/>
    <s v="15041RESIN382572020"/>
    <s v="20SD004F"/>
    <x v="519"/>
    <n v="942"/>
    <n v="942"/>
    <n v="942"/>
    <n v="0"/>
    <n v="0"/>
    <n v="0"/>
    <n v="0"/>
    <n v="22"/>
    <n v="0"/>
    <n v="0"/>
    <n v="0"/>
    <n v="0"/>
    <n v="0"/>
    <n v="22"/>
    <s v="2"/>
  </r>
  <r>
    <x v="4"/>
    <x v="91"/>
    <s v="1"/>
    <s v="01"/>
    <s v="15041RESIN382572020"/>
    <s v="20SD004F"/>
    <x v="520"/>
    <n v="941"/>
    <n v="941"/>
    <n v="941"/>
    <n v="0"/>
    <n v="0"/>
    <n v="0"/>
    <n v="0"/>
    <n v="18.55"/>
    <n v="0"/>
    <n v="0"/>
    <n v="0"/>
    <n v="0"/>
    <n v="0"/>
    <n v="18.55"/>
    <s v="2"/>
  </r>
  <r>
    <x v="4"/>
    <x v="76"/>
    <s v="1"/>
    <s v="01"/>
    <s v="15041RESIN382572020"/>
    <s v="20SD004F"/>
    <x v="521"/>
    <n v="940"/>
    <n v="940"/>
    <n v="940"/>
    <n v="0"/>
    <n v="0"/>
    <n v="0"/>
    <n v="0"/>
    <n v="26.25"/>
    <n v="0"/>
    <n v="0"/>
    <n v="0"/>
    <n v="0"/>
    <n v="0"/>
    <n v="26.25"/>
    <s v="2"/>
  </r>
  <r>
    <x v="4"/>
    <x v="92"/>
    <s v="1"/>
    <s v="01"/>
    <s v="15041RESIN382572020"/>
    <s v="20SD004F"/>
    <x v="522"/>
    <n v="939"/>
    <n v="939"/>
    <n v="939"/>
    <n v="0"/>
    <n v="0"/>
    <n v="0"/>
    <n v="0"/>
    <n v="10.220000000000001"/>
    <n v="0"/>
    <n v="0"/>
    <n v="0"/>
    <n v="0"/>
    <n v="0"/>
    <n v="10.220000000000001"/>
    <s v="2"/>
  </r>
  <r>
    <x v="4"/>
    <x v="101"/>
    <s v="1"/>
    <s v="01"/>
    <s v="15041RESIN382572020"/>
    <s v="20SD004F"/>
    <x v="523"/>
    <n v="938"/>
    <n v="938"/>
    <n v="938"/>
    <n v="0"/>
    <n v="0"/>
    <n v="0"/>
    <n v="0"/>
    <n v="17.7"/>
    <n v="0"/>
    <n v="0"/>
    <n v="0"/>
    <n v="0"/>
    <n v="0"/>
    <n v="17.7"/>
    <s v="2"/>
  </r>
  <r>
    <x v="4"/>
    <x v="93"/>
    <s v="1"/>
    <s v="01"/>
    <s v="15041RESIN382572020"/>
    <s v="20SD004F"/>
    <x v="524"/>
    <n v="937"/>
    <n v="937"/>
    <n v="937"/>
    <n v="0"/>
    <n v="0"/>
    <n v="0"/>
    <n v="0"/>
    <n v="9.6999999999999993"/>
    <n v="0"/>
    <n v="0"/>
    <n v="0"/>
    <n v="0"/>
    <n v="0"/>
    <n v="9.6999999999999993"/>
    <s v="2"/>
  </r>
  <r>
    <x v="4"/>
    <x v="94"/>
    <s v="1"/>
    <s v="01"/>
    <s v="15041RESIN382572020"/>
    <s v="20SD004F"/>
    <x v="525"/>
    <n v="936"/>
    <n v="936"/>
    <n v="936"/>
    <n v="0"/>
    <n v="0"/>
    <n v="0"/>
    <n v="0"/>
    <n v="4.75"/>
    <n v="0"/>
    <n v="0"/>
    <n v="0"/>
    <n v="0"/>
    <n v="0"/>
    <n v="4.75"/>
    <s v="2"/>
  </r>
  <r>
    <x v="4"/>
    <x v="95"/>
    <s v="1"/>
    <s v="01"/>
    <s v="15041RESIN382572020"/>
    <s v="20SD004F"/>
    <x v="526"/>
    <n v="935"/>
    <n v="935"/>
    <n v="935"/>
    <n v="0"/>
    <n v="0"/>
    <n v="0"/>
    <n v="0"/>
    <n v="14.75"/>
    <n v="0"/>
    <n v="0"/>
    <n v="0"/>
    <n v="0"/>
    <n v="0"/>
    <n v="14.75"/>
    <s v="2"/>
  </r>
  <r>
    <x v="4"/>
    <x v="83"/>
    <s v="1"/>
    <s v="01"/>
    <s v="15041RESIN382572020"/>
    <s v="20SD004F"/>
    <x v="527"/>
    <n v="934"/>
    <n v="934"/>
    <n v="934"/>
    <n v="0"/>
    <n v="0"/>
    <n v="0"/>
    <n v="0"/>
    <n v="9.6"/>
    <n v="0"/>
    <n v="0"/>
    <n v="0"/>
    <n v="0"/>
    <n v="0"/>
    <n v="9.6"/>
    <s v="2"/>
  </r>
  <r>
    <x v="4"/>
    <x v="83"/>
    <s v="1"/>
    <s v="01"/>
    <s v="15041RESIN382572020"/>
    <s v="20SD004F"/>
    <x v="528"/>
    <n v="933"/>
    <n v="933"/>
    <n v="933"/>
    <n v="0"/>
    <n v="0"/>
    <n v="0"/>
    <n v="0"/>
    <n v="490"/>
    <n v="0"/>
    <n v="0"/>
    <n v="0"/>
    <n v="0"/>
    <n v="0"/>
    <n v="490"/>
    <s v="2"/>
  </r>
  <r>
    <x v="4"/>
    <x v="83"/>
    <s v="1"/>
    <s v="01"/>
    <s v="15041RESIN382572020"/>
    <s v="20SD004F"/>
    <x v="529"/>
    <n v="932"/>
    <n v="932"/>
    <n v="932"/>
    <n v="0"/>
    <n v="0"/>
    <n v="0"/>
    <n v="0"/>
    <n v="11.02"/>
    <n v="0"/>
    <n v="0"/>
    <n v="0"/>
    <n v="0"/>
    <n v="0"/>
    <n v="11.02"/>
    <s v="2"/>
  </r>
  <r>
    <x v="4"/>
    <x v="83"/>
    <s v="1"/>
    <s v="01"/>
    <s v="15041RESIN382572020"/>
    <s v="20SD004F"/>
    <x v="530"/>
    <n v="931"/>
    <n v="931"/>
    <n v="931"/>
    <n v="0"/>
    <n v="0"/>
    <n v="0"/>
    <n v="0"/>
    <n v="0"/>
    <n v="0"/>
    <n v="0"/>
    <n v="0"/>
    <n v="0"/>
    <n v="0"/>
    <n v="0"/>
    <s v="2"/>
  </r>
  <r>
    <x v="4"/>
    <x v="83"/>
    <s v="1"/>
    <s v="01"/>
    <s v="15041RESIN382572020"/>
    <s v="20SD004F"/>
    <x v="531"/>
    <n v="930"/>
    <n v="930"/>
    <n v="930"/>
    <n v="0"/>
    <n v="0"/>
    <n v="0"/>
    <n v="0"/>
    <n v="9.75"/>
    <n v="0"/>
    <n v="0"/>
    <n v="0"/>
    <n v="0"/>
    <n v="0"/>
    <n v="9.75"/>
    <s v="2"/>
  </r>
  <r>
    <x v="4"/>
    <x v="83"/>
    <s v="1"/>
    <s v="01"/>
    <s v="15041RESIN382572020"/>
    <s v="20SD004F"/>
    <x v="532"/>
    <n v="929"/>
    <n v="929"/>
    <n v="929"/>
    <n v="0"/>
    <n v="0"/>
    <n v="0"/>
    <n v="0"/>
    <n v="5"/>
    <n v="0"/>
    <n v="0"/>
    <n v="0"/>
    <n v="0"/>
    <n v="0"/>
    <n v="5"/>
    <s v="2"/>
  </r>
  <r>
    <x v="4"/>
    <x v="83"/>
    <s v="1"/>
    <s v="01"/>
    <s v="15041RESIN382572020"/>
    <s v="20SD004F"/>
    <x v="533"/>
    <n v="928"/>
    <n v="928"/>
    <n v="928"/>
    <n v="0"/>
    <n v="0"/>
    <n v="0"/>
    <n v="0"/>
    <n v="15.4"/>
    <n v="0"/>
    <n v="0"/>
    <n v="0"/>
    <n v="0"/>
    <n v="0"/>
    <n v="15.4"/>
    <s v="2"/>
  </r>
  <r>
    <x v="4"/>
    <x v="83"/>
    <s v="1"/>
    <s v="01"/>
    <s v="15041RESIN382572020"/>
    <s v="20SD004F"/>
    <x v="534"/>
    <n v="927"/>
    <n v="927"/>
    <n v="927"/>
    <n v="0"/>
    <n v="0"/>
    <n v="0"/>
    <n v="0"/>
    <n v="11.85"/>
    <n v="0"/>
    <n v="0"/>
    <n v="0"/>
    <n v="0"/>
    <n v="0"/>
    <n v="11.85"/>
    <s v="2"/>
  </r>
  <r>
    <x v="4"/>
    <x v="83"/>
    <s v="1"/>
    <s v="01"/>
    <s v="15041RESIN382572020"/>
    <s v="20SD004F"/>
    <x v="535"/>
    <n v="926"/>
    <n v="926"/>
    <n v="926"/>
    <n v="0"/>
    <n v="0"/>
    <n v="0"/>
    <n v="0"/>
    <n v="6"/>
    <n v="0"/>
    <n v="0"/>
    <n v="0"/>
    <n v="0"/>
    <n v="0"/>
    <n v="6"/>
    <s v="2"/>
  </r>
  <r>
    <x v="4"/>
    <x v="88"/>
    <s v="1"/>
    <s v="01"/>
    <s v="15041RESIN382572020"/>
    <s v="20SD004F"/>
    <x v="536"/>
    <n v="925"/>
    <n v="925"/>
    <n v="925"/>
    <n v="0"/>
    <n v="0"/>
    <n v="0"/>
    <n v="0"/>
    <n v="10.6"/>
    <n v="0"/>
    <n v="0"/>
    <n v="0"/>
    <n v="0"/>
    <n v="0"/>
    <n v="10.6"/>
    <s v="2"/>
  </r>
  <r>
    <x v="4"/>
    <x v="90"/>
    <s v="1"/>
    <s v="01"/>
    <s v="15041RESIN382572020"/>
    <s v="20SD004F"/>
    <x v="537"/>
    <n v="924"/>
    <n v="924"/>
    <n v="924"/>
    <n v="0"/>
    <n v="0"/>
    <n v="0"/>
    <n v="0"/>
    <n v="142.9"/>
    <n v="0"/>
    <n v="0"/>
    <n v="0"/>
    <n v="0"/>
    <n v="0"/>
    <n v="142.9"/>
    <s v="2"/>
  </r>
  <r>
    <x v="4"/>
    <x v="90"/>
    <s v="1"/>
    <s v="01"/>
    <s v="15041RESIN382572020"/>
    <s v="20SD004F"/>
    <x v="538"/>
    <n v="923"/>
    <n v="923"/>
    <n v="923"/>
    <n v="0"/>
    <n v="0"/>
    <n v="0"/>
    <n v="0"/>
    <n v="6.2"/>
    <n v="0"/>
    <n v="0"/>
    <n v="0"/>
    <n v="0"/>
    <n v="0"/>
    <n v="6.2"/>
    <s v="2"/>
  </r>
  <r>
    <x v="4"/>
    <x v="90"/>
    <s v="1"/>
    <s v="01"/>
    <s v="15041RESIN382572020"/>
    <s v="20SD004F"/>
    <x v="539"/>
    <n v="922"/>
    <n v="922"/>
    <n v="922"/>
    <n v="0"/>
    <n v="0"/>
    <n v="0"/>
    <n v="0"/>
    <n v="40.630000000000003"/>
    <n v="0"/>
    <n v="0"/>
    <n v="0"/>
    <n v="0"/>
    <n v="0"/>
    <n v="40.630000000000003"/>
    <s v="2"/>
  </r>
  <r>
    <x v="4"/>
    <x v="90"/>
    <s v="1"/>
    <s v="01"/>
    <s v="15041RESIN382572020"/>
    <s v="20SD004F"/>
    <x v="540"/>
    <n v="921"/>
    <n v="921"/>
    <n v="921"/>
    <n v="0"/>
    <n v="0"/>
    <n v="0"/>
    <n v="0"/>
    <n v="11.52"/>
    <n v="0"/>
    <n v="0"/>
    <n v="0"/>
    <n v="0"/>
    <n v="0"/>
    <n v="11.52"/>
    <s v="2"/>
  </r>
  <r>
    <x v="4"/>
    <x v="90"/>
    <s v="1"/>
    <s v="01"/>
    <s v="15041RESIN382572020"/>
    <s v="20SD004F"/>
    <x v="541"/>
    <n v="920"/>
    <n v="920"/>
    <n v="920"/>
    <n v="0"/>
    <n v="0"/>
    <n v="0"/>
    <n v="0"/>
    <n v="20.59"/>
    <n v="0"/>
    <n v="0"/>
    <n v="0"/>
    <n v="0"/>
    <n v="0"/>
    <n v="20.59"/>
    <s v="2"/>
  </r>
  <r>
    <x v="4"/>
    <x v="92"/>
    <s v="1"/>
    <s v="01"/>
    <s v="15041RESIN382572020"/>
    <s v="20SD004F"/>
    <x v="542"/>
    <n v="919"/>
    <n v="919"/>
    <n v="919"/>
    <n v="0"/>
    <n v="0"/>
    <n v="0"/>
    <n v="0"/>
    <n v="81.41"/>
    <n v="0"/>
    <n v="0"/>
    <n v="0"/>
    <n v="0"/>
    <n v="0"/>
    <n v="81.41"/>
    <s v="2"/>
  </r>
  <r>
    <x v="4"/>
    <x v="92"/>
    <s v="1"/>
    <s v="01"/>
    <s v="15041RESIN382572020"/>
    <s v="20SD004F"/>
    <x v="543"/>
    <n v="918"/>
    <n v="918"/>
    <n v="918"/>
    <n v="0"/>
    <n v="0"/>
    <n v="0"/>
    <n v="0"/>
    <n v="35.270000000000003"/>
    <n v="0"/>
    <n v="0"/>
    <n v="0"/>
    <n v="0"/>
    <n v="0"/>
    <n v="35.270000000000003"/>
    <s v="2"/>
  </r>
  <r>
    <x v="4"/>
    <x v="92"/>
    <s v="1"/>
    <s v="01"/>
    <s v="15041RESIN382572020"/>
    <s v="20SD004F"/>
    <x v="544"/>
    <n v="917"/>
    <n v="917"/>
    <n v="917"/>
    <n v="0"/>
    <n v="0"/>
    <n v="0"/>
    <n v="0"/>
    <n v="0"/>
    <n v="0"/>
    <n v="0"/>
    <n v="0"/>
    <n v="0"/>
    <n v="0"/>
    <n v="0"/>
    <s v="2"/>
  </r>
  <r>
    <x v="4"/>
    <x v="94"/>
    <s v="1"/>
    <s v="01"/>
    <s v="15041RESIN515432020"/>
    <s v="20SD000F"/>
    <x v="545"/>
    <n v="1680"/>
    <n v="1680"/>
    <n v="1680"/>
    <n v="0"/>
    <n v="0"/>
    <n v="0"/>
    <n v="0"/>
    <n v="416.98"/>
    <n v="0"/>
    <n v="0"/>
    <n v="0"/>
    <n v="0"/>
    <n v="0"/>
    <n v="416.98"/>
    <s v="2"/>
  </r>
  <r>
    <x v="4"/>
    <x v="93"/>
    <s v="1"/>
    <s v="01"/>
    <s v="15041RESIN515432020"/>
    <s v="20SD000F"/>
    <x v="546"/>
    <n v="1681"/>
    <n v="1681"/>
    <n v="1681"/>
    <n v="0"/>
    <n v="0"/>
    <n v="0"/>
    <n v="0"/>
    <n v="11.01"/>
    <n v="0"/>
    <n v="0"/>
    <n v="0"/>
    <n v="0"/>
    <n v="0"/>
    <n v="11.01"/>
    <s v="2"/>
  </r>
  <r>
    <x v="4"/>
    <x v="93"/>
    <s v="1"/>
    <s v="01"/>
    <s v="15041RESIN515432020"/>
    <s v="20SD000F"/>
    <x v="547"/>
    <n v="1682"/>
    <n v="1682"/>
    <n v="1682"/>
    <n v="0"/>
    <n v="0"/>
    <n v="0"/>
    <n v="0"/>
    <n v="50.84"/>
    <n v="0"/>
    <n v="0"/>
    <n v="0"/>
    <n v="0"/>
    <n v="0"/>
    <n v="50.84"/>
    <s v="2"/>
  </r>
  <r>
    <x v="4"/>
    <x v="93"/>
    <s v="1"/>
    <s v="01"/>
    <s v="15041RESIN515432020"/>
    <s v="20SD000F"/>
    <x v="548"/>
    <n v="1683"/>
    <n v="1683"/>
    <n v="1683"/>
    <n v="0"/>
    <n v="0"/>
    <n v="0"/>
    <n v="0"/>
    <n v="0"/>
    <n v="0"/>
    <n v="0"/>
    <n v="0"/>
    <n v="0"/>
    <n v="0"/>
    <n v="0"/>
    <s v="2"/>
  </r>
  <r>
    <x v="4"/>
    <x v="93"/>
    <s v="1"/>
    <s v="01"/>
    <s v="15041RESIN515432020"/>
    <s v="20SD000F"/>
    <x v="549"/>
    <n v="1684"/>
    <n v="1684"/>
    <n v="1684"/>
    <n v="0"/>
    <n v="0"/>
    <n v="0"/>
    <n v="0"/>
    <n v="11.3"/>
    <n v="0"/>
    <n v="0"/>
    <n v="0"/>
    <n v="0"/>
    <n v="0"/>
    <n v="11.3"/>
    <s v="2"/>
  </r>
  <r>
    <x v="4"/>
    <x v="93"/>
    <s v="1"/>
    <s v="01"/>
    <s v="15041RESIN515432020"/>
    <s v="20SD000F"/>
    <x v="550"/>
    <n v="1685"/>
    <n v="1685"/>
    <n v="1685"/>
    <n v="0"/>
    <n v="0"/>
    <n v="0"/>
    <n v="0"/>
    <n v="20"/>
    <n v="0"/>
    <n v="0"/>
    <n v="0"/>
    <n v="0"/>
    <n v="0"/>
    <n v="20"/>
    <s v="2"/>
  </r>
  <r>
    <x v="4"/>
    <x v="93"/>
    <s v="1"/>
    <s v="01"/>
    <s v="15041RESIN515432020"/>
    <s v="20SD000F"/>
    <x v="551"/>
    <n v="1686"/>
    <n v="1686"/>
    <n v="1686"/>
    <n v="0"/>
    <n v="0"/>
    <n v="0"/>
    <n v="0"/>
    <n v="123.55"/>
    <n v="0"/>
    <n v="0"/>
    <n v="0"/>
    <n v="0"/>
    <n v="0"/>
    <n v="123.55"/>
    <s v="2"/>
  </r>
  <r>
    <x v="4"/>
    <x v="92"/>
    <s v="1"/>
    <s v="01"/>
    <s v="15041RESIN515432020"/>
    <s v="20SD000F"/>
    <x v="552"/>
    <n v="1687"/>
    <n v="1687"/>
    <n v="1687"/>
    <n v="0"/>
    <n v="0"/>
    <n v="0"/>
    <n v="0"/>
    <n v="127.13"/>
    <n v="0"/>
    <n v="0"/>
    <n v="0"/>
    <n v="0"/>
    <n v="0"/>
    <n v="127.13"/>
    <s v="2"/>
  </r>
  <r>
    <x v="4"/>
    <x v="92"/>
    <s v="1"/>
    <s v="01"/>
    <s v="15041RESIN515432020"/>
    <s v="20SD000F"/>
    <x v="553"/>
    <n v="1688"/>
    <n v="1688"/>
    <n v="1688"/>
    <n v="0"/>
    <n v="0"/>
    <n v="0"/>
    <n v="0"/>
    <n v="247.11"/>
    <n v="0"/>
    <n v="0"/>
    <n v="0"/>
    <n v="0"/>
    <n v="0"/>
    <n v="247.11"/>
    <s v="2"/>
  </r>
  <r>
    <x v="4"/>
    <x v="76"/>
    <s v="1"/>
    <s v="01"/>
    <s v="15041RESIN515432020"/>
    <s v="20SD000F"/>
    <x v="554"/>
    <n v="1689"/>
    <n v="1689"/>
    <n v="1689"/>
    <n v="0"/>
    <n v="0"/>
    <n v="0"/>
    <n v="0"/>
    <n v="84.82"/>
    <n v="0"/>
    <n v="0"/>
    <n v="0"/>
    <n v="0"/>
    <n v="0"/>
    <n v="84.82"/>
    <s v="2"/>
  </r>
  <r>
    <x v="4"/>
    <x v="91"/>
    <s v="1"/>
    <s v="01"/>
    <s v="15041RESIN515432020"/>
    <s v="20SD000F"/>
    <x v="555"/>
    <n v="1690"/>
    <n v="1690"/>
    <n v="1690"/>
    <n v="0"/>
    <n v="0"/>
    <n v="0"/>
    <n v="0"/>
    <n v="323.7"/>
    <n v="0"/>
    <n v="0"/>
    <n v="0"/>
    <n v="0"/>
    <n v="0"/>
    <n v="323.7"/>
    <s v="2"/>
  </r>
  <r>
    <x v="4"/>
    <x v="91"/>
    <s v="1"/>
    <s v="01"/>
    <s v="15041RESIN515432020"/>
    <s v="20SD000F"/>
    <x v="556"/>
    <n v="1691"/>
    <n v="1691"/>
    <n v="1691"/>
    <n v="0"/>
    <n v="0"/>
    <n v="0"/>
    <n v="0"/>
    <n v="416.98"/>
    <n v="0"/>
    <n v="0"/>
    <n v="0"/>
    <n v="0"/>
    <n v="0"/>
    <n v="416.98"/>
    <s v="2"/>
  </r>
  <r>
    <x v="4"/>
    <x v="90"/>
    <s v="1"/>
    <s v="01"/>
    <s v="15041RESIN515432020"/>
    <s v="20SD000F"/>
    <x v="557"/>
    <n v="1692"/>
    <n v="1692"/>
    <n v="1692"/>
    <n v="0"/>
    <n v="0"/>
    <n v="0"/>
    <n v="0"/>
    <n v="0"/>
    <n v="0"/>
    <n v="0"/>
    <n v="0"/>
    <n v="0"/>
    <n v="0"/>
    <n v="0"/>
    <s v="2"/>
  </r>
  <r>
    <x v="4"/>
    <x v="89"/>
    <s v="1"/>
    <s v="01"/>
    <s v="15041RESIN515432020"/>
    <s v="20SD000F"/>
    <x v="558"/>
    <n v="1693"/>
    <n v="1693"/>
    <n v="1693"/>
    <n v="0"/>
    <n v="0"/>
    <n v="0"/>
    <n v="0"/>
    <n v="128.97999999999999"/>
    <n v="0"/>
    <n v="0"/>
    <n v="0"/>
    <n v="0"/>
    <n v="0"/>
    <n v="128.97999999999999"/>
    <s v="2"/>
  </r>
  <r>
    <x v="4"/>
    <x v="89"/>
    <s v="1"/>
    <s v="01"/>
    <s v="15041RESIN515432020"/>
    <s v="20SD000F"/>
    <x v="559"/>
    <n v="1694"/>
    <n v="1694"/>
    <n v="1694"/>
    <n v="0"/>
    <n v="0"/>
    <n v="0"/>
    <n v="0"/>
    <n v="501.14"/>
    <n v="0"/>
    <n v="0"/>
    <n v="0"/>
    <n v="0"/>
    <n v="0"/>
    <n v="501.14"/>
    <s v="2"/>
  </r>
  <r>
    <x v="4"/>
    <x v="88"/>
    <s v="1"/>
    <s v="01"/>
    <s v="15041RESIN515432020"/>
    <s v="20SD000F"/>
    <x v="560"/>
    <n v="1695"/>
    <n v="1695"/>
    <n v="1695"/>
    <n v="0"/>
    <n v="0"/>
    <n v="0"/>
    <n v="0"/>
    <n v="198.25"/>
    <n v="0"/>
    <n v="0"/>
    <n v="0"/>
    <n v="0"/>
    <n v="0"/>
    <n v="198.25"/>
    <s v="2"/>
  </r>
  <r>
    <x v="4"/>
    <x v="88"/>
    <s v="1"/>
    <s v="01"/>
    <s v="15041RESIN515432020"/>
    <s v="20SD000F"/>
    <x v="561"/>
    <n v="1696"/>
    <n v="1696"/>
    <n v="1696"/>
    <n v="0"/>
    <n v="0"/>
    <n v="0"/>
    <n v="0"/>
    <n v="50.64"/>
    <n v="0"/>
    <n v="0"/>
    <n v="0"/>
    <n v="0"/>
    <n v="0"/>
    <n v="50.64"/>
    <s v="2"/>
  </r>
  <r>
    <x v="4"/>
    <x v="88"/>
    <s v="1"/>
    <s v="01"/>
    <s v="15041RESIN515432020"/>
    <s v="20SD000F"/>
    <x v="562"/>
    <n v="1697"/>
    <n v="1697"/>
    <n v="1697"/>
    <n v="0"/>
    <n v="0"/>
    <n v="0"/>
    <n v="0"/>
    <n v="3002.4"/>
    <n v="0"/>
    <n v="0"/>
    <n v="0"/>
    <n v="0"/>
    <n v="0"/>
    <n v="3002.4"/>
    <s v="2"/>
  </r>
  <r>
    <x v="4"/>
    <x v="99"/>
    <s v="1"/>
    <s v="01"/>
    <s v="15041RESIN515432020"/>
    <s v="20SD000F"/>
    <x v="563"/>
    <n v="1698"/>
    <n v="1698"/>
    <n v="1698"/>
    <n v="0"/>
    <n v="0"/>
    <n v="0"/>
    <n v="0"/>
    <n v="20.260000000000002"/>
    <n v="0"/>
    <n v="0"/>
    <n v="0"/>
    <n v="0"/>
    <n v="0"/>
    <n v="20.260000000000002"/>
    <s v="2"/>
  </r>
  <r>
    <x v="4"/>
    <x v="98"/>
    <s v="1"/>
    <s v="01"/>
    <s v="15041RESIN515432020"/>
    <s v="20SD000F"/>
    <x v="564"/>
    <n v="1699"/>
    <n v="1699"/>
    <n v="1699"/>
    <n v="0"/>
    <n v="0"/>
    <n v="0"/>
    <n v="0"/>
    <n v="81.36"/>
    <n v="0"/>
    <n v="0"/>
    <n v="0"/>
    <n v="0"/>
    <n v="0"/>
    <n v="81.36"/>
    <s v="2"/>
  </r>
  <r>
    <x v="4"/>
    <x v="86"/>
    <s v="1"/>
    <s v="01"/>
    <s v="15041RESIN515432020"/>
    <s v="20SD000F"/>
    <x v="565"/>
    <n v="1700"/>
    <n v="1700"/>
    <n v="1700"/>
    <n v="0"/>
    <n v="0"/>
    <n v="0"/>
    <n v="0"/>
    <n v="50.64"/>
    <n v="0"/>
    <n v="0"/>
    <n v="0"/>
    <n v="0"/>
    <n v="0"/>
    <n v="50.64"/>
    <s v="2"/>
  </r>
  <r>
    <x v="4"/>
    <x v="86"/>
    <s v="1"/>
    <s v="01"/>
    <s v="15041RESIN515432020"/>
    <s v="20SD000F"/>
    <x v="566"/>
    <n v="1701"/>
    <n v="1701"/>
    <n v="1701"/>
    <n v="0"/>
    <n v="0"/>
    <n v="0"/>
    <n v="0"/>
    <n v="153.72"/>
    <n v="0"/>
    <n v="0"/>
    <n v="0"/>
    <n v="0"/>
    <n v="0"/>
    <n v="153.72"/>
    <s v="2"/>
  </r>
  <r>
    <x v="4"/>
    <x v="86"/>
    <s v="1"/>
    <s v="01"/>
    <s v="15041RESIN515432020"/>
    <s v="20SD000F"/>
    <x v="567"/>
    <n v="1702"/>
    <n v="1702"/>
    <n v="1702"/>
    <n v="0"/>
    <n v="0"/>
    <n v="0"/>
    <n v="0"/>
    <n v="50.64"/>
    <n v="0"/>
    <n v="0"/>
    <n v="0"/>
    <n v="0"/>
    <n v="0"/>
    <n v="50.64"/>
    <s v="2"/>
  </r>
  <r>
    <x v="4"/>
    <x v="86"/>
    <s v="1"/>
    <s v="01"/>
    <s v="15041RESIN515432020"/>
    <s v="20SD000F"/>
    <x v="568"/>
    <n v="1703"/>
    <n v="1703"/>
    <n v="1703"/>
    <n v="0"/>
    <n v="0"/>
    <n v="0"/>
    <n v="0"/>
    <n v="117.46"/>
    <n v="0"/>
    <n v="0"/>
    <n v="0"/>
    <n v="0"/>
    <n v="0"/>
    <n v="117.46"/>
    <s v="2"/>
  </r>
  <r>
    <x v="4"/>
    <x v="86"/>
    <s v="1"/>
    <s v="01"/>
    <s v="15041RESIN515432020"/>
    <s v="20SD000F"/>
    <x v="569"/>
    <n v="1704"/>
    <n v="1704"/>
    <n v="1704"/>
    <n v="0"/>
    <n v="0"/>
    <n v="0"/>
    <n v="0"/>
    <n v="50.64"/>
    <n v="0"/>
    <n v="0"/>
    <n v="0"/>
    <n v="0"/>
    <n v="0"/>
    <n v="50.64"/>
    <s v="2"/>
  </r>
  <r>
    <x v="4"/>
    <x v="86"/>
    <s v="1"/>
    <s v="01"/>
    <s v="15041RESIN515432020"/>
    <s v="20SD000F"/>
    <x v="570"/>
    <n v="1705"/>
    <n v="1705"/>
    <n v="1705"/>
    <n v="0"/>
    <n v="0"/>
    <n v="0"/>
    <n v="0"/>
    <n v="397.76"/>
    <n v="0"/>
    <n v="0"/>
    <n v="0"/>
    <n v="0"/>
    <n v="0"/>
    <n v="397.76"/>
    <s v="2"/>
  </r>
  <r>
    <x v="4"/>
    <x v="86"/>
    <s v="1"/>
    <s v="01"/>
    <s v="15041RESIN515432020"/>
    <s v="20SD000F"/>
    <x v="571"/>
    <n v="1706"/>
    <n v="1706"/>
    <n v="1706"/>
    <n v="0"/>
    <n v="0"/>
    <n v="0"/>
    <n v="0"/>
    <n v="198"/>
    <n v="0"/>
    <n v="0"/>
    <n v="0"/>
    <n v="0"/>
    <n v="0"/>
    <n v="198"/>
    <s v="2"/>
  </r>
  <r>
    <x v="4"/>
    <x v="86"/>
    <s v="1"/>
    <s v="01"/>
    <s v="15041RESIN515432020"/>
    <s v="20SD000F"/>
    <x v="572"/>
    <n v="1707"/>
    <n v="1707"/>
    <n v="1707"/>
    <n v="0"/>
    <n v="0"/>
    <n v="0"/>
    <n v="0"/>
    <n v="229.28"/>
    <n v="0"/>
    <n v="0"/>
    <n v="0"/>
    <n v="0"/>
    <n v="0"/>
    <n v="229.28"/>
    <s v="2"/>
  </r>
  <r>
    <x v="4"/>
    <x v="86"/>
    <s v="1"/>
    <s v="01"/>
    <s v="15041RESIN515432020"/>
    <s v="20SD000F"/>
    <x v="573"/>
    <n v="1708"/>
    <n v="1708"/>
    <n v="1708"/>
    <n v="0"/>
    <n v="0"/>
    <n v="0"/>
    <n v="0"/>
    <n v="126.62"/>
    <n v="0"/>
    <n v="0"/>
    <n v="0"/>
    <n v="0"/>
    <n v="0"/>
    <n v="126.62"/>
    <s v="2"/>
  </r>
  <r>
    <x v="4"/>
    <x v="97"/>
    <s v="1"/>
    <s v="01"/>
    <s v="15041RESIN515432020"/>
    <s v="20SD000F"/>
    <x v="574"/>
    <n v="1709"/>
    <n v="1709"/>
    <n v="1709"/>
    <n v="0"/>
    <n v="0"/>
    <n v="0"/>
    <n v="0"/>
    <n v="209.62"/>
    <n v="0"/>
    <n v="0"/>
    <n v="0"/>
    <n v="0"/>
    <n v="0"/>
    <n v="209.62"/>
    <s v="2"/>
  </r>
  <r>
    <x v="4"/>
    <x v="82"/>
    <s v="1"/>
    <s v="01"/>
    <s v="15041RESIN515432020"/>
    <s v="20SD000F"/>
    <x v="575"/>
    <n v="1710"/>
    <n v="1710"/>
    <n v="1710"/>
    <n v="0"/>
    <n v="0"/>
    <n v="0"/>
    <n v="0"/>
    <n v="1145.2"/>
    <n v="0"/>
    <n v="0"/>
    <n v="0"/>
    <n v="0"/>
    <n v="0"/>
    <n v="1145.2"/>
    <s v="2"/>
  </r>
  <r>
    <x v="4"/>
    <x v="82"/>
    <s v="1"/>
    <s v="01"/>
    <s v="15041RESIN515432020"/>
    <s v="20SD000F"/>
    <x v="576"/>
    <n v="1711"/>
    <n v="1711"/>
    <n v="1711"/>
    <n v="0"/>
    <n v="0"/>
    <n v="0"/>
    <n v="0"/>
    <n v="0"/>
    <n v="0"/>
    <n v="0"/>
    <n v="0"/>
    <n v="0"/>
    <n v="0"/>
    <n v="0"/>
    <s v="2"/>
  </r>
  <r>
    <x v="4"/>
    <x v="81"/>
    <s v="1"/>
    <s v="01"/>
    <s v="15041RESIN515432020"/>
    <s v="20SD000F"/>
    <x v="577"/>
    <n v="1712"/>
    <n v="1712"/>
    <n v="1712"/>
    <n v="0"/>
    <n v="0"/>
    <n v="0"/>
    <n v="0"/>
    <n v="624.34"/>
    <n v="0"/>
    <n v="0"/>
    <n v="0"/>
    <n v="0"/>
    <n v="0"/>
    <n v="624.34"/>
    <s v="2"/>
  </r>
  <r>
    <x v="4"/>
    <x v="79"/>
    <s v="1"/>
    <s v="01"/>
    <s v="15041RESIN515432020"/>
    <s v="20SD000F"/>
    <x v="578"/>
    <n v="1713"/>
    <n v="1713"/>
    <n v="1713"/>
    <n v="0"/>
    <n v="0"/>
    <n v="0"/>
    <n v="0"/>
    <n v="363.82"/>
    <n v="0"/>
    <n v="0"/>
    <n v="0"/>
    <n v="0"/>
    <n v="0"/>
    <n v="363.82"/>
    <s v="2"/>
  </r>
  <r>
    <x v="4"/>
    <x v="95"/>
    <s v="1"/>
    <s v="01"/>
    <s v="15041RESIN710002021"/>
    <s v="21DS000F"/>
    <x v="579"/>
    <n v="56"/>
    <n v="56"/>
    <n v="56"/>
    <n v="0"/>
    <n v="0"/>
    <n v="0"/>
    <n v="0"/>
    <n v="153.34"/>
    <n v="0"/>
    <n v="0"/>
    <n v="0"/>
    <n v="0"/>
    <n v="0"/>
    <n v="153.34"/>
    <s v="2"/>
  </r>
  <r>
    <x v="4"/>
    <x v="95"/>
    <s v="1"/>
    <s v="01"/>
    <s v="15041RESIN710002021"/>
    <s v="21DS000F"/>
    <x v="580"/>
    <n v="57"/>
    <n v="57"/>
    <n v="57"/>
    <n v="0"/>
    <n v="0"/>
    <n v="0"/>
    <n v="0"/>
    <n v="74.599999999999994"/>
    <n v="0"/>
    <n v="0"/>
    <n v="0"/>
    <n v="0"/>
    <n v="0"/>
    <n v="74.599999999999994"/>
    <s v="2"/>
  </r>
  <r>
    <x v="4"/>
    <x v="94"/>
    <s v="1"/>
    <s v="01"/>
    <s v="15041RESIN710002021"/>
    <s v="21DS000F"/>
    <x v="581"/>
    <n v="58"/>
    <n v="58"/>
    <n v="58"/>
    <n v="0"/>
    <n v="0"/>
    <n v="0"/>
    <n v="0"/>
    <n v="0"/>
    <n v="0"/>
    <n v="0"/>
    <n v="0"/>
    <n v="0"/>
    <n v="0"/>
    <n v="0"/>
    <s v="2"/>
  </r>
  <r>
    <x v="4"/>
    <x v="90"/>
    <s v="1"/>
    <s v="01"/>
    <s v="15041RESIN710002021"/>
    <s v="21DS000F"/>
    <x v="582"/>
    <n v="59"/>
    <n v="59"/>
    <n v="59"/>
    <n v="0"/>
    <n v="0"/>
    <n v="0"/>
    <n v="0"/>
    <n v="117.8"/>
    <n v="0"/>
    <n v="0"/>
    <n v="0"/>
    <n v="0"/>
    <n v="0"/>
    <n v="117.8"/>
    <s v="2"/>
  </r>
  <r>
    <x v="4"/>
    <x v="84"/>
    <s v="1"/>
    <s v="01"/>
    <s v="15041RESIN710002021"/>
    <s v="21DS000F"/>
    <x v="583"/>
    <n v="60"/>
    <n v="60"/>
    <n v="60"/>
    <n v="0"/>
    <n v="0"/>
    <n v="0"/>
    <n v="0"/>
    <n v="0"/>
    <n v="0"/>
    <n v="0"/>
    <n v="0"/>
    <n v="0"/>
    <n v="0"/>
    <n v="0"/>
    <s v="2"/>
  </r>
  <r>
    <x v="4"/>
    <x v="84"/>
    <s v="1"/>
    <s v="01"/>
    <s v="15041RESIN710002021"/>
    <s v="21DS000F"/>
    <x v="584"/>
    <n v="61"/>
    <n v="61"/>
    <n v="61"/>
    <n v="0"/>
    <n v="0"/>
    <n v="0"/>
    <n v="0"/>
    <n v="177.65"/>
    <n v="0"/>
    <n v="0"/>
    <n v="0"/>
    <n v="0"/>
    <n v="0"/>
    <n v="177.65"/>
    <s v="2"/>
  </r>
  <r>
    <x v="4"/>
    <x v="81"/>
    <s v="1"/>
    <s v="01"/>
    <s v="15041RESIN710002021"/>
    <s v="21DS000F"/>
    <x v="585"/>
    <n v="62"/>
    <n v="62"/>
    <n v="62"/>
    <n v="0"/>
    <n v="0"/>
    <n v="0"/>
    <n v="0"/>
    <n v="74.58"/>
    <n v="0"/>
    <n v="0"/>
    <n v="0"/>
    <n v="0"/>
    <n v="0"/>
    <n v="74.58"/>
    <s v="2"/>
  </r>
  <r>
    <x v="4"/>
    <x v="80"/>
    <s v="1"/>
    <s v="01"/>
    <s v="15041RESIN710002021"/>
    <s v="21DS000F"/>
    <x v="586"/>
    <n v="63"/>
    <n v="63"/>
    <n v="63"/>
    <n v="0"/>
    <n v="0"/>
    <n v="0"/>
    <n v="0"/>
    <n v="66"/>
    <n v="0"/>
    <n v="0"/>
    <n v="0"/>
    <n v="0"/>
    <n v="0"/>
    <n v="66"/>
    <s v="2"/>
  </r>
  <r>
    <x v="4"/>
    <x v="79"/>
    <s v="1"/>
    <s v="01"/>
    <s v="15041RESIN710002021"/>
    <s v="21DS000F"/>
    <x v="587"/>
    <n v="64"/>
    <n v="64"/>
    <n v="64"/>
    <n v="0"/>
    <n v="0"/>
    <n v="0"/>
    <n v="0"/>
    <n v="77"/>
    <n v="0"/>
    <n v="0"/>
    <n v="0"/>
    <n v="0"/>
    <n v="0"/>
    <n v="77"/>
    <s v="2"/>
  </r>
  <r>
    <x v="5"/>
    <x v="102"/>
    <s v="1"/>
    <s v="01"/>
    <s v="15041RESIN763002021"/>
    <s v="21DS003F"/>
    <x v="588"/>
    <n v="149"/>
    <n v="149"/>
    <n v="149"/>
    <n v="0"/>
    <n v="0"/>
    <n v="0"/>
    <n v="0"/>
    <n v="26.5"/>
    <n v="0"/>
    <n v="0"/>
    <n v="0"/>
    <n v="0"/>
    <n v="0"/>
    <n v="26.5"/>
    <s v="2"/>
  </r>
  <r>
    <x v="5"/>
    <x v="102"/>
    <s v="1"/>
    <s v="01"/>
    <s v="15041RESIN763002021"/>
    <s v="21DS003F"/>
    <x v="589"/>
    <n v="148"/>
    <n v="148"/>
    <n v="148"/>
    <n v="0"/>
    <n v="0"/>
    <n v="0"/>
    <n v="0"/>
    <n v="48.2"/>
    <n v="0"/>
    <n v="0"/>
    <n v="0"/>
    <n v="0"/>
    <n v="0"/>
    <n v="48.2"/>
    <s v="2"/>
  </r>
  <r>
    <x v="5"/>
    <x v="102"/>
    <s v="1"/>
    <s v="01"/>
    <s v="15041RESIN763002021"/>
    <s v="21DS003F"/>
    <x v="590"/>
    <n v="147"/>
    <n v="147"/>
    <n v="147"/>
    <n v="0"/>
    <n v="0"/>
    <n v="0"/>
    <n v="0"/>
    <n v="14.4"/>
    <n v="0"/>
    <n v="0"/>
    <n v="0"/>
    <n v="0"/>
    <n v="0"/>
    <n v="14.4"/>
    <s v="2"/>
  </r>
  <r>
    <x v="5"/>
    <x v="102"/>
    <s v="1"/>
    <s v="01"/>
    <s v="15041RESIN763002021"/>
    <s v="21DS003F"/>
    <x v="591"/>
    <n v="146"/>
    <n v="146"/>
    <n v="146"/>
    <n v="0"/>
    <n v="0"/>
    <n v="0"/>
    <n v="0"/>
    <n v="53.3"/>
    <n v="0"/>
    <n v="0"/>
    <n v="0"/>
    <n v="0"/>
    <n v="0"/>
    <n v="53.3"/>
    <s v="2"/>
  </r>
  <r>
    <x v="5"/>
    <x v="102"/>
    <s v="1"/>
    <s v="01"/>
    <s v="15041RESIN763002021"/>
    <s v="21DS003F"/>
    <x v="592"/>
    <n v="145"/>
    <n v="145"/>
    <n v="145"/>
    <n v="0"/>
    <n v="0"/>
    <n v="0"/>
    <n v="0"/>
    <n v="14.55"/>
    <n v="0"/>
    <n v="0"/>
    <n v="0"/>
    <n v="0"/>
    <n v="0"/>
    <n v="14.55"/>
    <s v="2"/>
  </r>
  <r>
    <x v="5"/>
    <x v="102"/>
    <s v="1"/>
    <s v="01"/>
    <s v="15041RESIN763002021"/>
    <s v="21DS003F"/>
    <x v="593"/>
    <n v="144"/>
    <n v="144"/>
    <n v="144"/>
    <n v="0"/>
    <n v="0"/>
    <n v="0"/>
    <n v="0"/>
    <n v="36.205000000000005"/>
    <n v="0"/>
    <n v="0"/>
    <n v="0"/>
    <n v="0"/>
    <n v="0"/>
    <n v="36.205000000000005"/>
    <s v="2"/>
  </r>
  <r>
    <x v="5"/>
    <x v="102"/>
    <s v="1"/>
    <s v="01"/>
    <s v="15041RESIN763002021"/>
    <s v="21DS003F"/>
    <x v="594"/>
    <n v="143"/>
    <n v="143"/>
    <n v="143"/>
    <n v="0"/>
    <n v="0"/>
    <n v="0"/>
    <n v="0"/>
    <n v="3.5"/>
    <n v="0"/>
    <n v="0"/>
    <n v="0"/>
    <n v="0"/>
    <n v="0"/>
    <n v="3.5"/>
    <s v="2"/>
  </r>
  <r>
    <x v="5"/>
    <x v="102"/>
    <s v="1"/>
    <s v="01"/>
    <s v="15041RESIN763002021"/>
    <s v="21DS003F"/>
    <x v="595"/>
    <n v="142"/>
    <n v="142"/>
    <n v="142"/>
    <n v="0"/>
    <n v="0"/>
    <n v="0"/>
    <n v="0"/>
    <n v="46.62"/>
    <n v="0"/>
    <n v="0"/>
    <n v="0"/>
    <n v="0"/>
    <n v="0"/>
    <n v="46.62"/>
    <s v="2"/>
  </r>
  <r>
    <x v="5"/>
    <x v="102"/>
    <s v="1"/>
    <s v="01"/>
    <s v="15041RESIN763002021"/>
    <s v="21DS003F"/>
    <x v="596"/>
    <n v="141"/>
    <n v="141"/>
    <n v="141"/>
    <n v="0"/>
    <n v="0"/>
    <n v="0"/>
    <n v="0"/>
    <n v="18.649999999999999"/>
    <n v="0"/>
    <n v="0"/>
    <n v="0"/>
    <n v="0"/>
    <n v="0"/>
    <n v="18.649999999999999"/>
    <s v="2"/>
  </r>
  <r>
    <x v="5"/>
    <x v="102"/>
    <s v="1"/>
    <s v="01"/>
    <s v="15041RESIN763002021"/>
    <s v="21DS003F"/>
    <x v="597"/>
    <n v="140"/>
    <n v="140"/>
    <n v="140"/>
    <n v="0"/>
    <n v="0"/>
    <n v="0"/>
    <n v="0"/>
    <n v="34.19"/>
    <n v="0"/>
    <n v="0"/>
    <n v="0"/>
    <n v="0"/>
    <n v="0"/>
    <n v="34.19"/>
    <s v="2"/>
  </r>
  <r>
    <x v="5"/>
    <x v="102"/>
    <s v="1"/>
    <s v="01"/>
    <s v="15041RESIN763002021"/>
    <s v="21DS003F"/>
    <x v="598"/>
    <n v="139"/>
    <n v="139"/>
    <n v="139"/>
    <n v="0"/>
    <n v="0"/>
    <n v="0"/>
    <n v="0"/>
    <n v="32.74"/>
    <n v="0"/>
    <n v="0"/>
    <n v="0"/>
    <n v="0"/>
    <n v="0"/>
    <n v="32.74"/>
    <s v="2"/>
  </r>
  <r>
    <x v="5"/>
    <x v="102"/>
    <s v="1"/>
    <s v="01"/>
    <s v="15041RESIN763002021"/>
    <s v="21DS003F"/>
    <x v="599"/>
    <n v="138"/>
    <n v="138"/>
    <n v="138"/>
    <n v="0"/>
    <n v="0"/>
    <n v="0"/>
    <n v="0"/>
    <n v="62.6"/>
    <n v="0"/>
    <n v="0"/>
    <n v="0"/>
    <n v="0"/>
    <n v="0"/>
    <n v="62.6"/>
    <s v="2"/>
  </r>
  <r>
    <x v="5"/>
    <x v="102"/>
    <s v="1"/>
    <s v="01"/>
    <s v="15041RESIN763002021"/>
    <s v="21DS003F"/>
    <x v="600"/>
    <n v="137"/>
    <n v="137"/>
    <n v="137"/>
    <n v="0"/>
    <n v="0"/>
    <n v="0"/>
    <n v="0"/>
    <n v="54.35"/>
    <n v="0"/>
    <n v="0"/>
    <n v="0"/>
    <n v="0"/>
    <n v="0"/>
    <n v="54.35"/>
    <s v="2"/>
  </r>
  <r>
    <x v="5"/>
    <x v="102"/>
    <s v="1"/>
    <s v="01"/>
    <s v="15041RESIN763002021"/>
    <s v="21DS003F"/>
    <x v="601"/>
    <n v="136"/>
    <n v="136"/>
    <n v="136"/>
    <n v="0"/>
    <n v="0"/>
    <n v="0"/>
    <n v="0"/>
    <n v="10.15"/>
    <n v="0"/>
    <n v="0"/>
    <n v="0"/>
    <n v="0"/>
    <n v="0"/>
    <n v="10.15"/>
    <s v="2"/>
  </r>
  <r>
    <x v="5"/>
    <x v="102"/>
    <s v="1"/>
    <s v="01"/>
    <s v="15041RESIN763002021"/>
    <s v="21DS003F"/>
    <x v="602"/>
    <n v="135"/>
    <n v="135"/>
    <n v="135"/>
    <n v="0"/>
    <n v="0"/>
    <n v="0"/>
    <n v="0"/>
    <n v="47.68"/>
    <n v="0"/>
    <n v="0"/>
    <n v="0"/>
    <n v="0"/>
    <n v="0"/>
    <n v="47.68"/>
    <s v="2"/>
  </r>
  <r>
    <x v="5"/>
    <x v="102"/>
    <s v="1"/>
    <s v="01"/>
    <s v="15041RESIN763002021"/>
    <s v="21DS003F"/>
    <x v="603"/>
    <n v="134"/>
    <n v="134"/>
    <n v="134"/>
    <n v="0"/>
    <n v="0"/>
    <n v="0"/>
    <n v="0"/>
    <n v="21.2"/>
    <n v="0"/>
    <n v="0"/>
    <n v="0"/>
    <n v="0"/>
    <n v="0"/>
    <n v="21.2"/>
    <s v="2"/>
  </r>
  <r>
    <x v="5"/>
    <x v="102"/>
    <s v="1"/>
    <s v="01"/>
    <s v="15041RESIN763002021"/>
    <s v="21DS003F"/>
    <x v="604"/>
    <n v="133"/>
    <n v="133"/>
    <n v="133"/>
    <n v="0"/>
    <n v="0"/>
    <n v="0"/>
    <n v="0"/>
    <n v="57.45"/>
    <n v="0"/>
    <n v="0"/>
    <n v="0"/>
    <n v="0"/>
    <n v="0"/>
    <n v="57.45"/>
    <s v="2"/>
  </r>
  <r>
    <x v="5"/>
    <x v="102"/>
    <s v="1"/>
    <s v="01"/>
    <s v="15041RESIN763002021"/>
    <s v="21DS003F"/>
    <x v="605"/>
    <n v="132"/>
    <n v="132"/>
    <n v="132"/>
    <n v="0"/>
    <n v="0"/>
    <n v="0"/>
    <n v="0"/>
    <n v="72.45"/>
    <n v="0"/>
    <n v="0"/>
    <n v="0"/>
    <n v="0"/>
    <n v="0"/>
    <n v="72.45"/>
    <s v="2"/>
  </r>
  <r>
    <x v="5"/>
    <x v="102"/>
    <s v="1"/>
    <s v="01"/>
    <s v="15041RESIN763002021"/>
    <s v="21DS003F"/>
    <x v="606"/>
    <n v="131"/>
    <n v="131"/>
    <n v="131"/>
    <n v="0"/>
    <n v="0"/>
    <n v="0"/>
    <n v="0"/>
    <n v="27.67"/>
    <n v="0"/>
    <n v="0"/>
    <n v="0"/>
    <n v="0"/>
    <n v="0"/>
    <n v="27.67"/>
    <s v="2"/>
  </r>
  <r>
    <x v="5"/>
    <x v="102"/>
    <s v="1"/>
    <s v="01"/>
    <s v="15041RESIN763002021"/>
    <s v="21DS003F"/>
    <x v="607"/>
    <n v="130"/>
    <n v="130"/>
    <n v="130"/>
    <n v="0"/>
    <n v="0"/>
    <n v="0"/>
    <n v="0"/>
    <n v="0"/>
    <n v="0"/>
    <n v="0"/>
    <n v="0"/>
    <n v="0"/>
    <n v="0"/>
    <n v="0"/>
    <s v="2"/>
  </r>
  <r>
    <x v="5"/>
    <x v="102"/>
    <s v="1"/>
    <s v="01"/>
    <s v="15041RESIN763002021"/>
    <s v="21DS003F"/>
    <x v="608"/>
    <n v="129"/>
    <n v="129"/>
    <n v="129"/>
    <n v="0"/>
    <n v="0"/>
    <n v="0"/>
    <n v="0"/>
    <n v="23.8"/>
    <n v="0"/>
    <n v="0"/>
    <n v="0"/>
    <n v="0"/>
    <n v="0"/>
    <n v="23.8"/>
    <s v="2"/>
  </r>
  <r>
    <x v="5"/>
    <x v="102"/>
    <s v="1"/>
    <s v="01"/>
    <s v="15041RESIN763002021"/>
    <s v="21DS003F"/>
    <x v="609"/>
    <n v="128"/>
    <n v="128"/>
    <n v="128"/>
    <n v="0"/>
    <n v="0"/>
    <n v="0"/>
    <n v="0"/>
    <n v="31.3"/>
    <n v="0"/>
    <n v="0"/>
    <n v="0"/>
    <n v="0"/>
    <n v="0"/>
    <n v="31.3"/>
    <s v="2"/>
  </r>
  <r>
    <x v="5"/>
    <x v="102"/>
    <s v="1"/>
    <s v="01"/>
    <s v="15041RESIN763002021"/>
    <s v="21DS003F"/>
    <x v="610"/>
    <n v="127"/>
    <n v="127"/>
    <n v="127"/>
    <n v="0"/>
    <n v="0"/>
    <n v="0"/>
    <n v="0"/>
    <n v="34.51"/>
    <n v="0"/>
    <n v="0"/>
    <n v="0"/>
    <n v="0"/>
    <n v="0"/>
    <n v="34.51"/>
    <s v="2"/>
  </r>
  <r>
    <x v="5"/>
    <x v="102"/>
    <s v="1"/>
    <s v="01"/>
    <s v="15041RESIN763002021"/>
    <s v="21DS003F"/>
    <x v="611"/>
    <n v="126"/>
    <n v="126"/>
    <n v="126"/>
    <n v="0"/>
    <n v="0"/>
    <n v="0"/>
    <n v="0"/>
    <n v="29.87"/>
    <n v="0"/>
    <n v="0"/>
    <n v="0"/>
    <n v="0"/>
    <n v="0"/>
    <n v="29.87"/>
    <s v="2"/>
  </r>
  <r>
    <x v="5"/>
    <x v="102"/>
    <s v="1"/>
    <s v="01"/>
    <s v="15041RESIN763002021"/>
    <s v="21DS003F"/>
    <x v="612"/>
    <n v="125"/>
    <n v="125"/>
    <n v="125"/>
    <n v="0"/>
    <n v="0"/>
    <n v="0"/>
    <n v="0"/>
    <n v="7.15"/>
    <n v="0"/>
    <n v="0"/>
    <n v="0"/>
    <n v="0"/>
    <n v="0"/>
    <n v="7.15"/>
    <s v="2"/>
  </r>
  <r>
    <x v="5"/>
    <x v="102"/>
    <s v="1"/>
    <s v="01"/>
    <s v="15041RESIN763002021"/>
    <s v="21DS003F"/>
    <x v="613"/>
    <n v="124"/>
    <n v="124"/>
    <n v="124"/>
    <n v="0"/>
    <n v="0"/>
    <n v="0"/>
    <n v="0"/>
    <n v="19.8"/>
    <n v="0"/>
    <n v="0"/>
    <n v="0"/>
    <n v="0"/>
    <n v="0"/>
    <n v="19.8"/>
    <s v="2"/>
  </r>
  <r>
    <x v="5"/>
    <x v="102"/>
    <s v="1"/>
    <s v="01"/>
    <s v="15041RESIN763002021"/>
    <s v="21DS003F"/>
    <x v="614"/>
    <n v="123"/>
    <n v="123"/>
    <n v="123"/>
    <n v="0"/>
    <n v="0"/>
    <n v="0"/>
    <n v="0"/>
    <n v="25.16"/>
    <n v="0"/>
    <n v="0"/>
    <n v="0"/>
    <n v="0"/>
    <n v="0"/>
    <n v="25.16"/>
    <s v="2"/>
  </r>
  <r>
    <x v="5"/>
    <x v="102"/>
    <s v="1"/>
    <s v="01"/>
    <s v="15041RESIN763002021"/>
    <s v="21DS003F"/>
    <x v="615"/>
    <n v="122"/>
    <n v="122"/>
    <n v="122"/>
    <n v="0"/>
    <n v="0"/>
    <n v="0"/>
    <n v="0"/>
    <n v="27.9"/>
    <n v="0"/>
    <n v="0"/>
    <n v="0"/>
    <n v="0"/>
    <n v="0"/>
    <n v="27.9"/>
    <s v="2"/>
  </r>
  <r>
    <x v="5"/>
    <x v="102"/>
    <s v="1"/>
    <s v="01"/>
    <s v="15041RESIN763002021"/>
    <s v="21DS003F"/>
    <x v="616"/>
    <n v="121"/>
    <n v="121"/>
    <n v="121"/>
    <n v="0"/>
    <n v="0"/>
    <n v="0"/>
    <n v="0"/>
    <n v="16.2"/>
    <n v="0"/>
    <n v="0"/>
    <n v="0"/>
    <n v="0"/>
    <n v="0"/>
    <n v="16.2"/>
    <s v="2"/>
  </r>
  <r>
    <x v="5"/>
    <x v="102"/>
    <s v="1"/>
    <s v="01"/>
    <s v="15041RESIN763002021"/>
    <s v="21DS003F"/>
    <x v="617"/>
    <n v="120"/>
    <n v="120"/>
    <n v="120"/>
    <n v="0"/>
    <n v="0"/>
    <n v="0"/>
    <n v="0"/>
    <n v="33.299999999999997"/>
    <n v="0"/>
    <n v="0"/>
    <n v="0"/>
    <n v="0"/>
    <n v="0"/>
    <n v="33.299999999999997"/>
    <s v="2"/>
  </r>
  <r>
    <x v="5"/>
    <x v="102"/>
    <s v="1"/>
    <s v="01"/>
    <s v="15041RESIN763002021"/>
    <s v="21DS003F"/>
    <x v="618"/>
    <n v="119"/>
    <n v="119"/>
    <n v="119"/>
    <n v="0"/>
    <n v="0"/>
    <n v="0"/>
    <n v="0"/>
    <n v="13.3"/>
    <n v="0"/>
    <n v="0"/>
    <n v="0"/>
    <n v="0"/>
    <n v="0"/>
    <n v="13.3"/>
    <s v="2"/>
  </r>
  <r>
    <x v="5"/>
    <x v="102"/>
    <s v="1"/>
    <s v="01"/>
    <s v="15041RESIN763002021"/>
    <s v="21DS003F"/>
    <x v="619"/>
    <n v="118"/>
    <n v="118"/>
    <n v="118"/>
    <n v="0"/>
    <n v="0"/>
    <n v="0"/>
    <n v="0"/>
    <n v="21.88"/>
    <n v="0"/>
    <n v="0"/>
    <n v="0"/>
    <n v="0"/>
    <n v="0"/>
    <n v="21.88"/>
    <s v="2"/>
  </r>
  <r>
    <x v="5"/>
    <x v="102"/>
    <s v="1"/>
    <s v="01"/>
    <s v="15041RESIN763002021"/>
    <s v="21DS003F"/>
    <x v="620"/>
    <n v="117"/>
    <n v="117"/>
    <n v="117"/>
    <n v="0"/>
    <n v="0"/>
    <n v="0"/>
    <n v="0"/>
    <n v="11.78"/>
    <n v="0"/>
    <n v="0"/>
    <n v="0"/>
    <n v="0"/>
    <n v="0"/>
    <n v="11.78"/>
    <s v="2"/>
  </r>
  <r>
    <x v="5"/>
    <x v="102"/>
    <s v="1"/>
    <s v="01"/>
    <s v="15041RESIN763002021"/>
    <s v="21DS003F"/>
    <x v="621"/>
    <n v="116"/>
    <n v="116"/>
    <n v="116"/>
    <n v="0"/>
    <n v="0"/>
    <n v="0"/>
    <n v="0"/>
    <n v="28.3"/>
    <n v="0"/>
    <n v="0"/>
    <n v="0"/>
    <n v="0"/>
    <n v="0"/>
    <n v="28.3"/>
    <s v="2"/>
  </r>
  <r>
    <x v="5"/>
    <x v="102"/>
    <s v="1"/>
    <s v="01"/>
    <s v="15041RESIN763002021"/>
    <s v="21DS003F"/>
    <x v="622"/>
    <n v="115"/>
    <n v="115"/>
    <n v="115"/>
    <n v="0"/>
    <n v="0"/>
    <n v="0"/>
    <n v="0"/>
    <n v="23.75"/>
    <n v="0"/>
    <n v="0"/>
    <n v="0"/>
    <n v="0"/>
    <n v="0"/>
    <n v="23.75"/>
    <s v="2"/>
  </r>
  <r>
    <x v="5"/>
    <x v="102"/>
    <s v="1"/>
    <s v="01"/>
    <s v="15041RESIN763002021"/>
    <s v="21DS003F"/>
    <x v="623"/>
    <n v="114"/>
    <n v="114"/>
    <n v="114"/>
    <n v="0"/>
    <n v="0"/>
    <n v="0"/>
    <n v="0"/>
    <n v="22.97"/>
    <n v="0"/>
    <n v="0"/>
    <n v="0"/>
    <n v="0"/>
    <n v="0"/>
    <n v="22.97"/>
    <s v="2"/>
  </r>
  <r>
    <x v="5"/>
    <x v="102"/>
    <s v="1"/>
    <s v="01"/>
    <s v="15041RESIN382572020"/>
    <s v="20SD004F"/>
    <x v="624"/>
    <n v="916"/>
    <n v="916"/>
    <n v="916"/>
    <n v="0"/>
    <n v="0"/>
    <n v="0"/>
    <n v="0"/>
    <n v="37.94"/>
    <n v="0"/>
    <n v="0"/>
    <n v="0"/>
    <n v="0"/>
    <n v="0"/>
    <n v="37.94"/>
    <s v="2"/>
  </r>
  <r>
    <x v="5"/>
    <x v="102"/>
    <s v="1"/>
    <s v="01"/>
    <s v="15041RESIN382572020"/>
    <s v="20SD004F"/>
    <x v="625"/>
    <n v="915"/>
    <n v="915"/>
    <n v="915"/>
    <n v="0"/>
    <n v="0"/>
    <n v="0"/>
    <n v="0"/>
    <n v="7.2"/>
    <n v="0"/>
    <n v="0"/>
    <n v="0"/>
    <n v="0"/>
    <n v="0"/>
    <n v="7.2"/>
    <s v="2"/>
  </r>
  <r>
    <x v="5"/>
    <x v="102"/>
    <s v="1"/>
    <s v="01"/>
    <s v="15041RESIN382572020"/>
    <s v="20SD004F"/>
    <x v="626"/>
    <n v="914"/>
    <n v="914"/>
    <n v="914"/>
    <n v="0"/>
    <n v="0"/>
    <n v="0"/>
    <n v="0"/>
    <n v="15.2"/>
    <n v="0"/>
    <n v="0"/>
    <n v="0"/>
    <n v="0"/>
    <n v="0"/>
    <n v="15.2"/>
    <s v="2"/>
  </r>
  <r>
    <x v="5"/>
    <x v="102"/>
    <s v="1"/>
    <s v="01"/>
    <s v="15041RESIN382572020"/>
    <s v="20SD004F"/>
    <x v="627"/>
    <n v="913"/>
    <n v="913"/>
    <n v="913"/>
    <n v="0"/>
    <n v="0"/>
    <n v="0"/>
    <n v="0"/>
    <n v="8.25"/>
    <n v="0"/>
    <n v="0"/>
    <n v="0"/>
    <n v="0"/>
    <n v="0"/>
    <n v="8.25"/>
    <s v="2"/>
  </r>
  <r>
    <x v="5"/>
    <x v="102"/>
    <s v="1"/>
    <s v="01"/>
    <s v="15041RESIN382572020"/>
    <s v="20SD004F"/>
    <x v="628"/>
    <n v="912"/>
    <n v="912"/>
    <n v="912"/>
    <n v="0"/>
    <n v="0"/>
    <n v="0"/>
    <n v="0"/>
    <n v="46.21"/>
    <n v="0"/>
    <n v="0"/>
    <n v="0"/>
    <n v="0"/>
    <n v="0"/>
    <n v="46.21"/>
    <s v="2"/>
  </r>
  <r>
    <x v="5"/>
    <x v="102"/>
    <s v="1"/>
    <s v="01"/>
    <s v="15041RESIN382572020"/>
    <s v="20SD004F"/>
    <x v="629"/>
    <n v="911"/>
    <n v="911"/>
    <n v="911"/>
    <n v="0"/>
    <n v="0"/>
    <n v="0"/>
    <n v="0"/>
    <n v="30.6"/>
    <n v="0"/>
    <n v="0"/>
    <n v="0"/>
    <n v="0"/>
    <n v="0"/>
    <n v="30.6"/>
    <s v="2"/>
  </r>
  <r>
    <x v="5"/>
    <x v="102"/>
    <s v="1"/>
    <s v="01"/>
    <s v="15041RESIN382572020"/>
    <s v="20SD004F"/>
    <x v="630"/>
    <n v="910"/>
    <n v="910"/>
    <n v="910"/>
    <n v="0"/>
    <n v="0"/>
    <n v="0"/>
    <n v="0"/>
    <n v="37.86"/>
    <n v="0"/>
    <n v="0"/>
    <n v="0"/>
    <n v="0"/>
    <n v="0"/>
    <n v="37.86"/>
    <s v="2"/>
  </r>
  <r>
    <x v="5"/>
    <x v="102"/>
    <s v="1"/>
    <s v="01"/>
    <s v="15041RESIN382572020"/>
    <s v="20SD004F"/>
    <x v="631"/>
    <n v="909"/>
    <n v="909"/>
    <n v="909"/>
    <n v="0"/>
    <n v="0"/>
    <n v="0"/>
    <n v="0"/>
    <n v="76.55"/>
    <n v="0"/>
    <n v="0"/>
    <n v="0"/>
    <n v="0"/>
    <n v="0"/>
    <n v="76.55"/>
    <s v="2"/>
  </r>
  <r>
    <x v="5"/>
    <x v="102"/>
    <s v="1"/>
    <s v="01"/>
    <s v="15041RESIN382572020"/>
    <s v="20SD004F"/>
    <x v="632"/>
    <n v="908"/>
    <n v="908"/>
    <n v="908"/>
    <n v="0"/>
    <n v="0"/>
    <n v="0"/>
    <n v="0"/>
    <n v="19.649999999999999"/>
    <n v="0"/>
    <n v="0"/>
    <n v="0"/>
    <n v="0"/>
    <n v="0"/>
    <n v="19.649999999999999"/>
    <s v="2"/>
  </r>
  <r>
    <x v="5"/>
    <x v="102"/>
    <s v="1"/>
    <s v="01"/>
    <s v="15041RESIN382572020"/>
    <s v="20SD004F"/>
    <x v="633"/>
    <n v="907"/>
    <n v="907"/>
    <n v="907"/>
    <n v="0"/>
    <n v="0"/>
    <n v="0"/>
    <n v="0"/>
    <n v="23.23"/>
    <n v="0"/>
    <n v="0"/>
    <n v="0"/>
    <n v="0"/>
    <n v="0"/>
    <n v="23.23"/>
    <s v="2"/>
  </r>
  <r>
    <x v="5"/>
    <x v="102"/>
    <s v="1"/>
    <s v="01"/>
    <s v="15041RESIN382572020"/>
    <s v="20SD004F"/>
    <x v="634"/>
    <n v="906"/>
    <n v="906"/>
    <n v="906"/>
    <n v="0"/>
    <n v="0"/>
    <n v="0"/>
    <n v="0"/>
    <n v="0"/>
    <n v="0"/>
    <n v="0"/>
    <n v="0"/>
    <n v="0"/>
    <n v="0"/>
    <n v="0"/>
    <s v="2"/>
  </r>
  <r>
    <x v="5"/>
    <x v="102"/>
    <s v="1"/>
    <s v="01"/>
    <s v="15041RESIN382572020"/>
    <s v="20SD004F"/>
    <x v="635"/>
    <n v="905"/>
    <n v="905"/>
    <n v="905"/>
    <n v="0"/>
    <n v="0"/>
    <n v="0"/>
    <n v="0"/>
    <n v="26.55"/>
    <n v="0"/>
    <n v="0"/>
    <n v="0"/>
    <n v="0"/>
    <n v="0"/>
    <n v="26.55"/>
    <s v="2"/>
  </r>
  <r>
    <x v="5"/>
    <x v="102"/>
    <s v="1"/>
    <s v="01"/>
    <s v="15041RESIN382572020"/>
    <s v="20SD004F"/>
    <x v="636"/>
    <n v="904"/>
    <n v="904"/>
    <n v="904"/>
    <n v="0"/>
    <n v="0"/>
    <n v="0"/>
    <n v="0"/>
    <n v="26.15"/>
    <n v="0"/>
    <n v="0"/>
    <n v="0"/>
    <n v="0"/>
    <n v="0"/>
    <n v="26.15"/>
    <s v="2"/>
  </r>
  <r>
    <x v="5"/>
    <x v="102"/>
    <s v="1"/>
    <s v="01"/>
    <s v="15041RESIN382572020"/>
    <s v="20SD004F"/>
    <x v="637"/>
    <n v="903"/>
    <n v="903"/>
    <n v="903"/>
    <n v="0"/>
    <n v="0"/>
    <n v="0"/>
    <n v="0"/>
    <n v="17"/>
    <n v="0"/>
    <n v="0"/>
    <n v="0"/>
    <n v="0"/>
    <n v="0"/>
    <n v="17"/>
    <s v="2"/>
  </r>
  <r>
    <x v="5"/>
    <x v="102"/>
    <s v="1"/>
    <s v="01"/>
    <s v="15041RESIN382572020"/>
    <s v="20SD004F"/>
    <x v="638"/>
    <n v="902"/>
    <n v="902"/>
    <n v="902"/>
    <n v="0"/>
    <n v="0"/>
    <n v="0"/>
    <n v="0"/>
    <n v="39.74"/>
    <n v="0"/>
    <n v="0"/>
    <n v="0"/>
    <n v="0"/>
    <n v="0"/>
    <n v="39.74"/>
    <s v="2"/>
  </r>
  <r>
    <x v="5"/>
    <x v="102"/>
    <s v="1"/>
    <s v="01"/>
    <s v="15041RESIN382572020"/>
    <s v="20SD004F"/>
    <x v="639"/>
    <n v="901"/>
    <n v="901"/>
    <n v="901"/>
    <n v="0"/>
    <n v="0"/>
    <n v="0"/>
    <n v="0"/>
    <n v="28.4"/>
    <n v="0"/>
    <n v="0"/>
    <n v="0"/>
    <n v="0"/>
    <n v="0"/>
    <n v="28.4"/>
    <s v="2"/>
  </r>
  <r>
    <x v="5"/>
    <x v="102"/>
    <s v="1"/>
    <s v="01"/>
    <s v="15041RESIN382572020"/>
    <s v="20SD004F"/>
    <x v="640"/>
    <n v="900"/>
    <n v="900"/>
    <n v="900"/>
    <n v="0"/>
    <n v="0"/>
    <n v="0"/>
    <n v="0"/>
    <n v="9.6"/>
    <n v="0"/>
    <n v="0"/>
    <n v="0"/>
    <n v="0"/>
    <n v="0"/>
    <n v="9.6"/>
    <s v="2"/>
  </r>
  <r>
    <x v="5"/>
    <x v="102"/>
    <s v="1"/>
    <s v="01"/>
    <s v="15041RESIN382572020"/>
    <s v="20SD004F"/>
    <x v="641"/>
    <n v="899"/>
    <n v="899"/>
    <n v="899"/>
    <n v="0"/>
    <n v="0"/>
    <n v="0"/>
    <n v="0"/>
    <n v="10.15"/>
    <n v="0"/>
    <n v="0"/>
    <n v="0"/>
    <n v="0"/>
    <n v="0"/>
    <n v="10.15"/>
    <s v="2"/>
  </r>
  <r>
    <x v="5"/>
    <x v="102"/>
    <s v="1"/>
    <s v="01"/>
    <s v="15041RESIN382572020"/>
    <s v="20SD004F"/>
    <x v="642"/>
    <n v="898"/>
    <n v="898"/>
    <n v="898"/>
    <n v="0"/>
    <n v="0"/>
    <n v="0"/>
    <n v="0"/>
    <n v="40.85"/>
    <n v="0"/>
    <n v="0"/>
    <n v="0"/>
    <n v="0"/>
    <n v="0"/>
    <n v="40.85"/>
    <s v="2"/>
  </r>
  <r>
    <x v="5"/>
    <x v="102"/>
    <s v="1"/>
    <s v="01"/>
    <s v="15041RESIN382572020"/>
    <s v="20SD004F"/>
    <x v="643"/>
    <n v="897"/>
    <n v="897"/>
    <n v="897"/>
    <n v="0"/>
    <n v="0"/>
    <n v="0"/>
    <n v="0"/>
    <n v="35.549999999999997"/>
    <n v="0"/>
    <n v="0"/>
    <n v="0"/>
    <n v="0"/>
    <n v="0"/>
    <n v="35.549999999999997"/>
    <s v="2"/>
  </r>
  <r>
    <x v="5"/>
    <x v="102"/>
    <s v="1"/>
    <s v="01"/>
    <s v="15041RESIN382572020"/>
    <s v="20SD004F"/>
    <x v="644"/>
    <n v="896"/>
    <n v="896"/>
    <n v="896"/>
    <n v="0"/>
    <n v="0"/>
    <n v="0"/>
    <n v="0"/>
    <n v="20.61"/>
    <n v="0"/>
    <n v="0"/>
    <n v="0"/>
    <n v="0"/>
    <n v="0"/>
    <n v="20.61"/>
    <s v="2"/>
  </r>
  <r>
    <x v="5"/>
    <x v="102"/>
    <s v="1"/>
    <s v="01"/>
    <s v="15041RESIN382572020"/>
    <s v="20SD004F"/>
    <x v="645"/>
    <n v="895"/>
    <n v="895"/>
    <n v="895"/>
    <n v="0"/>
    <n v="0"/>
    <n v="0"/>
    <n v="0"/>
    <n v="17.420000000000002"/>
    <n v="0"/>
    <n v="0"/>
    <n v="0"/>
    <n v="0"/>
    <n v="0"/>
    <n v="17.420000000000002"/>
    <s v="2"/>
  </r>
  <r>
    <x v="5"/>
    <x v="102"/>
    <s v="1"/>
    <s v="01"/>
    <s v="15041RESIN382572020"/>
    <s v="20SD004F"/>
    <x v="646"/>
    <n v="894"/>
    <n v="894"/>
    <n v="894"/>
    <n v="0"/>
    <n v="0"/>
    <n v="0"/>
    <n v="0"/>
    <n v="53.95"/>
    <n v="0"/>
    <n v="0"/>
    <n v="0"/>
    <n v="0"/>
    <n v="0"/>
    <n v="53.95"/>
    <s v="2"/>
  </r>
  <r>
    <x v="5"/>
    <x v="102"/>
    <s v="1"/>
    <s v="01"/>
    <s v="15041RESIN382572020"/>
    <s v="20SD004F"/>
    <x v="647"/>
    <n v="893"/>
    <n v="893"/>
    <n v="893"/>
    <n v="0"/>
    <n v="0"/>
    <n v="0"/>
    <n v="0"/>
    <n v="23.9"/>
    <n v="0"/>
    <n v="0"/>
    <n v="0"/>
    <n v="0"/>
    <n v="0"/>
    <n v="23.9"/>
    <s v="2"/>
  </r>
  <r>
    <x v="5"/>
    <x v="102"/>
    <s v="1"/>
    <s v="01"/>
    <s v="15041RESIN382572020"/>
    <s v="20SD004F"/>
    <x v="648"/>
    <n v="892"/>
    <n v="892"/>
    <n v="892"/>
    <n v="0"/>
    <n v="0"/>
    <n v="0"/>
    <n v="0"/>
    <n v="17.63"/>
    <n v="0"/>
    <n v="0"/>
    <n v="0"/>
    <n v="0"/>
    <n v="0"/>
    <n v="17.63"/>
    <s v="2"/>
  </r>
  <r>
    <x v="5"/>
    <x v="102"/>
    <s v="1"/>
    <s v="01"/>
    <s v="15041RESIN382572020"/>
    <s v="20SD004F"/>
    <x v="649"/>
    <n v="891"/>
    <n v="891"/>
    <n v="891"/>
    <n v="0"/>
    <n v="0"/>
    <n v="0"/>
    <n v="0"/>
    <n v="48"/>
    <n v="0"/>
    <n v="0"/>
    <n v="0"/>
    <n v="0"/>
    <n v="0"/>
    <n v="48"/>
    <s v="2"/>
  </r>
  <r>
    <x v="5"/>
    <x v="102"/>
    <s v="1"/>
    <s v="01"/>
    <s v="15041RESIN382572020"/>
    <s v="20SD004F"/>
    <x v="650"/>
    <n v="890"/>
    <n v="890"/>
    <n v="890"/>
    <n v="0"/>
    <n v="0"/>
    <n v="0"/>
    <n v="0"/>
    <n v="92.55"/>
    <n v="0"/>
    <n v="0"/>
    <n v="0"/>
    <n v="0"/>
    <n v="0"/>
    <n v="92.55"/>
    <s v="2"/>
  </r>
  <r>
    <x v="5"/>
    <x v="103"/>
    <s v="1"/>
    <s v="01"/>
    <s v="15041RESIN382572020"/>
    <s v="20SD004F"/>
    <x v="651"/>
    <n v="889"/>
    <n v="889"/>
    <n v="889"/>
    <n v="0"/>
    <n v="0"/>
    <n v="0"/>
    <n v="0"/>
    <n v="5"/>
    <n v="0"/>
    <n v="0"/>
    <n v="0"/>
    <n v="0"/>
    <n v="0"/>
    <n v="5"/>
    <s v="2"/>
  </r>
  <r>
    <x v="5"/>
    <x v="104"/>
    <s v="1"/>
    <s v="01"/>
    <s v="15041RESIN382572020"/>
    <s v="20SD004F"/>
    <x v="652"/>
    <n v="888"/>
    <n v="888"/>
    <n v="888"/>
    <n v="0"/>
    <n v="0"/>
    <n v="0"/>
    <n v="0"/>
    <n v="5.0999999999999996"/>
    <n v="0"/>
    <n v="0"/>
    <n v="0"/>
    <n v="0"/>
    <n v="0"/>
    <n v="5.0999999999999996"/>
    <s v="2"/>
  </r>
  <r>
    <x v="5"/>
    <x v="104"/>
    <s v="1"/>
    <s v="01"/>
    <s v="15041RESIN382572020"/>
    <s v="20SD004F"/>
    <x v="653"/>
    <n v="887"/>
    <n v="887"/>
    <n v="887"/>
    <n v="0"/>
    <n v="0"/>
    <n v="0"/>
    <n v="0"/>
    <n v="11.77"/>
    <n v="0"/>
    <n v="0"/>
    <n v="0"/>
    <n v="0"/>
    <n v="0"/>
    <n v="11.77"/>
    <s v="2"/>
  </r>
  <r>
    <x v="5"/>
    <x v="105"/>
    <s v="1"/>
    <s v="01"/>
    <s v="15041RESIN382572020"/>
    <s v="20SD004F"/>
    <x v="654"/>
    <n v="886"/>
    <n v="886"/>
    <n v="886"/>
    <n v="0"/>
    <n v="0"/>
    <n v="0"/>
    <n v="0"/>
    <n v="6"/>
    <n v="0"/>
    <n v="0"/>
    <n v="0"/>
    <n v="0"/>
    <n v="0"/>
    <n v="6"/>
    <s v="2"/>
  </r>
  <r>
    <x v="5"/>
    <x v="105"/>
    <s v="1"/>
    <s v="01"/>
    <s v="15041RESIN382572020"/>
    <s v="20SD004F"/>
    <x v="655"/>
    <n v="885"/>
    <n v="885"/>
    <n v="885"/>
    <n v="0"/>
    <n v="0"/>
    <n v="0"/>
    <n v="0"/>
    <n v="5"/>
    <n v="0"/>
    <n v="0"/>
    <n v="0"/>
    <n v="0"/>
    <n v="0"/>
    <n v="5"/>
    <s v="2"/>
  </r>
  <r>
    <x v="5"/>
    <x v="106"/>
    <s v="1"/>
    <s v="01"/>
    <s v="15041RESIN382572020"/>
    <s v="20SD004F"/>
    <x v="656"/>
    <n v="884"/>
    <n v="884"/>
    <n v="884"/>
    <n v="0"/>
    <n v="0"/>
    <n v="0"/>
    <n v="0"/>
    <n v="3"/>
    <n v="0"/>
    <n v="0"/>
    <n v="0"/>
    <n v="0"/>
    <n v="0"/>
    <n v="3"/>
    <s v="2"/>
  </r>
  <r>
    <x v="5"/>
    <x v="107"/>
    <s v="1"/>
    <s v="01"/>
    <s v="15041RESIN382572020"/>
    <s v="20SD004F"/>
    <x v="657"/>
    <n v="883"/>
    <n v="883"/>
    <n v="883"/>
    <n v="0"/>
    <n v="0"/>
    <n v="0"/>
    <n v="0"/>
    <n v="25.32"/>
    <n v="0"/>
    <n v="0"/>
    <n v="0"/>
    <n v="0"/>
    <n v="0"/>
    <n v="25.32"/>
    <s v="2"/>
  </r>
  <r>
    <x v="5"/>
    <x v="108"/>
    <s v="1"/>
    <s v="01"/>
    <s v="15041RESIN382572020"/>
    <s v="20SD004F"/>
    <x v="658"/>
    <n v="882"/>
    <n v="882"/>
    <n v="882"/>
    <n v="0"/>
    <n v="0"/>
    <n v="0"/>
    <n v="0"/>
    <n v="104.8"/>
    <n v="0"/>
    <n v="0"/>
    <n v="0"/>
    <n v="0"/>
    <n v="0"/>
    <n v="104.8"/>
    <s v="2"/>
  </r>
  <r>
    <x v="5"/>
    <x v="109"/>
    <s v="1"/>
    <s v="01"/>
    <s v="15041RESIN382572020"/>
    <s v="20SD004F"/>
    <x v="659"/>
    <n v="881"/>
    <n v="881"/>
    <n v="881"/>
    <n v="0"/>
    <n v="0"/>
    <n v="0"/>
    <n v="0"/>
    <n v="21"/>
    <n v="0"/>
    <n v="0"/>
    <n v="0"/>
    <n v="0"/>
    <n v="0"/>
    <n v="21"/>
    <s v="2"/>
  </r>
  <r>
    <x v="5"/>
    <x v="110"/>
    <s v="1"/>
    <s v="01"/>
    <s v="15041RESIN382572020"/>
    <s v="20SD004F"/>
    <x v="660"/>
    <n v="880"/>
    <n v="880"/>
    <n v="880"/>
    <n v="0"/>
    <n v="0"/>
    <n v="0"/>
    <n v="0"/>
    <n v="10.92"/>
    <n v="0"/>
    <n v="0"/>
    <n v="0"/>
    <n v="0"/>
    <n v="0"/>
    <n v="10.92"/>
    <s v="2"/>
  </r>
  <r>
    <x v="5"/>
    <x v="111"/>
    <s v="1"/>
    <s v="01"/>
    <s v="15041RESIN382572020"/>
    <s v="20SD004F"/>
    <x v="661"/>
    <n v="879"/>
    <n v="879"/>
    <n v="879"/>
    <n v="0"/>
    <n v="0"/>
    <n v="0"/>
    <n v="0"/>
    <n v="15.85"/>
    <n v="0"/>
    <n v="0"/>
    <n v="0"/>
    <n v="0"/>
    <n v="0"/>
    <n v="15.85"/>
    <s v="2"/>
  </r>
  <r>
    <x v="5"/>
    <x v="111"/>
    <s v="1"/>
    <s v="01"/>
    <s v="15041RESIN382572020"/>
    <s v="20SD004F"/>
    <x v="662"/>
    <n v="878"/>
    <n v="878"/>
    <n v="878"/>
    <n v="0"/>
    <n v="0"/>
    <n v="0"/>
    <n v="0"/>
    <n v="0"/>
    <n v="0"/>
    <n v="0"/>
    <n v="0"/>
    <n v="0"/>
    <n v="0"/>
    <n v="0"/>
    <s v="2"/>
  </r>
  <r>
    <x v="5"/>
    <x v="111"/>
    <s v="1"/>
    <s v="01"/>
    <s v="15041RESIN382572020"/>
    <s v="20SD004F"/>
    <x v="663"/>
    <n v="877"/>
    <n v="877"/>
    <n v="877"/>
    <n v="0"/>
    <n v="0"/>
    <n v="0"/>
    <n v="0"/>
    <n v="2743.24"/>
    <n v="0"/>
    <n v="0"/>
    <n v="0"/>
    <n v="0"/>
    <n v="0"/>
    <n v="2743.24"/>
    <s v="2"/>
  </r>
  <r>
    <x v="5"/>
    <x v="111"/>
    <s v="1"/>
    <s v="01"/>
    <s v="15041RESIN382572020"/>
    <s v="20SD004F"/>
    <x v="664"/>
    <n v="876"/>
    <n v="876"/>
    <n v="876"/>
    <n v="0"/>
    <n v="0"/>
    <n v="0"/>
    <n v="0"/>
    <n v="0"/>
    <n v="0"/>
    <n v="0"/>
    <n v="0"/>
    <n v="0"/>
    <n v="0"/>
    <n v="0"/>
    <s v="2"/>
  </r>
  <r>
    <x v="5"/>
    <x v="111"/>
    <s v="1"/>
    <s v="01"/>
    <s v="15041RESIN382572020"/>
    <s v="20SD004F"/>
    <x v="665"/>
    <n v="875"/>
    <n v="875"/>
    <n v="875"/>
    <n v="0"/>
    <n v="0"/>
    <n v="0"/>
    <n v="0"/>
    <n v="125.49"/>
    <n v="0"/>
    <n v="0"/>
    <n v="0"/>
    <n v="0"/>
    <n v="0"/>
    <n v="125.49"/>
    <s v="2"/>
  </r>
  <r>
    <x v="5"/>
    <x v="112"/>
    <s v="1"/>
    <s v="01"/>
    <s v="15041RESIN382572020"/>
    <s v="20SD004F"/>
    <x v="666"/>
    <n v="874"/>
    <n v="874"/>
    <n v="874"/>
    <n v="0"/>
    <n v="0"/>
    <n v="0"/>
    <n v="0"/>
    <n v="13.43"/>
    <n v="0"/>
    <n v="0"/>
    <n v="0"/>
    <n v="0"/>
    <n v="0"/>
    <n v="13.43"/>
    <s v="2"/>
  </r>
  <r>
    <x v="5"/>
    <x v="113"/>
    <s v="1"/>
    <s v="01"/>
    <s v="15041RESIN382572020"/>
    <s v="20SD004F"/>
    <x v="667"/>
    <n v="873"/>
    <n v="873"/>
    <n v="873"/>
    <n v="0"/>
    <n v="0"/>
    <n v="0"/>
    <n v="0"/>
    <n v="19"/>
    <n v="0"/>
    <n v="0"/>
    <n v="0"/>
    <n v="0"/>
    <n v="0"/>
    <n v="19"/>
    <s v="2"/>
  </r>
  <r>
    <x v="5"/>
    <x v="114"/>
    <s v="1"/>
    <s v="01"/>
    <s v="15041RESIN515432020"/>
    <s v="20SD000F"/>
    <x v="668"/>
    <n v="1643"/>
    <n v="1643"/>
    <n v="1643"/>
    <n v="0"/>
    <n v="0"/>
    <n v="0"/>
    <n v="0"/>
    <n v="177.41"/>
    <n v="0"/>
    <n v="0"/>
    <n v="0"/>
    <n v="0"/>
    <n v="0"/>
    <n v="177.41"/>
    <s v="2"/>
  </r>
  <r>
    <x v="5"/>
    <x v="113"/>
    <s v="1"/>
    <s v="01"/>
    <s v="15041RESIN515432020"/>
    <s v="20SD000F"/>
    <x v="669"/>
    <n v="1644"/>
    <n v="1644"/>
    <n v="1644"/>
    <n v="0"/>
    <n v="0"/>
    <n v="0"/>
    <n v="0"/>
    <n v="370.9"/>
    <n v="0"/>
    <n v="0"/>
    <n v="0"/>
    <n v="0"/>
    <n v="0"/>
    <n v="370.9"/>
    <s v="2"/>
  </r>
  <r>
    <x v="5"/>
    <x v="113"/>
    <s v="1"/>
    <s v="01"/>
    <s v="15041RESIN515432020"/>
    <s v="20SD000F"/>
    <x v="670"/>
    <n v="1645"/>
    <n v="1645"/>
    <n v="1645"/>
    <n v="0"/>
    <n v="0"/>
    <n v="0"/>
    <n v="0"/>
    <n v="102.68"/>
    <n v="0"/>
    <n v="0"/>
    <n v="0"/>
    <n v="0"/>
    <n v="0"/>
    <n v="102.68"/>
    <s v="2"/>
  </r>
  <r>
    <x v="5"/>
    <x v="113"/>
    <s v="1"/>
    <s v="01"/>
    <s v="15041RESIN515432020"/>
    <s v="20SD000F"/>
    <x v="671"/>
    <n v="1646"/>
    <n v="1646"/>
    <n v="1646"/>
    <n v="0"/>
    <n v="0"/>
    <n v="0"/>
    <n v="0"/>
    <n v="152.02000000000001"/>
    <n v="0"/>
    <n v="0"/>
    <n v="0"/>
    <n v="0"/>
    <n v="0"/>
    <n v="152.02000000000001"/>
    <s v="2"/>
  </r>
  <r>
    <x v="5"/>
    <x v="112"/>
    <s v="1"/>
    <s v="01"/>
    <s v="15041RESIN515432020"/>
    <s v="20SD000F"/>
    <x v="672"/>
    <n v="1647"/>
    <n v="1647"/>
    <n v="1647"/>
    <n v="0"/>
    <n v="0"/>
    <n v="0"/>
    <n v="0"/>
    <n v="19.89"/>
    <n v="0"/>
    <n v="0"/>
    <n v="0"/>
    <n v="0"/>
    <n v="0"/>
    <n v="19.89"/>
    <s v="2"/>
  </r>
  <r>
    <x v="5"/>
    <x v="109"/>
    <s v="1"/>
    <s v="01"/>
    <s v="15041RESIN515432020"/>
    <s v="20SD000F"/>
    <x v="673"/>
    <n v="1648"/>
    <n v="1648"/>
    <n v="1648"/>
    <n v="0"/>
    <n v="0"/>
    <n v="0"/>
    <n v="0"/>
    <n v="0"/>
    <n v="0"/>
    <n v="0"/>
    <n v="0"/>
    <n v="0"/>
    <n v="0"/>
    <n v="0"/>
    <s v="2"/>
  </r>
  <r>
    <x v="5"/>
    <x v="109"/>
    <s v="1"/>
    <s v="01"/>
    <s v="15041RESIN515432020"/>
    <s v="20SD000F"/>
    <x v="674"/>
    <n v="1649"/>
    <n v="1649"/>
    <n v="1649"/>
    <n v="0"/>
    <n v="0"/>
    <n v="0"/>
    <n v="0"/>
    <n v="648.41"/>
    <n v="0"/>
    <n v="0"/>
    <n v="0"/>
    <n v="0"/>
    <n v="0"/>
    <n v="648.41"/>
    <s v="2"/>
  </r>
  <r>
    <x v="5"/>
    <x v="109"/>
    <s v="1"/>
    <s v="01"/>
    <s v="15041RESIN515432020"/>
    <s v="20SD000F"/>
    <x v="675"/>
    <n v="1650"/>
    <n v="1650"/>
    <n v="1650"/>
    <n v="0"/>
    <n v="0"/>
    <n v="0"/>
    <n v="0"/>
    <n v="107.16"/>
    <n v="0"/>
    <n v="0"/>
    <n v="0"/>
    <n v="0"/>
    <n v="0"/>
    <n v="107.16"/>
    <s v="2"/>
  </r>
  <r>
    <x v="5"/>
    <x v="115"/>
    <s v="1"/>
    <s v="01"/>
    <s v="15041RESIN515432020"/>
    <s v="20SD000F"/>
    <x v="676"/>
    <n v="1651"/>
    <n v="1651"/>
    <n v="1651"/>
    <n v="0"/>
    <n v="0"/>
    <n v="0"/>
    <n v="0"/>
    <n v="198.42"/>
    <n v="0"/>
    <n v="0"/>
    <n v="0"/>
    <n v="0"/>
    <n v="0"/>
    <n v="198.42"/>
    <s v="2"/>
  </r>
  <r>
    <x v="5"/>
    <x v="115"/>
    <s v="1"/>
    <s v="01"/>
    <s v="15041RESIN515432020"/>
    <s v="20SD000F"/>
    <x v="677"/>
    <n v="1652"/>
    <n v="1652"/>
    <n v="1652"/>
    <n v="0"/>
    <n v="0"/>
    <n v="0"/>
    <n v="0"/>
    <n v="75.7"/>
    <n v="0"/>
    <n v="0"/>
    <n v="0"/>
    <n v="0"/>
    <n v="0"/>
    <n v="75.7"/>
    <s v="2"/>
  </r>
  <r>
    <x v="5"/>
    <x v="115"/>
    <s v="1"/>
    <s v="01"/>
    <s v="15041RESIN515432020"/>
    <s v="20SD000F"/>
    <x v="678"/>
    <n v="1653"/>
    <n v="1653"/>
    <n v="1653"/>
    <n v="0"/>
    <n v="0"/>
    <n v="0"/>
    <n v="0"/>
    <n v="51.7"/>
    <n v="0"/>
    <n v="0"/>
    <n v="0"/>
    <n v="0"/>
    <n v="0"/>
    <n v="51.7"/>
    <s v="2"/>
  </r>
  <r>
    <x v="5"/>
    <x v="116"/>
    <s v="1"/>
    <s v="01"/>
    <s v="15041RESIN515432020"/>
    <s v="20SD000F"/>
    <x v="679"/>
    <n v="1654"/>
    <n v="1654"/>
    <n v="1654"/>
    <n v="0"/>
    <n v="0"/>
    <n v="0"/>
    <n v="0"/>
    <n v="46.08"/>
    <n v="0"/>
    <n v="0"/>
    <n v="0"/>
    <n v="0"/>
    <n v="0"/>
    <n v="46.08"/>
    <s v="2"/>
  </r>
  <r>
    <x v="5"/>
    <x v="117"/>
    <s v="1"/>
    <s v="01"/>
    <s v="15041RESIN515432020"/>
    <s v="20SD000F"/>
    <x v="680"/>
    <n v="1655"/>
    <n v="1655"/>
    <n v="1655"/>
    <n v="0"/>
    <n v="0"/>
    <n v="0"/>
    <n v="0"/>
    <n v="429.97"/>
    <n v="0"/>
    <n v="0"/>
    <n v="0"/>
    <n v="0"/>
    <n v="0"/>
    <n v="429.97"/>
    <s v="2"/>
  </r>
  <r>
    <x v="5"/>
    <x v="117"/>
    <s v="1"/>
    <s v="01"/>
    <s v="15041RESIN515432020"/>
    <s v="20SD000F"/>
    <x v="681"/>
    <n v="1656"/>
    <n v="1656"/>
    <n v="1656"/>
    <n v="0"/>
    <n v="0"/>
    <n v="0"/>
    <n v="0"/>
    <n v="23.04"/>
    <n v="0"/>
    <n v="0"/>
    <n v="0"/>
    <n v="0"/>
    <n v="0"/>
    <n v="23.04"/>
    <s v="2"/>
  </r>
  <r>
    <x v="5"/>
    <x v="117"/>
    <s v="1"/>
    <s v="01"/>
    <s v="15041RESIN515432020"/>
    <s v="20SD000F"/>
    <x v="682"/>
    <n v="1657"/>
    <n v="1657"/>
    <n v="1657"/>
    <n v="0"/>
    <n v="0"/>
    <n v="0"/>
    <n v="0"/>
    <n v="54.76"/>
    <n v="0"/>
    <n v="0"/>
    <n v="0"/>
    <n v="0"/>
    <n v="0"/>
    <n v="54.76"/>
    <s v="2"/>
  </r>
  <r>
    <x v="5"/>
    <x v="117"/>
    <s v="1"/>
    <s v="01"/>
    <s v="15041RESIN515432020"/>
    <s v="20SD000F"/>
    <x v="683"/>
    <n v="1658"/>
    <n v="1658"/>
    <n v="1658"/>
    <n v="0"/>
    <n v="0"/>
    <n v="0"/>
    <n v="0"/>
    <n v="67.8"/>
    <n v="0"/>
    <n v="0"/>
    <n v="0"/>
    <n v="0"/>
    <n v="0"/>
    <n v="67.8"/>
    <s v="2"/>
  </r>
  <r>
    <x v="5"/>
    <x v="118"/>
    <s v="1"/>
    <s v="01"/>
    <s v="15041RESIN515432020"/>
    <s v="20SD000F"/>
    <x v="684"/>
    <n v="1659"/>
    <n v="1659"/>
    <n v="1659"/>
    <n v="0"/>
    <n v="0"/>
    <n v="0"/>
    <n v="0"/>
    <n v="0"/>
    <n v="0"/>
    <n v="0"/>
    <n v="0"/>
    <n v="0"/>
    <n v="0"/>
    <n v="0"/>
    <s v="2"/>
  </r>
  <r>
    <x v="5"/>
    <x v="118"/>
    <s v="1"/>
    <s v="01"/>
    <s v="15041RESIN515432020"/>
    <s v="20SD000F"/>
    <x v="685"/>
    <n v="1660"/>
    <n v="1660"/>
    <n v="1660"/>
    <n v="0"/>
    <n v="0"/>
    <n v="0"/>
    <n v="0"/>
    <n v="25.3"/>
    <n v="0"/>
    <n v="0"/>
    <n v="0"/>
    <n v="0"/>
    <n v="0"/>
    <n v="25.3"/>
    <s v="2"/>
  </r>
  <r>
    <x v="5"/>
    <x v="118"/>
    <s v="1"/>
    <s v="01"/>
    <s v="15041RESIN515432020"/>
    <s v="20SD000F"/>
    <x v="686"/>
    <n v="1661"/>
    <n v="1661"/>
    <n v="1661"/>
    <n v="0"/>
    <n v="0"/>
    <n v="0"/>
    <n v="0"/>
    <n v="517.13"/>
    <n v="0"/>
    <n v="0"/>
    <n v="0"/>
    <n v="0"/>
    <n v="0"/>
    <n v="517.13"/>
    <s v="2"/>
  </r>
  <r>
    <x v="5"/>
    <x v="118"/>
    <s v="1"/>
    <s v="01"/>
    <s v="15041RESIN515432020"/>
    <s v="20SD000F"/>
    <x v="687"/>
    <n v="1662"/>
    <n v="1662"/>
    <n v="1662"/>
    <n v="0"/>
    <n v="0"/>
    <n v="0"/>
    <n v="0"/>
    <n v="138.24"/>
    <n v="0"/>
    <n v="0"/>
    <n v="0"/>
    <n v="0"/>
    <n v="0"/>
    <n v="138.24"/>
    <s v="2"/>
  </r>
  <r>
    <x v="5"/>
    <x v="118"/>
    <s v="1"/>
    <s v="01"/>
    <s v="15041RESIN515432020"/>
    <s v="20SD000F"/>
    <x v="688"/>
    <n v="1663"/>
    <n v="1663"/>
    <n v="1663"/>
    <n v="0"/>
    <n v="0"/>
    <n v="0"/>
    <n v="0"/>
    <n v="1003.2"/>
    <n v="0"/>
    <n v="0"/>
    <n v="0"/>
    <n v="0"/>
    <n v="0"/>
    <n v="1003.2"/>
    <s v="2"/>
  </r>
  <r>
    <x v="5"/>
    <x v="107"/>
    <s v="1"/>
    <s v="01"/>
    <s v="15041RESIN515432020"/>
    <s v="20SD000F"/>
    <x v="689"/>
    <n v="1664"/>
    <n v="1664"/>
    <n v="1664"/>
    <n v="0"/>
    <n v="0"/>
    <n v="0"/>
    <n v="0"/>
    <n v="145.72999999999999"/>
    <n v="0"/>
    <n v="0"/>
    <n v="0"/>
    <n v="0"/>
    <n v="0"/>
    <n v="145.72999999999999"/>
    <s v="2"/>
  </r>
  <r>
    <x v="5"/>
    <x v="107"/>
    <s v="1"/>
    <s v="01"/>
    <s v="15041RESIN515432020"/>
    <s v="20SD000F"/>
    <x v="690"/>
    <n v="1665"/>
    <n v="1665"/>
    <n v="1665"/>
    <n v="0"/>
    <n v="0"/>
    <n v="0"/>
    <n v="0"/>
    <n v="107.86"/>
    <n v="0"/>
    <n v="0"/>
    <n v="0"/>
    <n v="0"/>
    <n v="0"/>
    <n v="107.86"/>
    <s v="2"/>
  </r>
  <r>
    <x v="5"/>
    <x v="107"/>
    <s v="1"/>
    <s v="01"/>
    <s v="15041RESIN515432020"/>
    <s v="20SD000F"/>
    <x v="691"/>
    <n v="1666"/>
    <n v="1666"/>
    <n v="1666"/>
    <n v="0"/>
    <n v="0"/>
    <n v="0"/>
    <n v="0"/>
    <n v="276.48"/>
    <n v="0"/>
    <n v="0"/>
    <n v="0"/>
    <n v="0"/>
    <n v="0"/>
    <n v="276.48"/>
    <s v="2"/>
  </r>
  <r>
    <x v="5"/>
    <x v="107"/>
    <s v="1"/>
    <s v="01"/>
    <s v="15041RESIN515432020"/>
    <s v="20SD000F"/>
    <x v="692"/>
    <n v="1667"/>
    <n v="1667"/>
    <n v="1667"/>
    <n v="0"/>
    <n v="0"/>
    <n v="0"/>
    <n v="0"/>
    <n v="29.28"/>
    <n v="0"/>
    <n v="0"/>
    <n v="0"/>
    <n v="0"/>
    <n v="0"/>
    <n v="29.28"/>
    <s v="2"/>
  </r>
  <r>
    <x v="5"/>
    <x v="119"/>
    <s v="1"/>
    <s v="01"/>
    <s v="15041RESIN515432020"/>
    <s v="20SD000F"/>
    <x v="693"/>
    <n v="1668"/>
    <n v="1668"/>
    <n v="1668"/>
    <n v="0"/>
    <n v="0"/>
    <n v="0"/>
    <n v="0"/>
    <n v="13.44"/>
    <n v="0"/>
    <n v="0"/>
    <n v="0"/>
    <n v="0"/>
    <n v="0"/>
    <n v="13.44"/>
    <s v="2"/>
  </r>
  <r>
    <x v="5"/>
    <x v="119"/>
    <s v="1"/>
    <s v="01"/>
    <s v="15041RESIN515432020"/>
    <s v="20SD000F"/>
    <x v="694"/>
    <n v="1669"/>
    <n v="1669"/>
    <n v="1669"/>
    <n v="0"/>
    <n v="0"/>
    <n v="0"/>
    <n v="0"/>
    <n v="36.82"/>
    <n v="0"/>
    <n v="0"/>
    <n v="0"/>
    <n v="0"/>
    <n v="0"/>
    <n v="36.82"/>
    <s v="2"/>
  </r>
  <r>
    <x v="5"/>
    <x v="105"/>
    <s v="1"/>
    <s v="01"/>
    <s v="15041RESIN515432020"/>
    <s v="20SD000F"/>
    <x v="695"/>
    <n v="1670"/>
    <n v="1670"/>
    <n v="1670"/>
    <n v="0"/>
    <n v="0"/>
    <n v="0"/>
    <n v="0"/>
    <n v="51.45"/>
    <n v="0"/>
    <n v="0"/>
    <n v="0"/>
    <n v="0"/>
    <n v="0"/>
    <n v="51.45"/>
    <s v="2"/>
  </r>
  <r>
    <x v="5"/>
    <x v="105"/>
    <s v="1"/>
    <s v="01"/>
    <s v="15041RESIN515432020"/>
    <s v="20SD000F"/>
    <x v="696"/>
    <n v="1671"/>
    <n v="1671"/>
    <n v="1671"/>
    <n v="0"/>
    <n v="0"/>
    <n v="0"/>
    <n v="0"/>
    <n v="63.28"/>
    <n v="0"/>
    <n v="0"/>
    <n v="0"/>
    <n v="0"/>
    <n v="0"/>
    <n v="63.28"/>
    <s v="2"/>
  </r>
  <r>
    <x v="5"/>
    <x v="105"/>
    <s v="1"/>
    <s v="01"/>
    <s v="15041RESIN515432020"/>
    <s v="20SD000F"/>
    <x v="697"/>
    <n v="1672"/>
    <n v="1672"/>
    <n v="1672"/>
    <n v="0"/>
    <n v="0"/>
    <n v="0"/>
    <n v="0"/>
    <n v="232.66"/>
    <n v="0"/>
    <n v="0"/>
    <n v="0"/>
    <n v="0"/>
    <n v="0"/>
    <n v="232.66"/>
    <s v="2"/>
  </r>
  <r>
    <x v="5"/>
    <x v="105"/>
    <s v="1"/>
    <s v="01"/>
    <s v="15041RESIN515432020"/>
    <s v="20SD000F"/>
    <x v="698"/>
    <n v="1673"/>
    <n v="1673"/>
    <n v="1673"/>
    <n v="0"/>
    <n v="0"/>
    <n v="0"/>
    <n v="0"/>
    <n v="50.64"/>
    <n v="0"/>
    <n v="0"/>
    <n v="0"/>
    <n v="0"/>
    <n v="0"/>
    <n v="50.64"/>
    <s v="2"/>
  </r>
  <r>
    <x v="5"/>
    <x v="104"/>
    <s v="1"/>
    <s v="01"/>
    <s v="15041RESIN515432020"/>
    <s v="20SD000F"/>
    <x v="699"/>
    <n v="1674"/>
    <n v="1674"/>
    <n v="1674"/>
    <n v="0"/>
    <n v="0"/>
    <n v="0"/>
    <n v="0"/>
    <n v="50.64"/>
    <n v="0"/>
    <n v="0"/>
    <n v="0"/>
    <n v="0"/>
    <n v="0"/>
    <n v="50.64"/>
    <s v="2"/>
  </r>
  <r>
    <x v="5"/>
    <x v="104"/>
    <s v="1"/>
    <s v="01"/>
    <s v="15041RESIN515432020"/>
    <s v="20SD000F"/>
    <x v="700"/>
    <n v="1675"/>
    <n v="1675"/>
    <n v="1675"/>
    <n v="0"/>
    <n v="0"/>
    <n v="0"/>
    <n v="0"/>
    <n v="738.26"/>
    <n v="0"/>
    <n v="0"/>
    <n v="0"/>
    <n v="0"/>
    <n v="0"/>
    <n v="738.26"/>
    <s v="2"/>
  </r>
  <r>
    <x v="5"/>
    <x v="102"/>
    <s v="1"/>
    <s v="01"/>
    <s v="15041RESIN515432020"/>
    <s v="20SD000F"/>
    <x v="701"/>
    <n v="1676"/>
    <n v="1676"/>
    <n v="1676"/>
    <n v="0"/>
    <n v="0"/>
    <n v="0"/>
    <n v="0"/>
    <n v="624.34"/>
    <n v="0"/>
    <n v="0"/>
    <n v="0"/>
    <n v="0"/>
    <n v="0"/>
    <n v="624.34"/>
    <s v="2"/>
  </r>
  <r>
    <x v="5"/>
    <x v="102"/>
    <s v="1"/>
    <s v="01"/>
    <s v="15041RESIN515432020"/>
    <s v="20SD000F"/>
    <x v="702"/>
    <n v="1677"/>
    <n v="1677"/>
    <n v="1677"/>
    <n v="0"/>
    <n v="0"/>
    <n v="0"/>
    <n v="0"/>
    <n v="105.94"/>
    <n v="0"/>
    <n v="0"/>
    <n v="0"/>
    <n v="0"/>
    <n v="0"/>
    <n v="105.94"/>
    <s v="2"/>
  </r>
  <r>
    <x v="5"/>
    <x v="120"/>
    <s v="1"/>
    <s v="01"/>
    <s v="15041RESIN515432020"/>
    <s v="20SD000F"/>
    <x v="703"/>
    <n v="1678"/>
    <n v="1678"/>
    <n v="1678"/>
    <n v="0"/>
    <n v="0"/>
    <n v="0"/>
    <n v="0"/>
    <n v="71.38"/>
    <n v="0"/>
    <n v="0"/>
    <n v="0"/>
    <n v="0"/>
    <n v="0"/>
    <n v="71.38"/>
    <s v="2"/>
  </r>
  <r>
    <x v="5"/>
    <x v="120"/>
    <s v="1"/>
    <s v="01"/>
    <s v="15041RESIN515432020"/>
    <s v="20SD000F"/>
    <x v="704"/>
    <n v="1679"/>
    <n v="1679"/>
    <n v="1679"/>
    <n v="0"/>
    <n v="0"/>
    <n v="0"/>
    <n v="0"/>
    <n v="264.91000000000003"/>
    <n v="0"/>
    <n v="0"/>
    <n v="0"/>
    <n v="0"/>
    <n v="0"/>
    <n v="264.91000000000003"/>
    <s v="2"/>
  </r>
  <r>
    <x v="5"/>
    <x v="111"/>
    <s v="1"/>
    <s v="01"/>
    <s v="15041RESIN710002021"/>
    <s v="21DS000F"/>
    <x v="705"/>
    <n v="48"/>
    <n v="48"/>
    <n v="48"/>
    <n v="0"/>
    <n v="0"/>
    <n v="0"/>
    <n v="0"/>
    <n v="72.05"/>
    <n v="0"/>
    <n v="0"/>
    <n v="0"/>
    <n v="0"/>
    <n v="0"/>
    <n v="72.05"/>
    <s v="2"/>
  </r>
  <r>
    <x v="5"/>
    <x v="115"/>
    <s v="1"/>
    <s v="01"/>
    <s v="15041RESIN710002021"/>
    <s v="21DS000F"/>
    <x v="706"/>
    <n v="49"/>
    <n v="49"/>
    <n v="49"/>
    <n v="0"/>
    <n v="0"/>
    <n v="0"/>
    <n v="0"/>
    <n v="140.57"/>
    <n v="0"/>
    <n v="0"/>
    <n v="0"/>
    <n v="0"/>
    <n v="0"/>
    <n v="140.57"/>
    <s v="2"/>
  </r>
  <r>
    <x v="5"/>
    <x v="117"/>
    <s v="1"/>
    <s v="01"/>
    <s v="15041RESIN710002021"/>
    <s v="21DS000F"/>
    <x v="707"/>
    <n v="50"/>
    <n v="50"/>
    <n v="50"/>
    <n v="0"/>
    <n v="0"/>
    <n v="0"/>
    <n v="0"/>
    <n v="15.19"/>
    <n v="0"/>
    <n v="0"/>
    <n v="0"/>
    <n v="0"/>
    <n v="0"/>
    <n v="15.19"/>
    <s v="2"/>
  </r>
  <r>
    <x v="5"/>
    <x v="117"/>
    <s v="1"/>
    <s v="01"/>
    <s v="15041RESIN710002021"/>
    <s v="21DS000F"/>
    <x v="708"/>
    <n v="51"/>
    <n v="51"/>
    <n v="51"/>
    <n v="0"/>
    <n v="0"/>
    <n v="0"/>
    <n v="0"/>
    <n v="20"/>
    <n v="0"/>
    <n v="0"/>
    <n v="0"/>
    <n v="0"/>
    <n v="0"/>
    <n v="20"/>
    <s v="2"/>
  </r>
  <r>
    <x v="5"/>
    <x v="117"/>
    <s v="1"/>
    <s v="01"/>
    <s v="15041RESIN710002021"/>
    <s v="21DS000F"/>
    <x v="709"/>
    <n v="52"/>
    <n v="52"/>
    <n v="52"/>
    <n v="0"/>
    <n v="0"/>
    <n v="0"/>
    <n v="0"/>
    <n v="96"/>
    <n v="0"/>
    <n v="0"/>
    <n v="0"/>
    <n v="0"/>
    <n v="0"/>
    <n v="96"/>
    <s v="2"/>
  </r>
  <r>
    <x v="5"/>
    <x v="104"/>
    <s v="1"/>
    <s v="01"/>
    <s v="15041RESIN710002021"/>
    <s v="21DS000F"/>
    <x v="710"/>
    <n v="53"/>
    <n v="53"/>
    <n v="53"/>
    <n v="0"/>
    <n v="0"/>
    <n v="0"/>
    <n v="0"/>
    <n v="191.06"/>
    <n v="0"/>
    <n v="0"/>
    <n v="0"/>
    <n v="0"/>
    <n v="0"/>
    <n v="191.06"/>
    <s v="2"/>
  </r>
  <r>
    <x v="5"/>
    <x v="104"/>
    <s v="1"/>
    <s v="01"/>
    <s v="15041RESIN710002021"/>
    <s v="21DS000F"/>
    <x v="711"/>
    <n v="54"/>
    <n v="54"/>
    <n v="54"/>
    <n v="0"/>
    <n v="0"/>
    <n v="0"/>
    <n v="0"/>
    <n v="0"/>
    <n v="0"/>
    <n v="0"/>
    <n v="0"/>
    <n v="0"/>
    <n v="0"/>
    <n v="0"/>
    <s v="2"/>
  </r>
  <r>
    <x v="5"/>
    <x v="104"/>
    <s v="1"/>
    <s v="01"/>
    <s v="15041RESIN710002021"/>
    <s v="21DS000F"/>
    <x v="712"/>
    <n v="55"/>
    <n v="55"/>
    <n v="55"/>
    <n v="0"/>
    <n v="0"/>
    <n v="0"/>
    <n v="0"/>
    <n v="0"/>
    <n v="0"/>
    <n v="0"/>
    <n v="0"/>
    <n v="0"/>
    <n v="0"/>
    <n v="0"/>
    <s v="2"/>
  </r>
  <r>
    <x v="6"/>
    <x v="121"/>
    <s v="1"/>
    <s v="01"/>
    <s v="15041RESIN010782020"/>
    <s v="20SD000F"/>
    <x v="713"/>
    <n v="782"/>
    <n v="782"/>
    <n v="782"/>
    <n v="0"/>
    <n v="0"/>
    <n v="0"/>
    <n v="0"/>
    <n v="0"/>
    <n v="0"/>
    <n v="0"/>
    <n v="0"/>
    <n v="0"/>
    <n v="0"/>
    <n v="0"/>
    <s v="2"/>
  </r>
  <r>
    <x v="6"/>
    <x v="121"/>
    <s v="1"/>
    <s v="01"/>
    <s v="15041RESIN010782020"/>
    <s v="20SD000F"/>
    <x v="714"/>
    <n v="783"/>
    <n v="783"/>
    <n v="783"/>
    <n v="0"/>
    <n v="0"/>
    <n v="0"/>
    <n v="0"/>
    <n v="69.12"/>
    <n v="0"/>
    <n v="0"/>
    <n v="0"/>
    <n v="0"/>
    <n v="0"/>
    <n v="69.12"/>
    <s v="2"/>
  </r>
  <r>
    <x v="6"/>
    <x v="121"/>
    <s v="1"/>
    <s v="01"/>
    <s v="15041RESIN763002021"/>
    <s v="21DS003F"/>
    <x v="715"/>
    <n v="113"/>
    <n v="113"/>
    <n v="113"/>
    <n v="0"/>
    <n v="0"/>
    <n v="0"/>
    <n v="0"/>
    <n v="26.65"/>
    <n v="0"/>
    <n v="0"/>
    <n v="0"/>
    <n v="0"/>
    <n v="0"/>
    <n v="26.65"/>
    <s v="2"/>
  </r>
  <r>
    <x v="6"/>
    <x v="121"/>
    <s v="1"/>
    <s v="01"/>
    <s v="15041RESIN763002021"/>
    <s v="21DS003F"/>
    <x v="716"/>
    <n v="112"/>
    <n v="112"/>
    <n v="112"/>
    <n v="0"/>
    <n v="0"/>
    <n v="0"/>
    <n v="0"/>
    <n v="31.17"/>
    <n v="0"/>
    <n v="0"/>
    <n v="0"/>
    <n v="0"/>
    <n v="0"/>
    <n v="31.17"/>
    <s v="2"/>
  </r>
  <r>
    <x v="6"/>
    <x v="121"/>
    <s v="1"/>
    <s v="01"/>
    <s v="15041RESIN763002021"/>
    <s v="21DS003F"/>
    <x v="717"/>
    <n v="111"/>
    <n v="111"/>
    <n v="111"/>
    <n v="0"/>
    <n v="0"/>
    <n v="0"/>
    <n v="0"/>
    <n v="76.650000000000006"/>
    <n v="0"/>
    <n v="0"/>
    <n v="0"/>
    <n v="0"/>
    <n v="0"/>
    <n v="76.650000000000006"/>
    <s v="2"/>
  </r>
  <r>
    <x v="6"/>
    <x v="121"/>
    <s v="1"/>
    <s v="01"/>
    <s v="15041RESIN763002021"/>
    <s v="21DS003F"/>
    <x v="718"/>
    <n v="110"/>
    <n v="110"/>
    <n v="110"/>
    <n v="0"/>
    <n v="0"/>
    <n v="0"/>
    <n v="0"/>
    <n v="22.69"/>
    <n v="0"/>
    <n v="0"/>
    <n v="0"/>
    <n v="0"/>
    <n v="0"/>
    <n v="22.69"/>
    <s v="2"/>
  </r>
  <r>
    <x v="6"/>
    <x v="121"/>
    <s v="1"/>
    <s v="01"/>
    <s v="15041RESIN763002021"/>
    <s v="21DS003F"/>
    <x v="719"/>
    <n v="109"/>
    <n v="109"/>
    <n v="109"/>
    <n v="0"/>
    <n v="0"/>
    <n v="0"/>
    <n v="0"/>
    <n v="0"/>
    <n v="0"/>
    <n v="0"/>
    <n v="0"/>
    <n v="0"/>
    <n v="0"/>
    <n v="0"/>
    <s v="2"/>
  </r>
  <r>
    <x v="6"/>
    <x v="121"/>
    <s v="1"/>
    <s v="01"/>
    <s v="15041RESIN763002021"/>
    <s v="21DS003F"/>
    <x v="720"/>
    <n v="108"/>
    <n v="108"/>
    <n v="108"/>
    <n v="0"/>
    <n v="0"/>
    <n v="0"/>
    <n v="0"/>
    <n v="88"/>
    <n v="0"/>
    <n v="0"/>
    <n v="0"/>
    <n v="0"/>
    <n v="0"/>
    <n v="88"/>
    <s v="2"/>
  </r>
  <r>
    <x v="6"/>
    <x v="121"/>
    <s v="1"/>
    <s v="01"/>
    <s v="15041RESIN763002021"/>
    <s v="21DS003F"/>
    <x v="721"/>
    <n v="107"/>
    <n v="107"/>
    <n v="107"/>
    <n v="0"/>
    <n v="0"/>
    <n v="0"/>
    <n v="0"/>
    <n v="19.28"/>
    <n v="0"/>
    <n v="0"/>
    <n v="0"/>
    <n v="0"/>
    <n v="0"/>
    <n v="19.28"/>
    <s v="2"/>
  </r>
  <r>
    <x v="6"/>
    <x v="121"/>
    <s v="1"/>
    <s v="01"/>
    <s v="15041RESIN763002021"/>
    <s v="21DS003F"/>
    <x v="722"/>
    <n v="106"/>
    <n v="106"/>
    <n v="106"/>
    <n v="0"/>
    <n v="0"/>
    <n v="0"/>
    <n v="0"/>
    <n v="30.35"/>
    <n v="0"/>
    <n v="0"/>
    <n v="0"/>
    <n v="0"/>
    <n v="0"/>
    <n v="30.35"/>
    <s v="2"/>
  </r>
  <r>
    <x v="6"/>
    <x v="121"/>
    <s v="1"/>
    <s v="01"/>
    <s v="15041RESIN763002021"/>
    <s v="21DS003F"/>
    <x v="723"/>
    <n v="105"/>
    <n v="105"/>
    <n v="105"/>
    <n v="0"/>
    <n v="0"/>
    <n v="0"/>
    <n v="0"/>
    <n v="4"/>
    <n v="0"/>
    <n v="0"/>
    <n v="0"/>
    <n v="0"/>
    <n v="0"/>
    <n v="4"/>
    <s v="2"/>
  </r>
  <r>
    <x v="6"/>
    <x v="121"/>
    <s v="1"/>
    <s v="01"/>
    <s v="15041RESIN763002021"/>
    <s v="21DS003F"/>
    <x v="724"/>
    <n v="104"/>
    <n v="104"/>
    <n v="104"/>
    <n v="0"/>
    <n v="0"/>
    <n v="0"/>
    <n v="0"/>
    <n v="6"/>
    <n v="0"/>
    <n v="0"/>
    <n v="0"/>
    <n v="0"/>
    <n v="0"/>
    <n v="6"/>
    <s v="2"/>
  </r>
  <r>
    <x v="6"/>
    <x v="121"/>
    <s v="1"/>
    <s v="01"/>
    <s v="15041RESIN763002021"/>
    <s v="21DS003F"/>
    <x v="725"/>
    <n v="103"/>
    <n v="103"/>
    <n v="103"/>
    <n v="0"/>
    <n v="0"/>
    <n v="0"/>
    <n v="0"/>
    <n v="40.4"/>
    <n v="0"/>
    <n v="0"/>
    <n v="0"/>
    <n v="0"/>
    <n v="0"/>
    <n v="40.4"/>
    <s v="2"/>
  </r>
  <r>
    <x v="6"/>
    <x v="121"/>
    <s v="1"/>
    <s v="01"/>
    <s v="15041RESIN763002021"/>
    <s v="21DS003F"/>
    <x v="726"/>
    <n v="102"/>
    <n v="102"/>
    <n v="102"/>
    <n v="0"/>
    <n v="0"/>
    <n v="0"/>
    <n v="0"/>
    <n v="22.29"/>
    <n v="0"/>
    <n v="0"/>
    <n v="0"/>
    <n v="0"/>
    <n v="0"/>
    <n v="22.29"/>
    <s v="2"/>
  </r>
  <r>
    <x v="6"/>
    <x v="121"/>
    <s v="1"/>
    <s v="01"/>
    <s v="15041RESIN763002021"/>
    <s v="21DS003F"/>
    <x v="727"/>
    <n v="101"/>
    <n v="101"/>
    <n v="101"/>
    <n v="0"/>
    <n v="0"/>
    <n v="0"/>
    <n v="0"/>
    <n v="43.22"/>
    <n v="0"/>
    <n v="0"/>
    <n v="0"/>
    <n v="0"/>
    <n v="0"/>
    <n v="43.22"/>
    <s v="2"/>
  </r>
  <r>
    <x v="6"/>
    <x v="121"/>
    <s v="1"/>
    <s v="01"/>
    <s v="15041RESIN763002021"/>
    <s v="21DS003F"/>
    <x v="728"/>
    <n v="100"/>
    <n v="100"/>
    <n v="100"/>
    <n v="0"/>
    <n v="0"/>
    <n v="0"/>
    <n v="0"/>
    <n v="11"/>
    <n v="0"/>
    <n v="0"/>
    <n v="0"/>
    <n v="0"/>
    <n v="0"/>
    <n v="11"/>
    <s v="2"/>
  </r>
  <r>
    <x v="6"/>
    <x v="121"/>
    <s v="1"/>
    <s v="01"/>
    <s v="15041RESIN763002021"/>
    <s v="21DS003F"/>
    <x v="729"/>
    <n v="99"/>
    <n v="99"/>
    <n v="99"/>
    <n v="0"/>
    <n v="0"/>
    <n v="0"/>
    <n v="0"/>
    <n v="45.6"/>
    <n v="0"/>
    <n v="0"/>
    <n v="0"/>
    <n v="0"/>
    <n v="0"/>
    <n v="45.6"/>
    <s v="2"/>
  </r>
  <r>
    <x v="6"/>
    <x v="121"/>
    <s v="1"/>
    <s v="01"/>
    <s v="15041RESIN763002021"/>
    <s v="21DS003F"/>
    <x v="730"/>
    <n v="98"/>
    <n v="98"/>
    <n v="98"/>
    <n v="0"/>
    <n v="0"/>
    <n v="0"/>
    <n v="0"/>
    <n v="20.2"/>
    <n v="0"/>
    <n v="0"/>
    <n v="0"/>
    <n v="0"/>
    <n v="0"/>
    <n v="20.2"/>
    <s v="2"/>
  </r>
  <r>
    <x v="6"/>
    <x v="121"/>
    <s v="1"/>
    <s v="01"/>
    <s v="15041RESIN763002021"/>
    <s v="21DS003F"/>
    <x v="71"/>
    <n v="97"/>
    <n v="97"/>
    <n v="97"/>
    <n v="0"/>
    <n v="0"/>
    <n v="0"/>
    <n v="0"/>
    <n v="100"/>
    <n v="0"/>
    <n v="0"/>
    <n v="0"/>
    <n v="0"/>
    <n v="0"/>
    <n v="100"/>
    <s v="2"/>
  </r>
  <r>
    <x v="6"/>
    <x v="121"/>
    <s v="1"/>
    <s v="01"/>
    <s v="15041RESIN763002021"/>
    <s v="21DS003F"/>
    <x v="79"/>
    <n v="96"/>
    <n v="96"/>
    <n v="96"/>
    <n v="0"/>
    <n v="0"/>
    <n v="0"/>
    <n v="0"/>
    <n v="58.1"/>
    <n v="0"/>
    <n v="0"/>
    <n v="0"/>
    <n v="0"/>
    <n v="0"/>
    <n v="58.1"/>
    <s v="2"/>
  </r>
  <r>
    <x v="6"/>
    <x v="121"/>
    <s v="1"/>
    <s v="01"/>
    <s v="15041RESIN763002021"/>
    <s v="21DS003F"/>
    <x v="73"/>
    <n v="95"/>
    <n v="95"/>
    <n v="95"/>
    <n v="0"/>
    <n v="0"/>
    <n v="0"/>
    <n v="0"/>
    <n v="25.700000000000003"/>
    <n v="0"/>
    <n v="0"/>
    <n v="0"/>
    <n v="0"/>
    <n v="0"/>
    <n v="25.700000000000003"/>
    <s v="2"/>
  </r>
  <r>
    <x v="6"/>
    <x v="121"/>
    <s v="1"/>
    <s v="01"/>
    <s v="15041RESIN763002021"/>
    <s v="21DS003F"/>
    <x v="72"/>
    <n v="94"/>
    <n v="94"/>
    <n v="94"/>
    <n v="0"/>
    <n v="0"/>
    <n v="0"/>
    <n v="0"/>
    <n v="26.119999999999997"/>
    <n v="0"/>
    <n v="0"/>
    <n v="0"/>
    <n v="0"/>
    <n v="0"/>
    <n v="26.119999999999997"/>
    <s v="2"/>
  </r>
  <r>
    <x v="6"/>
    <x v="121"/>
    <s v="1"/>
    <s v="01"/>
    <s v="15041RESIN763002021"/>
    <s v="21DS003F"/>
    <x v="78"/>
    <n v="93"/>
    <n v="93"/>
    <n v="93"/>
    <n v="0"/>
    <n v="0"/>
    <n v="0"/>
    <n v="0"/>
    <n v="23.22"/>
    <n v="0"/>
    <n v="0"/>
    <n v="0"/>
    <n v="0"/>
    <n v="0"/>
    <n v="23.22"/>
    <s v="2"/>
  </r>
  <r>
    <x v="6"/>
    <x v="121"/>
    <s v="1"/>
    <s v="01"/>
    <s v="15041RESIN763002021"/>
    <s v="21DS003F"/>
    <x v="77"/>
    <n v="92"/>
    <n v="92"/>
    <n v="92"/>
    <n v="0"/>
    <n v="0"/>
    <n v="0"/>
    <n v="0"/>
    <n v="30.1"/>
    <n v="0"/>
    <n v="0"/>
    <n v="0"/>
    <n v="0"/>
    <n v="0"/>
    <n v="30.1"/>
    <s v="2"/>
  </r>
  <r>
    <x v="6"/>
    <x v="121"/>
    <s v="1"/>
    <s v="01"/>
    <s v="15041RESIN763002021"/>
    <s v="21DS003F"/>
    <x v="76"/>
    <n v="91"/>
    <n v="91"/>
    <n v="91"/>
    <n v="0"/>
    <n v="0"/>
    <n v="0"/>
    <n v="0"/>
    <n v="4.1900000000000004"/>
    <n v="0"/>
    <n v="0"/>
    <n v="0"/>
    <n v="0"/>
    <n v="0"/>
    <n v="4.1900000000000004"/>
    <s v="2"/>
  </r>
  <r>
    <x v="6"/>
    <x v="121"/>
    <s v="1"/>
    <s v="01"/>
    <s v="15041RESIN763002021"/>
    <s v="21DS003F"/>
    <x v="75"/>
    <n v="90"/>
    <n v="90"/>
    <n v="90"/>
    <n v="0"/>
    <n v="0"/>
    <n v="0"/>
    <n v="0"/>
    <n v="32.6"/>
    <n v="0"/>
    <n v="0"/>
    <n v="0"/>
    <n v="0"/>
    <n v="0"/>
    <n v="32.6"/>
    <s v="2"/>
  </r>
  <r>
    <x v="6"/>
    <x v="121"/>
    <s v="1"/>
    <s v="01"/>
    <s v="15041RESIN763002021"/>
    <s v="21DS003F"/>
    <x v="74"/>
    <n v="89"/>
    <n v="89"/>
    <n v="89"/>
    <n v="0"/>
    <n v="0"/>
    <n v="0"/>
    <n v="0"/>
    <n v="19.649999999999999"/>
    <n v="0"/>
    <n v="0"/>
    <n v="0"/>
    <n v="0"/>
    <n v="0"/>
    <n v="19.649999999999999"/>
    <s v="2"/>
  </r>
  <r>
    <x v="6"/>
    <x v="121"/>
    <s v="1"/>
    <s v="01"/>
    <s v="15041RESIN763002021"/>
    <s v="21DS003F"/>
    <x v="200"/>
    <n v="88"/>
    <n v="88"/>
    <n v="88"/>
    <n v="0"/>
    <n v="0"/>
    <n v="0"/>
    <n v="0"/>
    <n v="62.88"/>
    <n v="0"/>
    <n v="0"/>
    <n v="0"/>
    <n v="0"/>
    <n v="0"/>
    <n v="62.88"/>
    <s v="2"/>
  </r>
  <r>
    <x v="6"/>
    <x v="121"/>
    <s v="1"/>
    <s v="01"/>
    <s v="15041RESIN763002021"/>
    <s v="21DS003F"/>
    <x v="199"/>
    <n v="87"/>
    <n v="87"/>
    <n v="87"/>
    <n v="0"/>
    <n v="0"/>
    <n v="0"/>
    <n v="0"/>
    <n v="43.76"/>
    <n v="0"/>
    <n v="0"/>
    <n v="0"/>
    <n v="0"/>
    <n v="0"/>
    <n v="43.76"/>
    <s v="2"/>
  </r>
  <r>
    <x v="6"/>
    <x v="121"/>
    <s v="1"/>
    <s v="01"/>
    <s v="15041RESIN763002021"/>
    <s v="21DS003F"/>
    <x v="198"/>
    <n v="86"/>
    <n v="86"/>
    <n v="86"/>
    <n v="0"/>
    <n v="0"/>
    <n v="0"/>
    <n v="0"/>
    <n v="41.25"/>
    <n v="0"/>
    <n v="0"/>
    <n v="0"/>
    <n v="0"/>
    <n v="0"/>
    <n v="41.25"/>
    <s v="2"/>
  </r>
  <r>
    <x v="6"/>
    <x v="121"/>
    <s v="1"/>
    <s v="01"/>
    <s v="15041RESIN763002021"/>
    <s v="21DS003F"/>
    <x v="197"/>
    <n v="85"/>
    <n v="85"/>
    <n v="85"/>
    <n v="0"/>
    <n v="0"/>
    <n v="0"/>
    <n v="0"/>
    <n v="14.35"/>
    <n v="0"/>
    <n v="0"/>
    <n v="0"/>
    <n v="0"/>
    <n v="0"/>
    <n v="14.35"/>
    <s v="2"/>
  </r>
  <r>
    <x v="6"/>
    <x v="121"/>
    <s v="1"/>
    <s v="01"/>
    <s v="15041RESIN763002021"/>
    <s v="21DS003F"/>
    <x v="196"/>
    <n v="84"/>
    <n v="84"/>
    <n v="84"/>
    <n v="0"/>
    <n v="0"/>
    <n v="0"/>
    <n v="0"/>
    <n v="29.06"/>
    <n v="0"/>
    <n v="0"/>
    <n v="0"/>
    <n v="0"/>
    <n v="0"/>
    <n v="29.06"/>
    <s v="2"/>
  </r>
  <r>
    <x v="6"/>
    <x v="121"/>
    <s v="1"/>
    <s v="01"/>
    <s v="15041RESIN763002021"/>
    <s v="21DS003F"/>
    <x v="195"/>
    <n v="83"/>
    <n v="83"/>
    <n v="83"/>
    <n v="0"/>
    <n v="0"/>
    <n v="0"/>
    <n v="0"/>
    <n v="15.65"/>
    <n v="0"/>
    <n v="0"/>
    <n v="0"/>
    <n v="0"/>
    <n v="0"/>
    <n v="15.65"/>
    <s v="2"/>
  </r>
  <r>
    <x v="6"/>
    <x v="121"/>
    <s v="1"/>
    <s v="01"/>
    <s v="15041RESIN763002021"/>
    <s v="21DS003F"/>
    <x v="194"/>
    <n v="82"/>
    <n v="82"/>
    <n v="82"/>
    <n v="0"/>
    <n v="0"/>
    <n v="0"/>
    <n v="0"/>
    <n v="43.81"/>
    <n v="0"/>
    <n v="0"/>
    <n v="0"/>
    <n v="0"/>
    <n v="0"/>
    <n v="43.81"/>
    <s v="2"/>
  </r>
  <r>
    <x v="6"/>
    <x v="121"/>
    <s v="1"/>
    <s v="01"/>
    <s v="15041RESIN763002021"/>
    <s v="21DS003F"/>
    <x v="193"/>
    <n v="81"/>
    <n v="81"/>
    <n v="81"/>
    <n v="0"/>
    <n v="0"/>
    <n v="0"/>
    <n v="0"/>
    <n v="3"/>
    <n v="0"/>
    <n v="0"/>
    <n v="0"/>
    <n v="0"/>
    <n v="0"/>
    <n v="3"/>
    <s v="2"/>
  </r>
  <r>
    <x v="6"/>
    <x v="121"/>
    <s v="1"/>
    <s v="01"/>
    <s v="15041RESIN382572020"/>
    <s v="20SD004F"/>
    <x v="731"/>
    <n v="872"/>
    <n v="872"/>
    <n v="872"/>
    <n v="0"/>
    <n v="0"/>
    <n v="0"/>
    <n v="0"/>
    <n v="5.0999999999999996"/>
    <n v="0"/>
    <n v="0"/>
    <n v="0"/>
    <n v="0"/>
    <n v="0"/>
    <n v="5.0999999999999996"/>
    <s v="2"/>
  </r>
  <r>
    <x v="6"/>
    <x v="121"/>
    <s v="1"/>
    <s v="01"/>
    <s v="15041RESIN382572020"/>
    <s v="20SD004F"/>
    <x v="732"/>
    <n v="871"/>
    <n v="871"/>
    <n v="871"/>
    <n v="0"/>
    <n v="0"/>
    <n v="0"/>
    <n v="0"/>
    <n v="16.25"/>
    <n v="0"/>
    <n v="0"/>
    <n v="0"/>
    <n v="0"/>
    <n v="0"/>
    <n v="16.25"/>
    <s v="2"/>
  </r>
  <r>
    <x v="6"/>
    <x v="121"/>
    <s v="1"/>
    <s v="01"/>
    <s v="15041RESIN382572020"/>
    <s v="20SD004F"/>
    <x v="733"/>
    <n v="870"/>
    <n v="870"/>
    <n v="870"/>
    <n v="0"/>
    <n v="0"/>
    <n v="0"/>
    <n v="0"/>
    <n v="10.050000000000001"/>
    <n v="0"/>
    <n v="0"/>
    <n v="0"/>
    <n v="0"/>
    <n v="0"/>
    <n v="10.050000000000001"/>
    <s v="2"/>
  </r>
  <r>
    <x v="6"/>
    <x v="121"/>
    <s v="1"/>
    <s v="01"/>
    <s v="15041RESIN382572020"/>
    <s v="20SD004F"/>
    <x v="734"/>
    <n v="869"/>
    <n v="869"/>
    <n v="869"/>
    <n v="0"/>
    <n v="0"/>
    <n v="0"/>
    <n v="0"/>
    <n v="10.050000000000001"/>
    <n v="0"/>
    <n v="0"/>
    <n v="0"/>
    <n v="0"/>
    <n v="0"/>
    <n v="10.050000000000001"/>
    <s v="2"/>
  </r>
  <r>
    <x v="6"/>
    <x v="121"/>
    <s v="1"/>
    <s v="01"/>
    <s v="15041RESIN382572020"/>
    <s v="20SD004F"/>
    <x v="735"/>
    <n v="868"/>
    <n v="868"/>
    <n v="868"/>
    <n v="0"/>
    <n v="0"/>
    <n v="0"/>
    <n v="0"/>
    <n v="18.350000000000001"/>
    <n v="0"/>
    <n v="0"/>
    <n v="0"/>
    <n v="0"/>
    <n v="0"/>
    <n v="18.350000000000001"/>
    <s v="2"/>
  </r>
  <r>
    <x v="6"/>
    <x v="121"/>
    <s v="1"/>
    <s v="01"/>
    <s v="15041RESIN382572020"/>
    <s v="20SD004F"/>
    <x v="736"/>
    <n v="867"/>
    <n v="867"/>
    <n v="867"/>
    <n v="0"/>
    <n v="0"/>
    <n v="0"/>
    <n v="0"/>
    <n v="135.55000000000001"/>
    <n v="0"/>
    <n v="0"/>
    <n v="0"/>
    <n v="0"/>
    <n v="0"/>
    <n v="135.55000000000001"/>
    <s v="2"/>
  </r>
  <r>
    <x v="6"/>
    <x v="121"/>
    <s v="1"/>
    <s v="01"/>
    <s v="15041RESIN382572020"/>
    <s v="20SD004F"/>
    <x v="737"/>
    <n v="866"/>
    <n v="866"/>
    <n v="866"/>
    <n v="0"/>
    <n v="0"/>
    <n v="0"/>
    <n v="0"/>
    <n v="58.27"/>
    <n v="0"/>
    <n v="0"/>
    <n v="0"/>
    <n v="0"/>
    <n v="0"/>
    <n v="58.27"/>
    <s v="2"/>
  </r>
  <r>
    <x v="6"/>
    <x v="121"/>
    <s v="1"/>
    <s v="01"/>
    <s v="15041RESIN382572020"/>
    <s v="20SD004F"/>
    <x v="738"/>
    <n v="865"/>
    <n v="865"/>
    <n v="865"/>
    <n v="0"/>
    <n v="0"/>
    <n v="0"/>
    <n v="0"/>
    <n v="18.95"/>
    <n v="0"/>
    <n v="0"/>
    <n v="0"/>
    <n v="0"/>
    <n v="0"/>
    <n v="18.95"/>
    <s v="2"/>
  </r>
  <r>
    <x v="6"/>
    <x v="121"/>
    <s v="1"/>
    <s v="01"/>
    <s v="15041RESIN382572020"/>
    <s v="20SD004F"/>
    <x v="739"/>
    <n v="864"/>
    <n v="864"/>
    <n v="864"/>
    <n v="0"/>
    <n v="0"/>
    <n v="0"/>
    <n v="0"/>
    <n v="0"/>
    <n v="0"/>
    <n v="0"/>
    <n v="0"/>
    <n v="0"/>
    <n v="0"/>
    <n v="0"/>
    <s v="2"/>
  </r>
  <r>
    <x v="6"/>
    <x v="121"/>
    <s v="1"/>
    <s v="01"/>
    <s v="15041RESIN382572020"/>
    <s v="20SD004F"/>
    <x v="740"/>
    <n v="863"/>
    <n v="863"/>
    <n v="863"/>
    <n v="0"/>
    <n v="0"/>
    <n v="0"/>
    <n v="0"/>
    <n v="21.98"/>
    <n v="0"/>
    <n v="0"/>
    <n v="0"/>
    <n v="0"/>
    <n v="0"/>
    <n v="21.98"/>
    <s v="2"/>
  </r>
  <r>
    <x v="6"/>
    <x v="121"/>
    <s v="1"/>
    <s v="01"/>
    <s v="15041RESIN382572020"/>
    <s v="20SD004F"/>
    <x v="741"/>
    <n v="862"/>
    <n v="862"/>
    <n v="862"/>
    <n v="0"/>
    <n v="0"/>
    <n v="0"/>
    <n v="0"/>
    <n v="32.25"/>
    <n v="0"/>
    <n v="0"/>
    <n v="0"/>
    <n v="0"/>
    <n v="0"/>
    <n v="32.25"/>
    <s v="2"/>
  </r>
  <r>
    <x v="6"/>
    <x v="121"/>
    <s v="1"/>
    <s v="01"/>
    <s v="15041RESIN382572020"/>
    <s v="20SD004F"/>
    <x v="742"/>
    <n v="861"/>
    <n v="861"/>
    <n v="861"/>
    <n v="0"/>
    <n v="0"/>
    <n v="0"/>
    <n v="0"/>
    <n v="16.8"/>
    <n v="0"/>
    <n v="0"/>
    <n v="0"/>
    <n v="0"/>
    <n v="0"/>
    <n v="16.8"/>
    <s v="2"/>
  </r>
  <r>
    <x v="6"/>
    <x v="121"/>
    <s v="1"/>
    <s v="01"/>
    <s v="15041RESIN382572020"/>
    <s v="20SD004F"/>
    <x v="743"/>
    <n v="860"/>
    <n v="860"/>
    <n v="860"/>
    <n v="0"/>
    <n v="0"/>
    <n v="0"/>
    <n v="0"/>
    <n v="21.32"/>
    <n v="0"/>
    <n v="0"/>
    <n v="0"/>
    <n v="0"/>
    <n v="0"/>
    <n v="21.32"/>
    <s v="2"/>
  </r>
  <r>
    <x v="6"/>
    <x v="121"/>
    <s v="1"/>
    <s v="01"/>
    <s v="15041RESIN382572020"/>
    <s v="20SD004F"/>
    <x v="744"/>
    <n v="859"/>
    <n v="859"/>
    <n v="859"/>
    <n v="0"/>
    <n v="0"/>
    <n v="0"/>
    <n v="0"/>
    <n v="26.5"/>
    <n v="0"/>
    <n v="0"/>
    <n v="0"/>
    <n v="0"/>
    <n v="0"/>
    <n v="26.5"/>
    <s v="2"/>
  </r>
  <r>
    <x v="6"/>
    <x v="121"/>
    <s v="1"/>
    <s v="01"/>
    <s v="15041RESIN382572020"/>
    <s v="20SD004F"/>
    <x v="745"/>
    <n v="858"/>
    <n v="858"/>
    <n v="858"/>
    <n v="0"/>
    <n v="0"/>
    <n v="0"/>
    <n v="0"/>
    <n v="12.49"/>
    <n v="0"/>
    <n v="0"/>
    <n v="0"/>
    <n v="0"/>
    <n v="0"/>
    <n v="12.49"/>
    <s v="2"/>
  </r>
  <r>
    <x v="6"/>
    <x v="121"/>
    <s v="1"/>
    <s v="01"/>
    <s v="15041RESIN382572020"/>
    <s v="20SD004F"/>
    <x v="746"/>
    <n v="857"/>
    <n v="857"/>
    <n v="857"/>
    <n v="0"/>
    <n v="0"/>
    <n v="0"/>
    <n v="0"/>
    <n v="9.5"/>
    <n v="0"/>
    <n v="0"/>
    <n v="0"/>
    <n v="0"/>
    <n v="0"/>
    <n v="9.5"/>
    <s v="2"/>
  </r>
  <r>
    <x v="6"/>
    <x v="121"/>
    <s v="1"/>
    <s v="01"/>
    <s v="15041RESIN382572020"/>
    <s v="20SD004F"/>
    <x v="506"/>
    <n v="856"/>
    <n v="856"/>
    <n v="856"/>
    <n v="0"/>
    <n v="0"/>
    <n v="0"/>
    <n v="0"/>
    <n v="18.04"/>
    <n v="0"/>
    <n v="0"/>
    <n v="0"/>
    <n v="0"/>
    <n v="0"/>
    <n v="18.04"/>
    <s v="2"/>
  </r>
  <r>
    <x v="6"/>
    <x v="121"/>
    <s v="1"/>
    <s v="01"/>
    <s v="15041RESIN382572020"/>
    <s v="20SD004F"/>
    <x v="747"/>
    <n v="855"/>
    <n v="855"/>
    <n v="855"/>
    <n v="0"/>
    <n v="0"/>
    <n v="0"/>
    <n v="0"/>
    <n v="2.95"/>
    <n v="0"/>
    <n v="0"/>
    <n v="0"/>
    <n v="0"/>
    <n v="0"/>
    <n v="2.95"/>
    <s v="2"/>
  </r>
  <r>
    <x v="6"/>
    <x v="121"/>
    <s v="1"/>
    <s v="01"/>
    <s v="15041RESIN382572020"/>
    <s v="20SD004F"/>
    <x v="748"/>
    <n v="854"/>
    <n v="854"/>
    <n v="854"/>
    <n v="0"/>
    <n v="0"/>
    <n v="0"/>
    <n v="0"/>
    <n v="4.5"/>
    <n v="0"/>
    <n v="0"/>
    <n v="0"/>
    <n v="0"/>
    <n v="0"/>
    <n v="4.5"/>
    <s v="2"/>
  </r>
  <r>
    <x v="6"/>
    <x v="121"/>
    <s v="1"/>
    <s v="01"/>
    <s v="15041RESIN382572020"/>
    <s v="20SD004F"/>
    <x v="749"/>
    <n v="853"/>
    <n v="853"/>
    <n v="853"/>
    <n v="0"/>
    <n v="0"/>
    <n v="0"/>
    <n v="0"/>
    <n v="25.73"/>
    <n v="0"/>
    <n v="0"/>
    <n v="0"/>
    <n v="0"/>
    <n v="0"/>
    <n v="25.73"/>
    <s v="2"/>
  </r>
  <r>
    <x v="6"/>
    <x v="121"/>
    <s v="1"/>
    <s v="01"/>
    <s v="15041RESIN382572020"/>
    <s v="20SD004F"/>
    <x v="750"/>
    <n v="852"/>
    <n v="852"/>
    <n v="852"/>
    <n v="0"/>
    <n v="0"/>
    <n v="0"/>
    <n v="0"/>
    <n v="9.5500000000000007"/>
    <n v="0"/>
    <n v="0"/>
    <n v="0"/>
    <n v="0"/>
    <n v="0"/>
    <n v="9.5500000000000007"/>
    <s v="2"/>
  </r>
  <r>
    <x v="6"/>
    <x v="121"/>
    <s v="1"/>
    <s v="01"/>
    <s v="15041RESIN382572020"/>
    <s v="20SD004F"/>
    <x v="751"/>
    <n v="851"/>
    <n v="851"/>
    <n v="851"/>
    <n v="0"/>
    <n v="0"/>
    <n v="0"/>
    <n v="0"/>
    <n v="7.65"/>
    <n v="0"/>
    <n v="0"/>
    <n v="0"/>
    <n v="0"/>
    <n v="0"/>
    <n v="7.65"/>
    <s v="2"/>
  </r>
  <r>
    <x v="6"/>
    <x v="121"/>
    <s v="1"/>
    <s v="01"/>
    <s v="15041RESIN382572020"/>
    <s v="20SD004F"/>
    <x v="752"/>
    <n v="850"/>
    <n v="850"/>
    <n v="850"/>
    <n v="0"/>
    <n v="0"/>
    <n v="0"/>
    <n v="0"/>
    <n v="42.7"/>
    <n v="0"/>
    <n v="0"/>
    <n v="0"/>
    <n v="0"/>
    <n v="0"/>
    <n v="42.7"/>
    <s v="2"/>
  </r>
  <r>
    <x v="6"/>
    <x v="121"/>
    <s v="1"/>
    <s v="01"/>
    <s v="15041RESIN382572020"/>
    <s v="20SD004F"/>
    <x v="753"/>
    <n v="849"/>
    <n v="849"/>
    <n v="849"/>
    <n v="0"/>
    <n v="0"/>
    <n v="0"/>
    <n v="0"/>
    <n v="11.2"/>
    <n v="0"/>
    <n v="0"/>
    <n v="0"/>
    <n v="0"/>
    <n v="0"/>
    <n v="11.2"/>
    <s v="2"/>
  </r>
  <r>
    <x v="6"/>
    <x v="121"/>
    <s v="1"/>
    <s v="01"/>
    <s v="15041RESIN382572020"/>
    <s v="20SD004F"/>
    <x v="754"/>
    <n v="848"/>
    <n v="848"/>
    <n v="848"/>
    <n v="0"/>
    <n v="0"/>
    <n v="0"/>
    <n v="0"/>
    <n v="6.9"/>
    <n v="0"/>
    <n v="0"/>
    <n v="0"/>
    <n v="0"/>
    <n v="0"/>
    <n v="6.9"/>
    <s v="2"/>
  </r>
  <r>
    <x v="6"/>
    <x v="121"/>
    <s v="1"/>
    <s v="01"/>
    <s v="15041RESIN382572020"/>
    <s v="20SD004F"/>
    <x v="755"/>
    <n v="847"/>
    <n v="847"/>
    <n v="847"/>
    <n v="0"/>
    <n v="0"/>
    <n v="0"/>
    <n v="0"/>
    <n v="14.9"/>
    <n v="0"/>
    <n v="0"/>
    <n v="0"/>
    <n v="0"/>
    <n v="0"/>
    <n v="14.9"/>
    <s v="2"/>
  </r>
  <r>
    <x v="6"/>
    <x v="121"/>
    <s v="1"/>
    <s v="01"/>
    <s v="15041RESIN382572020"/>
    <s v="20SD004F"/>
    <x v="756"/>
    <n v="846"/>
    <n v="846"/>
    <n v="846"/>
    <n v="0"/>
    <n v="0"/>
    <n v="0"/>
    <n v="0"/>
    <n v="9"/>
    <n v="0"/>
    <n v="0"/>
    <n v="0"/>
    <n v="0"/>
    <n v="0"/>
    <n v="9"/>
    <s v="2"/>
  </r>
  <r>
    <x v="6"/>
    <x v="121"/>
    <s v="1"/>
    <s v="01"/>
    <s v="15041RESIN382572020"/>
    <s v="20SD004F"/>
    <x v="757"/>
    <n v="845"/>
    <n v="845"/>
    <n v="845"/>
    <n v="0"/>
    <n v="0"/>
    <n v="0"/>
    <n v="0"/>
    <n v="18.059999999999999"/>
    <n v="0"/>
    <n v="0"/>
    <n v="0"/>
    <n v="0"/>
    <n v="0"/>
    <n v="18.059999999999999"/>
    <s v="2"/>
  </r>
  <r>
    <x v="6"/>
    <x v="121"/>
    <s v="1"/>
    <s v="01"/>
    <s v="15041RESIN382572020"/>
    <s v="20SD004F"/>
    <x v="758"/>
    <n v="844"/>
    <n v="844"/>
    <n v="844"/>
    <n v="0"/>
    <n v="0"/>
    <n v="0"/>
    <n v="0"/>
    <n v="28.5"/>
    <n v="0"/>
    <n v="0"/>
    <n v="0"/>
    <n v="0"/>
    <n v="0"/>
    <n v="28.5"/>
    <s v="2"/>
  </r>
  <r>
    <x v="6"/>
    <x v="121"/>
    <s v="1"/>
    <s v="01"/>
    <s v="15041RESIN382572020"/>
    <s v="20SD004F"/>
    <x v="759"/>
    <n v="843"/>
    <n v="843"/>
    <n v="843"/>
    <n v="0"/>
    <n v="0"/>
    <n v="0"/>
    <n v="0"/>
    <n v="0"/>
    <n v="0"/>
    <n v="0"/>
    <n v="0"/>
    <n v="0"/>
    <n v="0"/>
    <n v="0"/>
    <m/>
  </r>
  <r>
    <x v="6"/>
    <x v="121"/>
    <s v="1"/>
    <s v="01"/>
    <s v="15041RESIN382572020"/>
    <s v="20SD004F"/>
    <x v="760"/>
    <n v="842"/>
    <n v="842"/>
    <n v="842"/>
    <n v="0"/>
    <n v="0"/>
    <n v="0"/>
    <n v="0"/>
    <n v="34.020000000000003"/>
    <n v="0"/>
    <n v="0"/>
    <n v="0"/>
    <n v="0"/>
    <n v="0"/>
    <n v="34.020000000000003"/>
    <s v="2"/>
  </r>
  <r>
    <x v="6"/>
    <x v="121"/>
    <s v="1"/>
    <s v="01"/>
    <s v="15041RESIN382572020"/>
    <s v="20SD004F"/>
    <x v="761"/>
    <n v="841"/>
    <n v="841"/>
    <n v="841"/>
    <n v="0"/>
    <n v="0"/>
    <n v="0"/>
    <n v="0"/>
    <n v="0"/>
    <n v="0"/>
    <n v="0"/>
    <n v="0"/>
    <n v="0"/>
    <n v="0"/>
    <n v="0"/>
    <m/>
  </r>
  <r>
    <x v="6"/>
    <x v="121"/>
    <s v="1"/>
    <s v="01"/>
    <s v="15041RESIN382572020"/>
    <s v="20SD004F"/>
    <x v="762"/>
    <n v="840"/>
    <n v="840"/>
    <n v="840"/>
    <n v="0"/>
    <n v="0"/>
    <n v="0"/>
    <n v="0"/>
    <n v="5"/>
    <n v="0"/>
    <n v="0"/>
    <n v="0"/>
    <n v="0"/>
    <n v="0"/>
    <n v="5"/>
    <s v="2"/>
  </r>
  <r>
    <x v="6"/>
    <x v="121"/>
    <s v="1"/>
    <s v="01"/>
    <s v="15041RESIN382572020"/>
    <s v="20SD004F"/>
    <x v="763"/>
    <n v="839"/>
    <n v="839"/>
    <n v="839"/>
    <n v="0"/>
    <n v="0"/>
    <n v="0"/>
    <n v="0"/>
    <n v="24.62"/>
    <n v="0"/>
    <n v="0"/>
    <n v="0"/>
    <n v="0"/>
    <n v="0"/>
    <n v="24.62"/>
    <s v="2"/>
  </r>
  <r>
    <x v="6"/>
    <x v="121"/>
    <s v="1"/>
    <s v="01"/>
    <s v="15041RESIN382572020"/>
    <s v="20SD004F"/>
    <x v="764"/>
    <n v="838"/>
    <n v="838"/>
    <n v="838"/>
    <n v="0"/>
    <n v="0"/>
    <n v="0"/>
    <n v="0"/>
    <n v="3.25"/>
    <n v="0"/>
    <n v="0"/>
    <n v="0"/>
    <n v="0"/>
    <n v="0"/>
    <n v="3.25"/>
    <s v="2"/>
  </r>
  <r>
    <x v="6"/>
    <x v="121"/>
    <s v="1"/>
    <s v="01"/>
    <s v="15041RESIN382572020"/>
    <s v="20SD004F"/>
    <x v="765"/>
    <n v="837"/>
    <n v="837"/>
    <n v="837"/>
    <n v="0"/>
    <n v="0"/>
    <n v="0"/>
    <n v="0"/>
    <n v="8.34"/>
    <n v="0"/>
    <n v="0"/>
    <n v="0"/>
    <n v="0"/>
    <n v="0"/>
    <n v="8.34"/>
    <s v="2"/>
  </r>
  <r>
    <x v="6"/>
    <x v="121"/>
    <s v="1"/>
    <s v="01"/>
    <s v="15041RESIN382572020"/>
    <s v="20SD004F"/>
    <x v="766"/>
    <n v="836"/>
    <n v="836"/>
    <n v="836"/>
    <n v="0"/>
    <n v="0"/>
    <n v="0"/>
    <n v="0"/>
    <n v="63.04"/>
    <n v="0"/>
    <n v="0"/>
    <n v="0"/>
    <n v="0"/>
    <n v="0"/>
    <n v="63.04"/>
    <s v="2"/>
  </r>
  <r>
    <x v="6"/>
    <x v="121"/>
    <s v="1"/>
    <s v="01"/>
    <s v="15041RESIN382572020"/>
    <s v="20SD004F"/>
    <x v="767"/>
    <n v="835"/>
    <n v="835"/>
    <n v="835"/>
    <n v="0"/>
    <n v="0"/>
    <n v="0"/>
    <n v="0"/>
    <n v="6"/>
    <n v="0"/>
    <n v="0"/>
    <n v="0"/>
    <n v="0"/>
    <n v="0"/>
    <n v="6"/>
    <s v="2"/>
  </r>
  <r>
    <x v="6"/>
    <x v="121"/>
    <s v="1"/>
    <s v="01"/>
    <s v="15041RESIN382572020"/>
    <s v="20SD004F"/>
    <x v="768"/>
    <n v="834"/>
    <n v="834"/>
    <n v="834"/>
    <n v="0"/>
    <n v="0"/>
    <n v="0"/>
    <n v="0"/>
    <n v="4.46"/>
    <n v="0"/>
    <n v="0"/>
    <n v="0"/>
    <n v="0"/>
    <n v="0"/>
    <n v="4.46"/>
    <s v="2"/>
  </r>
  <r>
    <x v="6"/>
    <x v="122"/>
    <s v="1"/>
    <s v="01"/>
    <s v="15041RESIN710002021"/>
    <s v="21DS000F"/>
    <x v="769"/>
    <n v="44"/>
    <n v="44"/>
    <n v="44"/>
    <n v="0"/>
    <n v="0"/>
    <n v="0"/>
    <n v="0"/>
    <n v="198.43"/>
    <n v="0"/>
    <n v="0"/>
    <n v="0"/>
    <n v="0"/>
    <n v="0"/>
    <n v="198.43"/>
    <s v="2"/>
  </r>
  <r>
    <x v="6"/>
    <x v="123"/>
    <s v="1"/>
    <s v="01"/>
    <s v="15041RESIN710002021"/>
    <s v="21DS000F"/>
    <x v="770"/>
    <n v="45"/>
    <n v="45"/>
    <n v="45"/>
    <n v="0"/>
    <n v="0"/>
    <n v="0"/>
    <n v="0"/>
    <n v="162.72"/>
    <n v="0"/>
    <n v="0"/>
    <n v="0"/>
    <n v="0"/>
    <n v="0"/>
    <n v="162.72"/>
    <s v="2"/>
  </r>
  <r>
    <x v="6"/>
    <x v="123"/>
    <s v="1"/>
    <s v="01"/>
    <s v="15041RESIN710002021"/>
    <s v="21DS000F"/>
    <x v="771"/>
    <n v="46"/>
    <n v="46"/>
    <n v="46"/>
    <n v="0"/>
    <n v="0"/>
    <n v="0"/>
    <n v="0"/>
    <n v="96"/>
    <n v="0"/>
    <n v="0"/>
    <n v="0"/>
    <n v="0"/>
    <n v="0"/>
    <n v="96"/>
    <s v="2"/>
  </r>
  <r>
    <x v="6"/>
    <x v="124"/>
    <s v="1"/>
    <s v="01"/>
    <s v="15041RESIN710002021"/>
    <s v="21DS000F"/>
    <x v="772"/>
    <n v="47"/>
    <n v="47"/>
    <n v="47"/>
    <n v="0"/>
    <n v="0"/>
    <n v="0"/>
    <n v="0"/>
    <n v="194.21"/>
    <n v="0"/>
    <n v="0"/>
    <n v="0"/>
    <n v="0"/>
    <n v="0"/>
    <n v="194.21"/>
    <s v="2"/>
  </r>
  <r>
    <x v="6"/>
    <x v="121"/>
    <s v="1"/>
    <s v="01"/>
    <s v="15041RESIN515432020"/>
    <s v="20SD000F"/>
    <x v="773"/>
    <n v="1611"/>
    <n v="1611"/>
    <n v="1611"/>
    <n v="0"/>
    <n v="0"/>
    <n v="0"/>
    <n v="0"/>
    <n v="383.1"/>
    <n v="0"/>
    <n v="0"/>
    <n v="0"/>
    <n v="0"/>
    <n v="0"/>
    <n v="383.1"/>
    <s v="2"/>
  </r>
  <r>
    <x v="6"/>
    <x v="121"/>
    <s v="1"/>
    <s v="01"/>
    <s v="15041RESIN515432020"/>
    <s v="20SD000F"/>
    <x v="774"/>
    <n v="1612"/>
    <n v="1612"/>
    <n v="1612"/>
    <n v="0"/>
    <n v="0"/>
    <n v="0"/>
    <n v="0"/>
    <n v="212.26"/>
    <n v="0"/>
    <n v="0"/>
    <n v="0"/>
    <n v="0"/>
    <n v="0"/>
    <n v="212.26"/>
    <s v="2"/>
  </r>
  <r>
    <x v="6"/>
    <x v="121"/>
    <s v="1"/>
    <s v="01"/>
    <s v="15041RESIN515432020"/>
    <s v="20SD000F"/>
    <x v="775"/>
    <n v="1613"/>
    <n v="1613"/>
    <n v="1613"/>
    <n v="0"/>
    <n v="0"/>
    <n v="0"/>
    <n v="0"/>
    <n v="40.26"/>
    <n v="0"/>
    <n v="0"/>
    <n v="0"/>
    <n v="0"/>
    <n v="0"/>
    <n v="40.26"/>
    <s v="2"/>
  </r>
  <r>
    <x v="6"/>
    <x v="121"/>
    <s v="1"/>
    <s v="01"/>
    <s v="15041RESIN515432020"/>
    <s v="20SD000F"/>
    <x v="776"/>
    <n v="1614"/>
    <n v="1614"/>
    <n v="1614"/>
    <n v="0"/>
    <n v="0"/>
    <n v="0"/>
    <n v="0"/>
    <n v="2.44"/>
    <n v="0"/>
    <n v="0"/>
    <n v="0"/>
    <n v="0"/>
    <n v="0"/>
    <n v="2.44"/>
    <s v="2"/>
  </r>
  <r>
    <x v="6"/>
    <x v="121"/>
    <s v="1"/>
    <s v="01"/>
    <s v="15041RESIN515432020"/>
    <s v="20SD000F"/>
    <x v="777"/>
    <n v="1615"/>
    <n v="1615"/>
    <n v="1615"/>
    <n v="0"/>
    <n v="0"/>
    <n v="0"/>
    <n v="0"/>
    <n v="157.91999999999999"/>
    <n v="0"/>
    <n v="0"/>
    <n v="0"/>
    <n v="0"/>
    <n v="0"/>
    <n v="157.91999999999999"/>
    <s v="2"/>
  </r>
  <r>
    <x v="6"/>
    <x v="121"/>
    <s v="1"/>
    <s v="01"/>
    <s v="15041RESIN515432020"/>
    <s v="20SD000F"/>
    <x v="778"/>
    <n v="1616"/>
    <n v="1616"/>
    <n v="1616"/>
    <n v="0"/>
    <n v="0"/>
    <n v="0"/>
    <n v="0"/>
    <n v="20"/>
    <n v="0"/>
    <n v="0"/>
    <n v="0"/>
    <n v="0"/>
    <n v="0"/>
    <n v="20"/>
    <s v="2"/>
  </r>
  <r>
    <x v="6"/>
    <x v="125"/>
    <s v="1"/>
    <s v="01"/>
    <s v="15041RESIN515432020"/>
    <s v="20SD000F"/>
    <x v="779"/>
    <n v="1617"/>
    <n v="1617"/>
    <n v="1617"/>
    <n v="0"/>
    <n v="0"/>
    <n v="0"/>
    <n v="0"/>
    <n v="117.46"/>
    <n v="0"/>
    <n v="0"/>
    <n v="0"/>
    <n v="0"/>
    <n v="0"/>
    <n v="117.46"/>
    <s v="2"/>
  </r>
  <r>
    <x v="6"/>
    <x v="125"/>
    <s v="1"/>
    <s v="01"/>
    <s v="15041RESIN515432020"/>
    <s v="20SD000F"/>
    <x v="780"/>
    <n v="1618"/>
    <n v="1618"/>
    <n v="1618"/>
    <n v="0"/>
    <n v="0"/>
    <n v="0"/>
    <n v="0"/>
    <n v="158.13999999999999"/>
    <n v="0"/>
    <n v="0"/>
    <n v="0"/>
    <n v="0"/>
    <n v="0"/>
    <n v="158.13999999999999"/>
    <s v="2"/>
  </r>
  <r>
    <x v="6"/>
    <x v="122"/>
    <s v="1"/>
    <s v="01"/>
    <s v="15041RESIN515432020"/>
    <s v="20SD000F"/>
    <x v="781"/>
    <n v="1619"/>
    <n v="1619"/>
    <n v="1619"/>
    <n v="0"/>
    <n v="0"/>
    <n v="0"/>
    <n v="0"/>
    <n v="882.26"/>
    <n v="0"/>
    <n v="0"/>
    <n v="0"/>
    <n v="0"/>
    <n v="0"/>
    <n v="882.26"/>
    <s v="2"/>
  </r>
  <r>
    <x v="6"/>
    <x v="126"/>
    <s v="1"/>
    <s v="01"/>
    <s v="15041RESIN515432020"/>
    <s v="20SD000F"/>
    <x v="782"/>
    <n v="1620"/>
    <n v="1620"/>
    <n v="1620"/>
    <n v="0"/>
    <n v="0"/>
    <n v="0"/>
    <n v="0"/>
    <n v="140.5"/>
    <n v="0"/>
    <n v="0"/>
    <n v="0"/>
    <n v="0"/>
    <n v="0"/>
    <n v="140.5"/>
    <s v="2"/>
  </r>
  <r>
    <x v="6"/>
    <x v="126"/>
    <s v="1"/>
    <s v="01"/>
    <s v="15041RESIN515432020"/>
    <s v="20SD000F"/>
    <x v="783"/>
    <n v="1621"/>
    <n v="1621"/>
    <n v="1621"/>
    <n v="0"/>
    <n v="0"/>
    <n v="0"/>
    <n v="0"/>
    <n v="107.86"/>
    <n v="0"/>
    <n v="0"/>
    <n v="0"/>
    <n v="0"/>
    <n v="0"/>
    <n v="107.86"/>
    <s v="2"/>
  </r>
  <r>
    <x v="6"/>
    <x v="127"/>
    <s v="1"/>
    <s v="01"/>
    <s v="15041RESIN515432020"/>
    <s v="20SD000F"/>
    <x v="784"/>
    <n v="1622"/>
    <n v="1622"/>
    <n v="1622"/>
    <n v="0"/>
    <n v="0"/>
    <n v="0"/>
    <n v="0"/>
    <n v="28.6"/>
    <n v="0"/>
    <n v="0"/>
    <n v="0"/>
    <n v="0"/>
    <n v="0"/>
    <n v="28.6"/>
    <s v="2"/>
  </r>
  <r>
    <x v="6"/>
    <x v="128"/>
    <s v="1"/>
    <s v="01"/>
    <s v="15041RESIN515432020"/>
    <s v="20SD000F"/>
    <x v="785"/>
    <n v="1623"/>
    <n v="1623"/>
    <n v="1623"/>
    <n v="0"/>
    <n v="0"/>
    <n v="0"/>
    <n v="0"/>
    <n v="20.260000000000002"/>
    <n v="0"/>
    <n v="0"/>
    <n v="0"/>
    <n v="0"/>
    <n v="0"/>
    <n v="20.260000000000002"/>
    <s v="2"/>
  </r>
  <r>
    <x v="6"/>
    <x v="128"/>
    <s v="1"/>
    <s v="01"/>
    <s v="15041RESIN515432020"/>
    <s v="20SD000F"/>
    <x v="786"/>
    <n v="1624"/>
    <n v="1624"/>
    <n v="1624"/>
    <n v="0"/>
    <n v="0"/>
    <n v="0"/>
    <n v="0"/>
    <n v="416.98"/>
    <n v="0"/>
    <n v="0"/>
    <n v="0"/>
    <n v="0"/>
    <n v="0"/>
    <n v="416.98"/>
    <s v="2"/>
  </r>
  <r>
    <x v="6"/>
    <x v="129"/>
    <s v="1"/>
    <s v="01"/>
    <s v="15041RESIN515432020"/>
    <s v="20SD000F"/>
    <x v="787"/>
    <n v="1625"/>
    <n v="1625"/>
    <n v="1625"/>
    <n v="0"/>
    <n v="0"/>
    <n v="0"/>
    <n v="0"/>
    <n v="416.98"/>
    <n v="0"/>
    <n v="0"/>
    <n v="0"/>
    <n v="0"/>
    <n v="0"/>
    <n v="416.98"/>
    <s v="2"/>
  </r>
  <r>
    <x v="6"/>
    <x v="129"/>
    <s v="1"/>
    <s v="01"/>
    <s v="15041RESIN515432020"/>
    <s v="20SD000F"/>
    <x v="788"/>
    <n v="1626"/>
    <n v="1626"/>
    <n v="1626"/>
    <n v="0"/>
    <n v="0"/>
    <n v="0"/>
    <n v="0"/>
    <n v="714.58"/>
    <n v="0"/>
    <n v="0"/>
    <n v="0"/>
    <n v="0"/>
    <n v="0"/>
    <n v="714.58"/>
    <s v="2"/>
  </r>
  <r>
    <x v="6"/>
    <x v="129"/>
    <s v="1"/>
    <s v="01"/>
    <s v="15041RESIN515432020"/>
    <s v="20SD000F"/>
    <x v="789"/>
    <n v="1627"/>
    <n v="1627"/>
    <n v="1627"/>
    <n v="0"/>
    <n v="0"/>
    <n v="0"/>
    <n v="0"/>
    <n v="117.46"/>
    <n v="0"/>
    <n v="0"/>
    <n v="0"/>
    <n v="0"/>
    <n v="0"/>
    <n v="117.46"/>
    <s v="2"/>
  </r>
  <r>
    <x v="6"/>
    <x v="123"/>
    <s v="1"/>
    <s v="01"/>
    <s v="15041RESIN515432020"/>
    <s v="20SD000F"/>
    <x v="790"/>
    <n v="1628"/>
    <n v="1628"/>
    <n v="1628"/>
    <n v="0"/>
    <n v="0"/>
    <n v="0"/>
    <n v="0"/>
    <n v="105.7"/>
    <n v="0"/>
    <n v="0"/>
    <n v="0"/>
    <n v="0"/>
    <n v="0"/>
    <n v="105.7"/>
    <s v="2"/>
  </r>
  <r>
    <x v="6"/>
    <x v="123"/>
    <s v="1"/>
    <s v="01"/>
    <s v="15041RESIN515432020"/>
    <s v="20SD000F"/>
    <x v="791"/>
    <n v="1629"/>
    <n v="1629"/>
    <n v="1629"/>
    <n v="0"/>
    <n v="0"/>
    <n v="0"/>
    <n v="0"/>
    <n v="252.62"/>
    <n v="0"/>
    <n v="0"/>
    <n v="0"/>
    <n v="0"/>
    <n v="0"/>
    <n v="252.62"/>
    <s v="2"/>
  </r>
  <r>
    <x v="6"/>
    <x v="123"/>
    <s v="1"/>
    <s v="01"/>
    <s v="15041RESIN515432020"/>
    <s v="20SD000F"/>
    <x v="792"/>
    <n v="1630"/>
    <n v="1630"/>
    <n v="1630"/>
    <n v="0"/>
    <n v="0"/>
    <n v="0"/>
    <n v="0"/>
    <n v="115.2"/>
    <n v="0"/>
    <n v="0"/>
    <n v="0"/>
    <n v="0"/>
    <n v="0"/>
    <n v="115.2"/>
    <s v="2"/>
  </r>
  <r>
    <x v="6"/>
    <x v="123"/>
    <s v="1"/>
    <s v="01"/>
    <s v="15041RESIN515432020"/>
    <s v="20SD000F"/>
    <x v="793"/>
    <n v="1631"/>
    <n v="1631"/>
    <n v="1631"/>
    <n v="0"/>
    <n v="0"/>
    <n v="0"/>
    <n v="0"/>
    <n v="464.5"/>
    <n v="0"/>
    <n v="0"/>
    <n v="0"/>
    <n v="0"/>
    <n v="0"/>
    <n v="464.5"/>
    <s v="2"/>
  </r>
  <r>
    <x v="6"/>
    <x v="130"/>
    <s v="1"/>
    <s v="01"/>
    <s v="15041RESIN515432020"/>
    <s v="20SD000F"/>
    <x v="794"/>
    <n v="1632"/>
    <n v="1632"/>
    <n v="1632"/>
    <n v="0"/>
    <n v="0"/>
    <n v="0"/>
    <n v="0"/>
    <n v="80.98"/>
    <n v="0"/>
    <n v="0"/>
    <n v="0"/>
    <n v="0"/>
    <n v="0"/>
    <n v="80.98"/>
    <s v="2"/>
  </r>
  <r>
    <x v="6"/>
    <x v="130"/>
    <s v="1"/>
    <s v="01"/>
    <s v="15041RESIN515432020"/>
    <s v="20SD000F"/>
    <x v="795"/>
    <n v="1633"/>
    <n v="1633"/>
    <n v="1633"/>
    <n v="0"/>
    <n v="0"/>
    <n v="0"/>
    <n v="0"/>
    <n v="51.98"/>
    <n v="0"/>
    <n v="0"/>
    <n v="0"/>
    <n v="0"/>
    <n v="0"/>
    <n v="51.98"/>
    <s v="2"/>
  </r>
  <r>
    <x v="6"/>
    <x v="131"/>
    <s v="1"/>
    <s v="01"/>
    <s v="15041RESIN515432020"/>
    <s v="20SD000F"/>
    <x v="796"/>
    <n v="1634"/>
    <n v="1634"/>
    <n v="1634"/>
    <n v="0"/>
    <n v="0"/>
    <n v="0"/>
    <n v="0"/>
    <n v="145.99"/>
    <n v="0"/>
    <n v="0"/>
    <n v="0"/>
    <n v="0"/>
    <n v="0"/>
    <n v="145.99"/>
    <s v="2"/>
  </r>
  <r>
    <x v="6"/>
    <x v="131"/>
    <s v="1"/>
    <s v="01"/>
    <s v="15041RESIN515432020"/>
    <s v="20SD000F"/>
    <x v="797"/>
    <n v="1635"/>
    <n v="1635"/>
    <n v="1635"/>
    <n v="0"/>
    <n v="0"/>
    <n v="0"/>
    <n v="0"/>
    <n v="255.7"/>
    <n v="0"/>
    <n v="0"/>
    <n v="0"/>
    <n v="0"/>
    <n v="0"/>
    <n v="255.7"/>
    <s v="2"/>
  </r>
  <r>
    <x v="6"/>
    <x v="131"/>
    <s v="1"/>
    <s v="01"/>
    <s v="15041RESIN515432020"/>
    <s v="20SD000F"/>
    <x v="798"/>
    <n v="1636"/>
    <n v="1636"/>
    <n v="1636"/>
    <n v="0"/>
    <n v="0"/>
    <n v="0"/>
    <n v="0"/>
    <n v="67.8"/>
    <n v="0"/>
    <n v="0"/>
    <n v="0"/>
    <n v="0"/>
    <n v="0"/>
    <n v="67.8"/>
    <s v="2"/>
  </r>
  <r>
    <x v="6"/>
    <x v="132"/>
    <s v="1"/>
    <s v="01"/>
    <s v="15041RESIN515432020"/>
    <s v="20SD000F"/>
    <x v="799"/>
    <n v="1637"/>
    <n v="1637"/>
    <n v="1637"/>
    <n v="0"/>
    <n v="0"/>
    <n v="0"/>
    <n v="0"/>
    <n v="50.64"/>
    <n v="0"/>
    <n v="0"/>
    <n v="0"/>
    <n v="0"/>
    <n v="0"/>
    <n v="50.64"/>
    <s v="2"/>
  </r>
  <r>
    <x v="6"/>
    <x v="133"/>
    <s v="1"/>
    <s v="01"/>
    <s v="15041RESIN515432020"/>
    <s v="20SD000F"/>
    <x v="800"/>
    <n v="1638"/>
    <n v="1638"/>
    <n v="1638"/>
    <n v="0"/>
    <n v="0"/>
    <n v="0"/>
    <n v="0"/>
    <n v="97.85"/>
    <n v="0"/>
    <n v="0"/>
    <n v="0"/>
    <n v="0"/>
    <n v="0"/>
    <n v="97.85"/>
    <s v="2"/>
  </r>
  <r>
    <x v="6"/>
    <x v="133"/>
    <s v="1"/>
    <s v="01"/>
    <s v="15041RESIN515432020"/>
    <s v="20SD000F"/>
    <x v="801"/>
    <n v="1639"/>
    <n v="1639"/>
    <n v="1639"/>
    <n v="0"/>
    <n v="0"/>
    <n v="0"/>
    <n v="0"/>
    <n v="414.72"/>
    <n v="0"/>
    <n v="0"/>
    <n v="0"/>
    <n v="0"/>
    <n v="0"/>
    <n v="414.72"/>
    <s v="2"/>
  </r>
  <r>
    <x v="6"/>
    <x v="133"/>
    <s v="1"/>
    <s v="01"/>
    <s v="15041RESIN515432020"/>
    <s v="20SD000F"/>
    <x v="802"/>
    <n v="1640"/>
    <n v="1640"/>
    <n v="1640"/>
    <n v="0"/>
    <n v="0"/>
    <n v="0"/>
    <n v="0"/>
    <n v="232.66"/>
    <n v="0"/>
    <n v="0"/>
    <n v="0"/>
    <n v="0"/>
    <n v="0"/>
    <n v="232.66"/>
    <s v="2"/>
  </r>
  <r>
    <x v="6"/>
    <x v="134"/>
    <s v="1"/>
    <s v="01"/>
    <s v="15041RESIN515432020"/>
    <s v="20SD000F"/>
    <x v="803"/>
    <n v="1641"/>
    <n v="1641"/>
    <n v="1641"/>
    <n v="0"/>
    <n v="0"/>
    <n v="0"/>
    <n v="0"/>
    <n v="11.52"/>
    <n v="0"/>
    <n v="0"/>
    <n v="0"/>
    <n v="0"/>
    <n v="0"/>
    <n v="11.52"/>
    <s v="2"/>
  </r>
  <r>
    <x v="6"/>
    <x v="134"/>
    <s v="1"/>
    <s v="01"/>
    <s v="15041RESIN515432020"/>
    <s v="20SD000F"/>
    <x v="804"/>
    <n v="1642"/>
    <n v="1642"/>
    <n v="1642"/>
    <n v="0"/>
    <n v="0"/>
    <n v="0"/>
    <n v="0"/>
    <n v="198.25"/>
    <n v="0"/>
    <n v="0"/>
    <n v="0"/>
    <n v="0"/>
    <n v="0"/>
    <n v="198.25"/>
    <s v="2"/>
  </r>
  <r>
    <x v="7"/>
    <x v="135"/>
    <s v="1"/>
    <s v="01"/>
    <s v="15041RESIN010782020"/>
    <s v="20SD000F"/>
    <x v="805"/>
    <n v="781"/>
    <n v="781"/>
    <n v="781"/>
    <m/>
    <n v="0"/>
    <n v="0"/>
    <n v="0"/>
    <n v="23.04"/>
    <n v="0"/>
    <n v="0"/>
    <n v="0"/>
    <n v="0"/>
    <n v="0"/>
    <n v="23.04"/>
    <s v="2"/>
  </r>
  <r>
    <x v="7"/>
    <x v="135"/>
    <s v="1"/>
    <s v="01"/>
    <s v="15041RESIN010782020"/>
    <s v="20SD000F"/>
    <x v="806"/>
    <n v="780"/>
    <n v="780"/>
    <n v="780"/>
    <m/>
    <n v="0"/>
    <n v="0"/>
    <n v="0"/>
    <n v="46.08"/>
    <n v="0"/>
    <n v="0"/>
    <n v="0"/>
    <n v="0"/>
    <n v="0"/>
    <n v="46.08"/>
    <s v="2"/>
  </r>
  <r>
    <x v="7"/>
    <x v="135"/>
    <s v="1"/>
    <s v="01"/>
    <s v="15041RESIN382572020"/>
    <s v="20SD004F"/>
    <x v="807"/>
    <n v="801"/>
    <n v="801"/>
    <n v="801"/>
    <m/>
    <n v="0"/>
    <n v="0"/>
    <n v="0"/>
    <n v="26.07"/>
    <n v="0"/>
    <n v="0"/>
    <n v="0"/>
    <n v="0"/>
    <n v="0"/>
    <n v="26.07"/>
    <s v="2"/>
  </r>
  <r>
    <x v="7"/>
    <x v="135"/>
    <s v="1"/>
    <s v="01"/>
    <s v="15041RESIN382572020"/>
    <s v="20SD004F"/>
    <x v="808"/>
    <n v="802"/>
    <n v="802"/>
    <n v="802"/>
    <m/>
    <n v="0"/>
    <n v="0"/>
    <n v="0"/>
    <n v="27.34"/>
    <n v="0"/>
    <n v="0"/>
    <n v="0"/>
    <n v="0"/>
    <n v="0"/>
    <n v="27.34"/>
    <s v="2"/>
  </r>
  <r>
    <x v="7"/>
    <x v="135"/>
    <s v="1"/>
    <s v="01"/>
    <s v="15041RESIN382572020"/>
    <s v="20SD004F"/>
    <x v="809"/>
    <n v="803"/>
    <n v="803"/>
    <n v="803"/>
    <m/>
    <n v="0"/>
    <n v="0"/>
    <n v="0"/>
    <n v="9"/>
    <n v="0"/>
    <n v="0"/>
    <n v="0"/>
    <n v="0"/>
    <n v="0"/>
    <n v="9"/>
    <s v="2"/>
  </r>
  <r>
    <x v="7"/>
    <x v="135"/>
    <s v="1"/>
    <s v="01"/>
    <s v="15041RESIN382572020"/>
    <s v="20SD004F"/>
    <x v="810"/>
    <n v="804"/>
    <n v="804"/>
    <n v="804"/>
    <m/>
    <n v="0"/>
    <n v="0"/>
    <n v="0"/>
    <n v="12.45"/>
    <n v="0"/>
    <n v="0"/>
    <n v="0"/>
    <n v="0"/>
    <n v="0"/>
    <n v="12.45"/>
    <s v="2"/>
  </r>
  <r>
    <x v="7"/>
    <x v="135"/>
    <s v="1"/>
    <s v="01"/>
    <s v="15041RESIN382572020"/>
    <s v="20SD004F"/>
    <x v="811"/>
    <n v="805"/>
    <n v="805"/>
    <n v="805"/>
    <m/>
    <n v="0"/>
    <n v="0"/>
    <n v="0"/>
    <n v="28.83"/>
    <n v="0"/>
    <n v="0"/>
    <n v="0"/>
    <n v="0"/>
    <n v="0"/>
    <n v="28.83"/>
    <s v="2"/>
  </r>
  <r>
    <x v="7"/>
    <x v="135"/>
    <s v="1"/>
    <s v="01"/>
    <s v="15041RESIN382572020"/>
    <s v="20SD004F"/>
    <x v="812"/>
    <n v="806"/>
    <n v="806"/>
    <n v="806"/>
    <m/>
    <n v="0"/>
    <n v="0"/>
    <n v="0"/>
    <n v="68.73"/>
    <n v="0"/>
    <n v="0"/>
    <n v="0"/>
    <n v="0"/>
    <n v="0"/>
    <n v="68.73"/>
    <s v="2"/>
  </r>
  <r>
    <x v="7"/>
    <x v="135"/>
    <s v="1"/>
    <s v="01"/>
    <s v="15041RESIN382572020"/>
    <s v="20SD004F"/>
    <x v="813"/>
    <n v="807"/>
    <n v="807"/>
    <n v="807"/>
    <m/>
    <n v="0"/>
    <n v="0"/>
    <n v="0"/>
    <n v="75.040000000000006"/>
    <n v="0"/>
    <n v="0"/>
    <n v="0"/>
    <n v="0"/>
    <n v="0"/>
    <n v="75.040000000000006"/>
    <s v="2"/>
  </r>
  <r>
    <x v="7"/>
    <x v="135"/>
    <s v="1"/>
    <s v="01"/>
    <s v="15041RESIN382572020"/>
    <s v="20SD004F"/>
    <x v="814"/>
    <n v="808"/>
    <n v="808"/>
    <n v="808"/>
    <m/>
    <n v="0"/>
    <n v="0"/>
    <n v="0"/>
    <n v="14.75"/>
    <n v="0"/>
    <n v="0"/>
    <n v="0"/>
    <n v="0"/>
    <n v="0"/>
    <n v="14.75"/>
    <s v="2"/>
  </r>
  <r>
    <x v="7"/>
    <x v="135"/>
    <s v="1"/>
    <s v="01"/>
    <s v="15041RESIN382572020"/>
    <s v="20SD004F"/>
    <x v="815"/>
    <n v="809"/>
    <n v="809"/>
    <n v="809"/>
    <m/>
    <n v="0"/>
    <n v="0"/>
    <n v="0"/>
    <n v="41.56"/>
    <n v="0"/>
    <n v="0"/>
    <n v="0"/>
    <n v="0"/>
    <n v="0"/>
    <n v="41.56"/>
    <s v="2"/>
  </r>
  <r>
    <x v="7"/>
    <x v="135"/>
    <s v="1"/>
    <s v="01"/>
    <s v="15041RESIN382572020"/>
    <s v="20SD004F"/>
    <x v="816"/>
    <n v="810"/>
    <n v="810"/>
    <n v="810"/>
    <m/>
    <n v="0"/>
    <n v="0"/>
    <n v="0"/>
    <n v="48.51"/>
    <n v="0"/>
    <n v="0"/>
    <n v="0"/>
    <n v="0"/>
    <n v="0"/>
    <n v="48.51"/>
    <s v="2"/>
  </r>
  <r>
    <x v="7"/>
    <x v="135"/>
    <s v="1"/>
    <s v="01"/>
    <s v="15041RESIN382572020"/>
    <s v="20SD004F"/>
    <x v="817"/>
    <n v="811"/>
    <n v="811"/>
    <n v="811"/>
    <m/>
    <n v="0"/>
    <n v="0"/>
    <n v="0"/>
    <n v="39.29"/>
    <n v="0"/>
    <n v="0"/>
    <n v="0"/>
    <n v="0"/>
    <n v="0"/>
    <n v="39.29"/>
    <s v="2"/>
  </r>
  <r>
    <x v="7"/>
    <x v="135"/>
    <s v="1"/>
    <s v="01"/>
    <s v="15041RESIN382572020"/>
    <s v="20SD004F"/>
    <x v="818"/>
    <n v="812"/>
    <n v="812"/>
    <n v="812"/>
    <m/>
    <n v="0"/>
    <n v="0"/>
    <n v="0"/>
    <n v="24.85"/>
    <n v="0"/>
    <n v="0"/>
    <n v="0"/>
    <n v="0"/>
    <n v="0"/>
    <n v="24.85"/>
    <s v="2"/>
  </r>
  <r>
    <x v="7"/>
    <x v="135"/>
    <s v="1"/>
    <s v="01"/>
    <s v="15041RESIN382572020"/>
    <s v="20SD004F"/>
    <x v="819"/>
    <n v="813"/>
    <n v="813"/>
    <n v="813"/>
    <m/>
    <n v="0"/>
    <n v="0"/>
    <n v="0"/>
    <n v="25.74"/>
    <n v="0"/>
    <n v="0"/>
    <n v="0"/>
    <n v="0"/>
    <n v="0"/>
    <n v="25.74"/>
    <s v="2"/>
  </r>
  <r>
    <x v="7"/>
    <x v="135"/>
    <s v="1"/>
    <s v="01"/>
    <s v="15041RESIN382572020"/>
    <s v="20SD004F"/>
    <x v="820"/>
    <n v="814"/>
    <n v="814"/>
    <n v="814"/>
    <m/>
    <n v="0"/>
    <n v="0"/>
    <n v="0"/>
    <n v="70.319999999999993"/>
    <n v="0"/>
    <n v="0"/>
    <n v="0"/>
    <n v="0"/>
    <n v="0"/>
    <n v="70.319999999999993"/>
    <s v="2"/>
  </r>
  <r>
    <x v="7"/>
    <x v="135"/>
    <s v="1"/>
    <s v="01"/>
    <s v="15041RESIN382572020"/>
    <s v="20SD004F"/>
    <x v="821"/>
    <n v="815"/>
    <n v="815"/>
    <n v="815"/>
    <m/>
    <n v="0"/>
    <n v="0"/>
    <n v="0"/>
    <n v="19.75"/>
    <n v="0"/>
    <n v="0"/>
    <n v="0"/>
    <n v="0"/>
    <n v="0"/>
    <n v="19.75"/>
    <s v="2"/>
  </r>
  <r>
    <x v="7"/>
    <x v="135"/>
    <s v="1"/>
    <s v="01"/>
    <s v="15041RESIN382572020"/>
    <s v="20SD004F"/>
    <x v="822"/>
    <n v="816"/>
    <n v="816"/>
    <n v="816"/>
    <m/>
    <n v="0"/>
    <n v="0"/>
    <n v="0"/>
    <n v="28.45"/>
    <n v="0"/>
    <n v="0"/>
    <n v="0"/>
    <n v="0"/>
    <n v="0"/>
    <n v="28.45"/>
    <s v="2"/>
  </r>
  <r>
    <x v="7"/>
    <x v="135"/>
    <s v="1"/>
    <s v="01"/>
    <s v="15041RESIN382572020"/>
    <s v="20SD004F"/>
    <x v="823"/>
    <n v="817"/>
    <n v="817"/>
    <n v="817"/>
    <m/>
    <n v="0"/>
    <n v="0"/>
    <n v="0"/>
    <n v="0"/>
    <n v="0"/>
    <n v="0"/>
    <n v="0"/>
    <n v="0"/>
    <n v="0"/>
    <n v="0"/>
    <s v="2"/>
  </r>
  <r>
    <x v="7"/>
    <x v="135"/>
    <s v="1"/>
    <s v="01"/>
    <s v="15041RESIN382572020"/>
    <s v="20SD004F"/>
    <x v="824"/>
    <n v="818"/>
    <n v="818"/>
    <n v="818"/>
    <m/>
    <n v="0"/>
    <n v="0"/>
    <n v="0"/>
    <n v="100.7"/>
    <n v="0"/>
    <n v="0"/>
    <n v="0"/>
    <n v="0"/>
    <n v="0"/>
    <n v="100.7"/>
    <s v="2"/>
  </r>
  <r>
    <x v="7"/>
    <x v="135"/>
    <s v="1"/>
    <s v="01"/>
    <s v="15041RESIN382572020"/>
    <s v="20SD004F"/>
    <x v="825"/>
    <n v="819"/>
    <n v="819"/>
    <n v="819"/>
    <m/>
    <n v="0"/>
    <n v="0"/>
    <n v="0"/>
    <n v="20.45"/>
    <n v="0"/>
    <n v="0"/>
    <n v="0"/>
    <n v="0"/>
    <n v="0"/>
    <n v="20.45"/>
    <s v="2"/>
  </r>
  <r>
    <x v="7"/>
    <x v="135"/>
    <s v="1"/>
    <s v="01"/>
    <s v="15041RESIN382572020"/>
    <s v="20SD004F"/>
    <x v="826"/>
    <n v="820"/>
    <n v="820"/>
    <n v="820"/>
    <m/>
    <n v="0"/>
    <n v="0"/>
    <n v="0"/>
    <n v="53.58"/>
    <n v="0"/>
    <n v="0"/>
    <n v="0"/>
    <n v="0"/>
    <n v="0"/>
    <n v="53.58"/>
    <s v="2"/>
  </r>
  <r>
    <x v="7"/>
    <x v="135"/>
    <s v="1"/>
    <s v="01"/>
    <s v="15041RESIN382572020"/>
    <s v="20SD004F"/>
    <x v="827"/>
    <n v="821"/>
    <n v="821"/>
    <n v="821"/>
    <m/>
    <n v="0"/>
    <n v="0"/>
    <n v="0"/>
    <n v="62.85"/>
    <n v="0"/>
    <n v="0"/>
    <n v="0"/>
    <n v="0"/>
    <n v="0"/>
    <n v="62.85"/>
    <s v="2"/>
  </r>
  <r>
    <x v="7"/>
    <x v="135"/>
    <s v="1"/>
    <s v="01"/>
    <s v="15041RESIN382572020"/>
    <s v="20SD004F"/>
    <x v="828"/>
    <n v="822"/>
    <n v="822"/>
    <n v="822"/>
    <m/>
    <n v="0"/>
    <n v="0"/>
    <n v="0"/>
    <n v="56.8"/>
    <n v="0"/>
    <n v="0"/>
    <n v="0"/>
    <n v="0"/>
    <n v="0"/>
    <n v="56.8"/>
    <s v="2"/>
  </r>
  <r>
    <x v="7"/>
    <x v="135"/>
    <s v="1"/>
    <s v="01"/>
    <s v="15041RESIN382572020"/>
    <s v="20SD004F"/>
    <x v="829"/>
    <n v="823"/>
    <n v="823"/>
    <n v="823"/>
    <m/>
    <n v="0"/>
    <n v="0"/>
    <n v="0"/>
    <n v="68.53"/>
    <n v="0"/>
    <n v="0"/>
    <n v="0"/>
    <n v="0"/>
    <n v="0"/>
    <n v="68.53"/>
    <s v="2"/>
  </r>
  <r>
    <x v="7"/>
    <x v="135"/>
    <s v="1"/>
    <s v="01"/>
    <s v="15041RESIN382572020"/>
    <s v="20SD004F"/>
    <x v="830"/>
    <n v="824"/>
    <n v="824"/>
    <n v="824"/>
    <m/>
    <n v="0"/>
    <n v="0"/>
    <n v="0"/>
    <n v="14.98"/>
    <n v="0"/>
    <n v="0"/>
    <n v="0"/>
    <n v="0"/>
    <n v="0"/>
    <n v="14.98"/>
    <s v="2"/>
  </r>
  <r>
    <x v="7"/>
    <x v="136"/>
    <s v="1"/>
    <s v="01"/>
    <s v="15041RESIN382572020"/>
    <s v="20SD004F"/>
    <x v="831"/>
    <n v="825"/>
    <n v="825"/>
    <n v="825"/>
    <m/>
    <n v="0"/>
    <n v="0"/>
    <n v="0"/>
    <n v="30.62"/>
    <n v="0"/>
    <n v="0"/>
    <n v="0"/>
    <n v="0"/>
    <n v="0"/>
    <n v="30.62"/>
    <s v="2"/>
  </r>
  <r>
    <x v="7"/>
    <x v="137"/>
    <s v="1"/>
    <s v="01"/>
    <s v="15041RESIN382572020"/>
    <s v="20SD004F"/>
    <x v="832"/>
    <n v="826"/>
    <n v="826"/>
    <n v="826"/>
    <m/>
    <n v="0"/>
    <n v="0"/>
    <n v="0"/>
    <n v="20.95"/>
    <n v="0"/>
    <n v="0"/>
    <n v="0"/>
    <n v="0"/>
    <n v="0"/>
    <n v="20.95"/>
    <s v="2"/>
  </r>
  <r>
    <x v="7"/>
    <x v="137"/>
    <s v="1"/>
    <s v="01"/>
    <s v="15041RESIN382572020"/>
    <s v="20SD004F"/>
    <x v="833"/>
    <n v="827"/>
    <n v="827"/>
    <n v="827"/>
    <m/>
    <n v="0"/>
    <n v="0"/>
    <n v="0"/>
    <n v="8.3699999999999992"/>
    <n v="0"/>
    <n v="0"/>
    <n v="0"/>
    <n v="0"/>
    <n v="0"/>
    <n v="8.3699999999999992"/>
    <s v="2"/>
  </r>
  <r>
    <x v="7"/>
    <x v="137"/>
    <s v="1"/>
    <s v="01"/>
    <s v="15041RESIN382572020"/>
    <s v="20SD004F"/>
    <x v="834"/>
    <n v="828"/>
    <n v="828"/>
    <n v="828"/>
    <m/>
    <n v="0"/>
    <n v="0"/>
    <n v="0"/>
    <n v="25.25"/>
    <n v="0"/>
    <n v="0"/>
    <n v="0"/>
    <n v="0"/>
    <n v="0"/>
    <n v="25.25"/>
    <s v="2"/>
  </r>
  <r>
    <x v="7"/>
    <x v="138"/>
    <s v="1"/>
    <s v="01"/>
    <s v="15041RESIN382572020"/>
    <s v="20SD004F"/>
    <x v="835"/>
    <n v="829"/>
    <n v="829"/>
    <n v="829"/>
    <m/>
    <n v="0"/>
    <n v="0"/>
    <n v="0"/>
    <n v="11.87"/>
    <n v="0"/>
    <n v="0"/>
    <n v="0"/>
    <n v="0"/>
    <n v="0"/>
    <n v="11.87"/>
    <s v="2"/>
  </r>
  <r>
    <x v="7"/>
    <x v="139"/>
    <s v="1"/>
    <s v="01"/>
    <s v="15041RESIN382572020"/>
    <s v="20SD004F"/>
    <x v="836"/>
    <n v="830"/>
    <n v="830"/>
    <n v="830"/>
    <m/>
    <n v="0"/>
    <n v="0"/>
    <n v="0"/>
    <n v="0"/>
    <n v="0"/>
    <n v="0"/>
    <n v="0"/>
    <n v="0"/>
    <n v="0"/>
    <n v="0"/>
    <s v="2"/>
  </r>
  <r>
    <x v="7"/>
    <x v="139"/>
    <s v="1"/>
    <s v="01"/>
    <s v="15041RESIN382572020"/>
    <s v="20SD004F"/>
    <x v="837"/>
    <n v="831"/>
    <n v="831"/>
    <n v="831"/>
    <m/>
    <n v="0"/>
    <n v="0"/>
    <n v="0"/>
    <n v="23.04"/>
    <n v="0"/>
    <n v="0"/>
    <n v="0"/>
    <n v="0"/>
    <n v="0"/>
    <n v="23.04"/>
    <s v="2"/>
  </r>
  <r>
    <x v="7"/>
    <x v="140"/>
    <s v="1"/>
    <s v="01"/>
    <s v="15041RESIN382572020"/>
    <s v="20SD004F"/>
    <x v="838"/>
    <n v="832"/>
    <n v="832"/>
    <n v="832"/>
    <m/>
    <n v="0"/>
    <n v="0"/>
    <n v="0"/>
    <n v="34.81"/>
    <n v="0"/>
    <n v="0"/>
    <n v="0"/>
    <n v="0"/>
    <n v="0"/>
    <n v="34.81"/>
    <s v="2"/>
  </r>
  <r>
    <x v="7"/>
    <x v="140"/>
    <s v="1"/>
    <s v="01"/>
    <s v="15041RESIN382572020"/>
    <s v="20SD004F"/>
    <x v="839"/>
    <n v="833"/>
    <n v="833"/>
    <n v="833"/>
    <m/>
    <n v="0"/>
    <n v="0"/>
    <n v="0"/>
    <n v="7.15"/>
    <n v="0"/>
    <n v="0"/>
    <n v="0"/>
    <n v="0"/>
    <n v="0"/>
    <n v="7.15"/>
    <s v="2"/>
  </r>
  <r>
    <x v="7"/>
    <x v="140"/>
    <s v="1"/>
    <s v="01"/>
    <s v="15041RESIN382572020"/>
    <s v="20SD004F"/>
    <x v="840"/>
    <n v="691"/>
    <n v="691"/>
    <n v="691"/>
    <m/>
    <n v="0"/>
    <n v="0"/>
    <n v="0"/>
    <n v="31.65"/>
    <n v="0"/>
    <n v="0"/>
    <n v="0"/>
    <n v="0"/>
    <n v="0"/>
    <n v="31.65"/>
    <s v="2"/>
  </r>
  <r>
    <x v="7"/>
    <x v="140"/>
    <s v="1"/>
    <s v="01"/>
    <s v="15041RESIN382572020"/>
    <s v="20SD004F"/>
    <x v="841"/>
    <n v="692"/>
    <n v="692"/>
    <n v="692"/>
    <m/>
    <n v="0"/>
    <n v="0"/>
    <n v="0"/>
    <n v="12.86"/>
    <n v="0"/>
    <n v="0"/>
    <n v="0"/>
    <n v="0"/>
    <n v="0"/>
    <n v="12.86"/>
    <s v="2"/>
  </r>
  <r>
    <x v="7"/>
    <x v="140"/>
    <s v="1"/>
    <s v="01"/>
    <s v="15041RESIN382572020"/>
    <s v="20SD004F"/>
    <x v="842"/>
    <n v="693"/>
    <n v="693"/>
    <n v="693"/>
    <m/>
    <n v="0"/>
    <n v="0"/>
    <n v="0"/>
    <n v="15.93"/>
    <n v="0"/>
    <n v="0"/>
    <n v="0"/>
    <n v="0"/>
    <n v="0"/>
    <n v="15.93"/>
    <s v="2"/>
  </r>
  <r>
    <x v="7"/>
    <x v="141"/>
    <s v="1"/>
    <s v="01"/>
    <s v="15041RESIN382572020"/>
    <s v="20SD004F"/>
    <x v="843"/>
    <n v="694"/>
    <n v="694"/>
    <n v="694"/>
    <m/>
    <n v="0"/>
    <n v="0"/>
    <n v="0"/>
    <n v="8.06"/>
    <n v="0"/>
    <n v="0"/>
    <n v="0"/>
    <n v="0"/>
    <n v="0"/>
    <n v="8.06"/>
    <s v="2"/>
  </r>
  <r>
    <x v="7"/>
    <x v="141"/>
    <s v="1"/>
    <s v="01"/>
    <s v="15041RESIN382572020"/>
    <s v="20SD004F"/>
    <x v="844"/>
    <n v="695"/>
    <n v="695"/>
    <n v="695"/>
    <m/>
    <n v="0"/>
    <n v="0"/>
    <n v="0"/>
    <n v="91.12"/>
    <n v="0"/>
    <n v="0"/>
    <n v="0"/>
    <n v="0"/>
    <n v="0"/>
    <n v="91.12"/>
    <s v="2"/>
  </r>
  <r>
    <x v="7"/>
    <x v="141"/>
    <s v="1"/>
    <s v="01"/>
    <s v="15041RESIN382572020"/>
    <s v="20SD004F"/>
    <x v="845"/>
    <n v="696"/>
    <n v="696"/>
    <n v="696"/>
    <m/>
    <n v="0"/>
    <n v="0"/>
    <n v="0"/>
    <n v="14.9"/>
    <n v="0"/>
    <n v="0"/>
    <n v="0"/>
    <n v="0"/>
    <n v="0"/>
    <n v="14.9"/>
    <s v="2"/>
  </r>
  <r>
    <x v="7"/>
    <x v="142"/>
    <s v="1"/>
    <s v="01"/>
    <s v="15041RESIN382572020"/>
    <s v="20SD004F"/>
    <x v="846"/>
    <n v="697"/>
    <n v="697"/>
    <n v="697"/>
    <m/>
    <n v="0"/>
    <n v="0"/>
    <n v="0"/>
    <n v="28.5"/>
    <n v="0"/>
    <n v="0"/>
    <n v="0"/>
    <n v="0"/>
    <n v="0"/>
    <n v="28.5"/>
    <s v="2"/>
  </r>
  <r>
    <x v="7"/>
    <x v="142"/>
    <s v="1"/>
    <s v="01"/>
    <s v="15041RESIN382572020"/>
    <s v="20SD004F"/>
    <x v="847"/>
    <n v="698"/>
    <n v="698"/>
    <n v="698"/>
    <m/>
    <n v="0"/>
    <n v="0"/>
    <n v="0"/>
    <n v="766.92"/>
    <n v="0"/>
    <n v="0"/>
    <n v="0"/>
    <n v="0"/>
    <n v="0"/>
    <n v="766.92"/>
    <s v="2"/>
  </r>
  <r>
    <x v="7"/>
    <x v="142"/>
    <s v="1"/>
    <s v="01"/>
    <s v="15041RESIN382572020"/>
    <s v="20SD004F"/>
    <x v="848"/>
    <n v="699"/>
    <n v="699"/>
    <n v="699"/>
    <m/>
    <n v="0"/>
    <n v="0"/>
    <n v="0"/>
    <n v="21.97"/>
    <n v="0"/>
    <n v="0"/>
    <n v="0"/>
    <n v="0"/>
    <n v="0"/>
    <n v="21.97"/>
    <s v="2"/>
  </r>
  <r>
    <x v="7"/>
    <x v="143"/>
    <s v="1"/>
    <s v="01"/>
    <s v="15041RESIN382572020"/>
    <s v="20SD004F"/>
    <x v="849"/>
    <n v="700"/>
    <n v="700"/>
    <n v="700"/>
    <m/>
    <n v="0"/>
    <n v="0"/>
    <n v="0"/>
    <n v="8.5"/>
    <n v="0"/>
    <n v="0"/>
    <n v="0"/>
    <n v="0"/>
    <n v="0"/>
    <n v="8.5"/>
    <s v="2"/>
  </r>
  <r>
    <x v="7"/>
    <x v="143"/>
    <s v="1"/>
    <s v="01"/>
    <s v="15041RESIN763002021"/>
    <s v="21DS003F"/>
    <x v="850"/>
    <n v="38"/>
    <n v="38"/>
    <n v="38"/>
    <m/>
    <n v="0"/>
    <n v="0"/>
    <n v="0"/>
    <n v="27.97"/>
    <n v="0"/>
    <n v="0"/>
    <n v="0"/>
    <n v="0"/>
    <n v="0"/>
    <n v="27.97"/>
    <s v="2"/>
  </r>
  <r>
    <x v="7"/>
    <x v="143"/>
    <s v="1"/>
    <s v="01"/>
    <s v="15041RESIN763002021"/>
    <s v="21DS003F"/>
    <x v="851"/>
    <n v="39"/>
    <n v="39"/>
    <n v="39"/>
    <m/>
    <n v="0"/>
    <n v="0"/>
    <n v="0"/>
    <n v="37.35"/>
    <n v="0"/>
    <n v="0"/>
    <n v="0"/>
    <n v="0"/>
    <n v="0"/>
    <n v="37.35"/>
    <s v="2"/>
  </r>
  <r>
    <x v="7"/>
    <x v="144"/>
    <s v="1"/>
    <s v="01"/>
    <s v="15041RESIN763002021"/>
    <s v="21DS003F"/>
    <x v="852"/>
    <n v="40"/>
    <n v="40"/>
    <n v="40"/>
    <m/>
    <n v="0"/>
    <n v="0"/>
    <n v="0"/>
    <n v="6.05"/>
    <n v="0"/>
    <n v="0"/>
    <n v="0"/>
    <n v="0"/>
    <n v="0"/>
    <n v="6.05"/>
    <s v="2"/>
  </r>
  <r>
    <x v="7"/>
    <x v="144"/>
    <s v="1"/>
    <s v="01"/>
    <s v="15041RESIN763002021"/>
    <s v="21DS003F"/>
    <x v="853"/>
    <n v="41"/>
    <n v="41"/>
    <n v="41"/>
    <m/>
    <n v="0"/>
    <n v="0"/>
    <n v="0"/>
    <n v="18.190000000000001"/>
    <n v="0"/>
    <n v="0"/>
    <n v="0"/>
    <n v="0"/>
    <n v="0"/>
    <n v="18.190000000000001"/>
    <s v="2"/>
  </r>
  <r>
    <x v="7"/>
    <x v="144"/>
    <s v="1"/>
    <s v="01"/>
    <s v="15041RESIN763002021"/>
    <s v="21DS003F"/>
    <x v="854"/>
    <n v="42"/>
    <n v="42"/>
    <n v="42"/>
    <m/>
    <n v="0"/>
    <n v="0"/>
    <n v="0"/>
    <n v="0"/>
    <n v="0"/>
    <n v="0"/>
    <n v="0"/>
    <n v="0"/>
    <n v="0"/>
    <n v="0"/>
    <s v="2"/>
  </r>
  <r>
    <x v="7"/>
    <x v="145"/>
    <s v="1"/>
    <s v="01"/>
    <s v="15041RESIN763002021"/>
    <s v="21DS003F"/>
    <x v="855"/>
    <n v="43"/>
    <n v="43"/>
    <n v="43"/>
    <m/>
    <n v="0"/>
    <n v="0"/>
    <n v="0"/>
    <n v="38.54"/>
    <n v="0"/>
    <n v="0"/>
    <n v="0"/>
    <n v="0"/>
    <n v="0"/>
    <n v="38.54"/>
    <s v="2"/>
  </r>
  <r>
    <x v="7"/>
    <x v="146"/>
    <s v="1"/>
    <s v="01"/>
    <s v="15041RESIN763002021"/>
    <s v="21DS003F"/>
    <x v="769"/>
    <n v="44"/>
    <n v="44"/>
    <n v="44"/>
    <m/>
    <n v="0"/>
    <n v="0"/>
    <n v="0"/>
    <n v="6.95"/>
    <n v="0"/>
    <n v="0"/>
    <n v="0"/>
    <n v="0"/>
    <n v="0"/>
    <n v="6.95"/>
    <s v="2"/>
  </r>
  <r>
    <x v="7"/>
    <x v="146"/>
    <s v="1"/>
    <s v="01"/>
    <s v="15041RESIN763002021"/>
    <s v="21DS003F"/>
    <x v="770"/>
    <n v="45"/>
    <n v="45"/>
    <n v="45"/>
    <m/>
    <n v="0"/>
    <n v="0"/>
    <n v="0"/>
    <n v="47.45"/>
    <n v="0"/>
    <n v="0"/>
    <n v="0"/>
    <n v="0"/>
    <n v="0"/>
    <n v="47.45"/>
    <s v="2"/>
  </r>
  <r>
    <x v="7"/>
    <x v="147"/>
    <s v="1"/>
    <s v="01"/>
    <s v="15041RESIN763002021"/>
    <s v="21DS003F"/>
    <x v="771"/>
    <n v="46"/>
    <n v="46"/>
    <n v="46"/>
    <m/>
    <n v="0"/>
    <n v="0"/>
    <n v="0"/>
    <n v="39.299999999999997"/>
    <n v="0"/>
    <n v="0"/>
    <n v="0"/>
    <n v="0"/>
    <n v="0"/>
    <n v="39.299999999999997"/>
    <s v="2"/>
  </r>
  <r>
    <x v="7"/>
    <x v="147"/>
    <s v="1"/>
    <s v="01"/>
    <s v="15041RESIN763002021"/>
    <s v="21DS003F"/>
    <x v="772"/>
    <n v="47"/>
    <n v="47"/>
    <n v="47"/>
    <m/>
    <n v="0"/>
    <n v="0"/>
    <n v="0"/>
    <n v="4.3"/>
    <n v="0"/>
    <n v="0"/>
    <n v="0"/>
    <n v="0"/>
    <n v="0"/>
    <n v="4.3"/>
    <s v="2"/>
  </r>
  <r>
    <x v="7"/>
    <x v="148"/>
    <s v="1"/>
    <s v="01"/>
    <s v="15041RESIN763002021"/>
    <s v="21DS003F"/>
    <x v="705"/>
    <n v="48"/>
    <n v="48"/>
    <n v="48"/>
    <m/>
    <n v="0"/>
    <n v="0"/>
    <n v="0"/>
    <n v="70"/>
    <n v="0"/>
    <n v="0"/>
    <n v="0"/>
    <n v="0"/>
    <n v="0"/>
    <n v="70"/>
    <s v="2"/>
  </r>
  <r>
    <x v="7"/>
    <x v="148"/>
    <s v="1"/>
    <s v="01"/>
    <s v="15041RESIN763002021"/>
    <s v="21DS003F"/>
    <x v="706"/>
    <n v="49"/>
    <n v="49"/>
    <n v="49"/>
    <m/>
    <n v="0"/>
    <n v="0"/>
    <n v="0"/>
    <n v="16.3"/>
    <n v="0"/>
    <n v="0"/>
    <n v="0"/>
    <n v="0"/>
    <n v="0"/>
    <n v="16.3"/>
    <s v="2"/>
  </r>
  <r>
    <x v="7"/>
    <x v="148"/>
    <s v="1"/>
    <s v="01"/>
    <s v="15041RESIN763002021"/>
    <s v="21DS003F"/>
    <x v="707"/>
    <n v="50"/>
    <n v="50"/>
    <n v="50"/>
    <m/>
    <n v="0"/>
    <n v="0"/>
    <n v="0"/>
    <n v="38.549999999999997"/>
    <n v="0"/>
    <n v="0"/>
    <n v="0"/>
    <n v="0"/>
    <n v="0"/>
    <n v="38.549999999999997"/>
    <s v="2"/>
  </r>
  <r>
    <x v="7"/>
    <x v="149"/>
    <s v="1"/>
    <s v="01"/>
    <s v="15041RESIN763002021"/>
    <s v="21DS003F"/>
    <x v="708"/>
    <n v="51"/>
    <n v="51"/>
    <n v="51"/>
    <m/>
    <n v="0"/>
    <n v="0"/>
    <n v="0"/>
    <n v="21"/>
    <n v="0"/>
    <n v="0"/>
    <n v="0"/>
    <n v="0"/>
    <n v="0"/>
    <n v="21"/>
    <s v="2"/>
  </r>
  <r>
    <x v="7"/>
    <x v="149"/>
    <s v="1"/>
    <s v="01"/>
    <s v="15041RESIN763002021"/>
    <s v="21DS003F"/>
    <x v="709"/>
    <n v="52"/>
    <n v="52"/>
    <n v="52"/>
    <m/>
    <n v="0"/>
    <n v="0"/>
    <n v="0"/>
    <n v="60.54"/>
    <n v="0"/>
    <n v="0"/>
    <n v="0"/>
    <n v="0"/>
    <n v="0"/>
    <n v="60.54"/>
    <s v="2"/>
  </r>
  <r>
    <x v="7"/>
    <x v="150"/>
    <s v="1"/>
    <s v="01"/>
    <s v="15041RESIN763002021"/>
    <s v="21DS003F"/>
    <x v="710"/>
    <n v="53"/>
    <n v="53"/>
    <n v="53"/>
    <m/>
    <n v="0"/>
    <n v="0"/>
    <n v="0"/>
    <n v="64.319999999999993"/>
    <n v="0"/>
    <n v="0"/>
    <n v="0"/>
    <n v="0"/>
    <n v="0"/>
    <n v="64.319999999999993"/>
    <s v="2"/>
  </r>
  <r>
    <x v="7"/>
    <x v="150"/>
    <s v="1"/>
    <s v="01"/>
    <s v="15041RESIN763002021"/>
    <s v="21DS003F"/>
    <x v="711"/>
    <n v="54"/>
    <n v="54"/>
    <n v="54"/>
    <m/>
    <n v="0"/>
    <n v="0"/>
    <n v="0"/>
    <n v="35.61"/>
    <n v="0"/>
    <n v="0"/>
    <n v="0"/>
    <n v="0"/>
    <n v="0"/>
    <n v="35.61"/>
    <s v="2"/>
  </r>
  <r>
    <x v="7"/>
    <x v="151"/>
    <s v="1"/>
    <s v="01"/>
    <s v="15041RESIN763002021"/>
    <s v="21DS003F"/>
    <x v="712"/>
    <n v="55"/>
    <n v="55"/>
    <n v="55"/>
    <m/>
    <n v="0"/>
    <n v="0"/>
    <n v="0"/>
    <n v="36.450000000000003"/>
    <n v="0"/>
    <n v="0"/>
    <n v="0"/>
    <n v="0"/>
    <n v="0"/>
    <n v="36.450000000000003"/>
    <s v="2"/>
  </r>
  <r>
    <x v="7"/>
    <x v="151"/>
    <s v="1"/>
    <s v="01"/>
    <s v="15041RESIN763002021"/>
    <s v="21DS003F"/>
    <x v="579"/>
    <n v="56"/>
    <n v="56"/>
    <n v="56"/>
    <m/>
    <n v="0"/>
    <n v="0"/>
    <n v="0"/>
    <n v="39.4"/>
    <n v="0"/>
    <n v="0"/>
    <n v="0"/>
    <n v="0"/>
    <n v="0"/>
    <n v="39.4"/>
    <s v="2"/>
  </r>
  <r>
    <x v="7"/>
    <x v="135"/>
    <s v="1"/>
    <s v="01"/>
    <s v="15041RESIN763002021"/>
    <s v="21DS003F"/>
    <x v="580"/>
    <n v="57"/>
    <n v="57"/>
    <n v="57"/>
    <m/>
    <n v="0"/>
    <n v="0"/>
    <n v="0"/>
    <n v="27.6"/>
    <n v="0"/>
    <n v="0"/>
    <n v="0"/>
    <n v="0"/>
    <n v="0"/>
    <n v="27.6"/>
    <s v="2"/>
  </r>
  <r>
    <x v="7"/>
    <x v="135"/>
    <s v="1"/>
    <s v="01"/>
    <s v="15041RESIN763002021"/>
    <s v="21DS003F"/>
    <x v="581"/>
    <n v="58"/>
    <n v="58"/>
    <n v="58"/>
    <m/>
    <n v="0"/>
    <n v="0"/>
    <n v="0"/>
    <n v="51.55"/>
    <n v="0"/>
    <n v="0"/>
    <n v="0"/>
    <n v="0"/>
    <n v="0"/>
    <n v="51.55"/>
    <s v="2"/>
  </r>
  <r>
    <x v="7"/>
    <x v="135"/>
    <s v="1"/>
    <s v="01"/>
    <s v="15041RESIN763002021"/>
    <s v="21DS003F"/>
    <x v="582"/>
    <n v="59"/>
    <n v="59"/>
    <n v="59"/>
    <m/>
    <n v="0"/>
    <n v="0"/>
    <n v="0"/>
    <n v="18.190000000000001"/>
    <n v="0"/>
    <n v="0"/>
    <n v="0"/>
    <n v="0"/>
    <n v="0"/>
    <n v="18.190000000000001"/>
    <s v="2"/>
  </r>
  <r>
    <x v="7"/>
    <x v="135"/>
    <s v="1"/>
    <s v="01"/>
    <s v="15041RESIN763002021"/>
    <s v="21DS003F"/>
    <x v="583"/>
    <n v="60"/>
    <n v="60"/>
    <n v="60"/>
    <m/>
    <n v="0"/>
    <n v="0"/>
    <n v="0"/>
    <n v="330.08"/>
    <n v="0"/>
    <n v="0"/>
    <n v="0"/>
    <n v="0"/>
    <n v="0"/>
    <n v="330.08"/>
    <s v="2"/>
  </r>
  <r>
    <x v="7"/>
    <x v="135"/>
    <s v="1"/>
    <s v="01"/>
    <s v="15041RESIN763002021"/>
    <s v="21DS003F"/>
    <x v="584"/>
    <n v="61"/>
    <n v="61"/>
    <n v="61"/>
    <m/>
    <n v="0"/>
    <n v="0"/>
    <n v="0"/>
    <n v="212.23"/>
    <n v="0"/>
    <n v="0"/>
    <n v="0"/>
    <n v="0"/>
    <n v="0"/>
    <n v="212.23"/>
    <s v="2"/>
  </r>
  <r>
    <x v="7"/>
    <x v="135"/>
    <s v="1"/>
    <s v="01"/>
    <s v="15041RESIN763002021"/>
    <s v="21DS003F"/>
    <x v="585"/>
    <n v="62"/>
    <n v="62"/>
    <n v="62"/>
    <m/>
    <n v="0"/>
    <n v="0"/>
    <n v="0"/>
    <n v="5.16"/>
    <n v="0"/>
    <n v="0"/>
    <n v="0"/>
    <n v="0"/>
    <n v="0"/>
    <n v="5.16"/>
    <s v="2"/>
  </r>
  <r>
    <x v="7"/>
    <x v="136"/>
    <s v="1"/>
    <s v="01"/>
    <s v="15041RESIN763002021"/>
    <s v="21DS003F"/>
    <x v="586"/>
    <n v="63"/>
    <n v="63"/>
    <n v="63"/>
    <m/>
    <n v="0"/>
    <n v="0"/>
    <n v="0"/>
    <n v="22.58"/>
    <n v="0"/>
    <n v="0"/>
    <n v="0"/>
    <n v="0"/>
    <n v="0"/>
    <n v="22.58"/>
    <s v="2"/>
  </r>
  <r>
    <x v="7"/>
    <x v="137"/>
    <s v="1"/>
    <s v="01"/>
    <s v="15041RESIN763002021"/>
    <s v="21DS003F"/>
    <x v="587"/>
    <n v="64"/>
    <n v="64"/>
    <n v="64"/>
    <m/>
    <n v="0"/>
    <n v="0"/>
    <n v="0"/>
    <n v="56"/>
    <n v="0"/>
    <n v="0"/>
    <n v="0"/>
    <n v="0"/>
    <n v="0"/>
    <n v="56"/>
    <s v="2"/>
  </r>
  <r>
    <x v="7"/>
    <x v="137"/>
    <s v="1"/>
    <s v="01"/>
    <s v="15041RESIN763002021"/>
    <s v="21DS003F"/>
    <x v="392"/>
    <n v="65"/>
    <n v="65"/>
    <n v="65"/>
    <m/>
    <n v="0"/>
    <n v="0"/>
    <n v="0"/>
    <n v="37.85"/>
    <n v="0"/>
    <n v="0"/>
    <n v="0"/>
    <n v="0"/>
    <n v="0"/>
    <n v="37.85"/>
    <s v="2"/>
  </r>
  <r>
    <x v="7"/>
    <x v="137"/>
    <s v="1"/>
    <s v="01"/>
    <s v="15041RESIN763002021"/>
    <s v="21DS003F"/>
    <x v="393"/>
    <n v="66"/>
    <n v="66"/>
    <n v="66"/>
    <m/>
    <n v="0"/>
    <n v="0"/>
    <n v="0"/>
    <n v="42.52"/>
    <n v="0"/>
    <n v="0"/>
    <n v="0"/>
    <n v="0"/>
    <n v="0"/>
    <n v="42.52"/>
    <s v="2"/>
  </r>
  <r>
    <x v="7"/>
    <x v="138"/>
    <s v="1"/>
    <s v="01"/>
    <s v="15041RESIN763002021"/>
    <s v="21DS003F"/>
    <x v="394"/>
    <n v="67"/>
    <n v="67"/>
    <n v="67"/>
    <m/>
    <n v="0"/>
    <n v="0"/>
    <n v="0"/>
    <n v="39.56"/>
    <n v="0"/>
    <n v="0"/>
    <n v="0"/>
    <n v="0"/>
    <n v="0"/>
    <n v="39.56"/>
    <s v="2"/>
  </r>
  <r>
    <x v="7"/>
    <x v="139"/>
    <s v="1"/>
    <s v="01"/>
    <s v="15041RESIN763002021"/>
    <s v="21DS003F"/>
    <x v="395"/>
    <n v="68"/>
    <n v="68"/>
    <n v="68"/>
    <m/>
    <n v="0"/>
    <n v="0"/>
    <n v="0"/>
    <n v="21.51"/>
    <n v="0"/>
    <n v="0"/>
    <n v="0"/>
    <n v="0"/>
    <n v="0"/>
    <n v="21.51"/>
    <s v="2"/>
  </r>
  <r>
    <x v="7"/>
    <x v="139"/>
    <s v="1"/>
    <s v="01"/>
    <s v="15041RESIN763002021"/>
    <s v="21DS003F"/>
    <x v="396"/>
    <n v="69"/>
    <n v="69"/>
    <n v="69"/>
    <m/>
    <n v="0"/>
    <n v="0"/>
    <n v="0"/>
    <n v="37.299999999999997"/>
    <n v="0"/>
    <n v="0"/>
    <n v="0"/>
    <n v="0"/>
    <n v="0"/>
    <n v="37.299999999999997"/>
    <s v="2"/>
  </r>
  <r>
    <x v="7"/>
    <x v="140"/>
    <s v="1"/>
    <s v="01"/>
    <s v="15041RESIN763002021"/>
    <s v="21DS003F"/>
    <x v="397"/>
    <n v="70"/>
    <n v="70"/>
    <n v="70"/>
    <m/>
    <n v="0"/>
    <n v="0"/>
    <n v="0"/>
    <n v="18.05"/>
    <n v="0"/>
    <n v="0"/>
    <n v="0"/>
    <n v="0"/>
    <n v="0"/>
    <n v="18.05"/>
    <s v="2"/>
  </r>
  <r>
    <x v="7"/>
    <x v="140"/>
    <s v="1"/>
    <s v="01"/>
    <s v="15041RESIN763002021"/>
    <s v="21DS003F"/>
    <x v="398"/>
    <n v="71"/>
    <n v="71"/>
    <n v="71"/>
    <m/>
    <n v="0"/>
    <n v="0"/>
    <n v="0"/>
    <n v="27.1"/>
    <n v="0"/>
    <n v="0"/>
    <n v="0"/>
    <n v="0"/>
    <n v="0"/>
    <n v="27.1"/>
    <s v="2"/>
  </r>
  <r>
    <x v="7"/>
    <x v="140"/>
    <s v="1"/>
    <s v="01"/>
    <s v="15041RESIN763002021"/>
    <s v="21DS003F"/>
    <x v="399"/>
    <n v="72"/>
    <n v="72"/>
    <n v="72"/>
    <m/>
    <n v="0"/>
    <n v="0"/>
    <n v="0"/>
    <n v="17.75"/>
    <n v="0"/>
    <n v="0"/>
    <n v="0"/>
    <n v="0"/>
    <n v="0"/>
    <n v="17.75"/>
    <s v="2"/>
  </r>
  <r>
    <x v="7"/>
    <x v="140"/>
    <s v="1"/>
    <s v="01"/>
    <s v="15041RESIN763002021"/>
    <s v="21DS003F"/>
    <x v="400"/>
    <n v="73"/>
    <n v="73"/>
    <n v="73"/>
    <m/>
    <n v="0"/>
    <n v="0"/>
    <n v="0"/>
    <n v="25.1"/>
    <n v="0"/>
    <n v="0"/>
    <n v="0"/>
    <n v="0"/>
    <n v="0"/>
    <n v="25.1"/>
    <s v="2"/>
  </r>
  <r>
    <x v="7"/>
    <x v="140"/>
    <s v="1"/>
    <s v="01"/>
    <s v="15041RESIN763002021"/>
    <s v="21DS003F"/>
    <x v="306"/>
    <n v="74"/>
    <n v="74"/>
    <n v="74"/>
    <m/>
    <n v="0"/>
    <n v="0"/>
    <n v="0"/>
    <n v="26.11"/>
    <n v="0"/>
    <n v="0"/>
    <n v="0"/>
    <n v="0"/>
    <n v="0"/>
    <n v="26.11"/>
    <s v="2"/>
  </r>
  <r>
    <x v="7"/>
    <x v="141"/>
    <s v="1"/>
    <s v="01"/>
    <s v="15041RESIN763002021"/>
    <s v="21DS003F"/>
    <x v="305"/>
    <n v="75"/>
    <n v="75"/>
    <n v="75"/>
    <m/>
    <n v="0"/>
    <n v="0"/>
    <n v="0"/>
    <n v="27.1"/>
    <n v="0"/>
    <n v="0"/>
    <n v="0"/>
    <n v="0"/>
    <n v="0"/>
    <n v="27.1"/>
    <s v="2"/>
  </r>
  <r>
    <x v="7"/>
    <x v="141"/>
    <s v="1"/>
    <s v="01"/>
    <s v="15041RESIN763002021"/>
    <s v="21DS003F"/>
    <x v="304"/>
    <n v="76"/>
    <n v="76"/>
    <n v="76"/>
    <m/>
    <n v="0"/>
    <n v="0"/>
    <n v="0"/>
    <n v="21.1"/>
    <n v="0"/>
    <n v="0"/>
    <n v="0"/>
    <n v="0"/>
    <n v="0"/>
    <n v="21.1"/>
    <s v="2"/>
  </r>
  <r>
    <x v="7"/>
    <x v="141"/>
    <s v="1"/>
    <s v="01"/>
    <s v="15041RESIN763002021"/>
    <s v="21DS003F"/>
    <x v="303"/>
    <n v="77"/>
    <n v="77"/>
    <n v="77"/>
    <m/>
    <n v="0"/>
    <n v="0"/>
    <n v="0"/>
    <n v="18.649999999999999"/>
    <n v="0"/>
    <n v="0"/>
    <n v="0"/>
    <n v="0"/>
    <n v="0"/>
    <n v="18.649999999999999"/>
    <s v="2"/>
  </r>
  <r>
    <x v="7"/>
    <x v="142"/>
    <s v="1"/>
    <s v="01"/>
    <s v="15041RESIN763002021"/>
    <s v="21DS003F"/>
    <x v="302"/>
    <n v="78"/>
    <n v="78"/>
    <n v="78"/>
    <m/>
    <n v="0"/>
    <n v="0"/>
    <n v="0"/>
    <n v="48.46"/>
    <n v="0"/>
    <n v="0"/>
    <n v="0"/>
    <n v="0"/>
    <n v="0"/>
    <n v="48.46"/>
    <s v="2"/>
  </r>
  <r>
    <x v="7"/>
    <x v="142"/>
    <s v="1"/>
    <s v="01"/>
    <s v="15041RESIN763002021"/>
    <s v="21DS003F"/>
    <x v="301"/>
    <n v="79"/>
    <n v="79"/>
    <n v="79"/>
    <m/>
    <n v="0"/>
    <n v="0"/>
    <n v="0"/>
    <n v="45.18"/>
    <n v="0"/>
    <n v="0"/>
    <n v="0"/>
    <n v="0"/>
    <n v="0"/>
    <n v="45.18"/>
    <s v="2"/>
  </r>
  <r>
    <x v="7"/>
    <x v="142"/>
    <s v="1"/>
    <s v="01"/>
    <s v="15041RESIN763002021"/>
    <s v="21DS003F"/>
    <x v="300"/>
    <n v="80"/>
    <n v="80"/>
    <n v="80"/>
    <m/>
    <n v="0"/>
    <n v="0"/>
    <n v="0"/>
    <n v="37.89"/>
    <n v="0"/>
    <n v="0"/>
    <n v="0"/>
    <n v="0"/>
    <n v="0"/>
    <n v="37.89"/>
    <s v="2"/>
  </r>
  <r>
    <x v="7"/>
    <x v="142"/>
    <s v="1"/>
    <s v="01"/>
    <s v="15041RESIN515432020"/>
    <s v="20SD000F"/>
    <x v="856"/>
    <n v="1610"/>
    <n v="1610"/>
    <n v="1610"/>
    <m/>
    <n v="0"/>
    <n v="0"/>
    <n v="0"/>
    <n v="50.64"/>
    <n v="0"/>
    <n v="0"/>
    <n v="0"/>
    <n v="0"/>
    <n v="0"/>
    <n v="50.64"/>
    <s v="2"/>
  </r>
  <r>
    <x v="7"/>
    <x v="142"/>
    <s v="1"/>
    <s v="01"/>
    <s v="15041RESIN515432020"/>
    <s v="20SD000F"/>
    <x v="857"/>
    <n v="1609"/>
    <n v="1609"/>
    <n v="1609"/>
    <m/>
    <n v="0"/>
    <n v="0"/>
    <n v="0"/>
    <n v="48.34"/>
    <n v="0"/>
    <n v="0"/>
    <n v="0"/>
    <n v="0"/>
    <n v="0"/>
    <n v="48.34"/>
    <s v="2"/>
  </r>
  <r>
    <x v="7"/>
    <x v="142"/>
    <s v="1"/>
    <s v="01"/>
    <s v="15041RESIN515432020"/>
    <s v="20SD000F"/>
    <x v="858"/>
    <n v="1608"/>
    <n v="1608"/>
    <n v="1608"/>
    <m/>
    <n v="0"/>
    <n v="0"/>
    <n v="0"/>
    <n v="34.67"/>
    <n v="0"/>
    <n v="0"/>
    <n v="0"/>
    <n v="0"/>
    <n v="0"/>
    <n v="34.67"/>
    <s v="2"/>
  </r>
  <r>
    <x v="7"/>
    <x v="141"/>
    <s v="1"/>
    <s v="01"/>
    <s v="15041RESIN515432020"/>
    <s v="20SD000F"/>
    <x v="859"/>
    <n v="1607"/>
    <n v="1607"/>
    <n v="1607"/>
    <m/>
    <n v="0"/>
    <n v="0"/>
    <n v="0"/>
    <n v="92.16"/>
    <n v="0"/>
    <n v="0"/>
    <n v="0"/>
    <n v="0"/>
    <n v="0"/>
    <n v="92.16"/>
    <s v="2"/>
  </r>
  <r>
    <x v="7"/>
    <x v="141"/>
    <s v="1"/>
    <s v="01"/>
    <s v="15041RESIN515432020"/>
    <s v="20SD000F"/>
    <x v="860"/>
    <n v="1606"/>
    <n v="1606"/>
    <n v="1606"/>
    <m/>
    <n v="0"/>
    <n v="0"/>
    <n v="0"/>
    <n v="108"/>
    <n v="0"/>
    <n v="0"/>
    <n v="0"/>
    <n v="0"/>
    <n v="0"/>
    <n v="108"/>
    <s v="2"/>
  </r>
  <r>
    <x v="7"/>
    <x v="141"/>
    <s v="1"/>
    <s v="01"/>
    <s v="15041RESIN515432020"/>
    <s v="20SD000F"/>
    <x v="861"/>
    <n v="1605"/>
    <n v="1605"/>
    <n v="1605"/>
    <m/>
    <n v="0"/>
    <n v="0"/>
    <n v="0"/>
    <n v="86.4"/>
    <n v="0"/>
    <n v="0"/>
    <n v="0"/>
    <n v="0"/>
    <n v="0"/>
    <n v="86.4"/>
    <s v="2"/>
  </r>
  <r>
    <x v="7"/>
    <x v="140"/>
    <s v="1"/>
    <s v="01"/>
    <s v="15041RESIN515432020"/>
    <s v="20SD000F"/>
    <x v="862"/>
    <n v="1604"/>
    <n v="1604"/>
    <n v="1604"/>
    <m/>
    <n v="0"/>
    <n v="0"/>
    <n v="0"/>
    <n v="0"/>
    <n v="0"/>
    <n v="0"/>
    <n v="0"/>
    <n v="0"/>
    <n v="0"/>
    <n v="0"/>
    <s v="2"/>
  </r>
  <r>
    <x v="7"/>
    <x v="140"/>
    <s v="1"/>
    <s v="01"/>
    <s v="15041RESIN515432020"/>
    <s v="20SD000F"/>
    <x v="863"/>
    <n v="1603"/>
    <n v="1603"/>
    <n v="1603"/>
    <m/>
    <n v="0"/>
    <n v="0"/>
    <n v="0"/>
    <n v="98.99"/>
    <n v="0"/>
    <n v="0"/>
    <n v="0"/>
    <n v="0"/>
    <n v="0"/>
    <n v="98.99"/>
    <s v="2"/>
  </r>
  <r>
    <x v="7"/>
    <x v="140"/>
    <s v="1"/>
    <s v="01"/>
    <s v="15041RESIN515432020"/>
    <s v="20SD000F"/>
    <x v="864"/>
    <n v="1602"/>
    <n v="1602"/>
    <n v="1602"/>
    <m/>
    <n v="0"/>
    <n v="0"/>
    <n v="0"/>
    <n v="100.66"/>
    <n v="0"/>
    <n v="0"/>
    <n v="0"/>
    <n v="0"/>
    <n v="0"/>
    <n v="100.66"/>
    <s v="2"/>
  </r>
  <r>
    <x v="7"/>
    <x v="140"/>
    <s v="1"/>
    <s v="01"/>
    <s v="15041RESIN515432020"/>
    <s v="20SD000F"/>
    <x v="865"/>
    <n v="1601"/>
    <n v="1601"/>
    <n v="1601"/>
    <m/>
    <n v="0"/>
    <n v="0"/>
    <n v="0"/>
    <n v="1390.83"/>
    <n v="0"/>
    <n v="0"/>
    <n v="0"/>
    <n v="0"/>
    <n v="0"/>
    <n v="1390.83"/>
    <s v="2"/>
  </r>
  <r>
    <x v="7"/>
    <x v="140"/>
    <s v="1"/>
    <s v="01"/>
    <s v="15041RESIN515432020"/>
    <s v="20SD000F"/>
    <x v="866"/>
    <n v="1600"/>
    <n v="1600"/>
    <n v="1600"/>
    <m/>
    <n v="0"/>
    <n v="0"/>
    <n v="0"/>
    <n v="946.9"/>
    <n v="0"/>
    <n v="0"/>
    <n v="0"/>
    <n v="0"/>
    <n v="0"/>
    <n v="946.9"/>
    <s v="2"/>
  </r>
  <r>
    <x v="7"/>
    <x v="139"/>
    <s v="1"/>
    <s v="01"/>
    <s v="15041RESIN515432020"/>
    <s v="20SD000F"/>
    <x v="867"/>
    <n v="1599"/>
    <n v="1599"/>
    <n v="1599"/>
    <m/>
    <n v="0"/>
    <n v="0"/>
    <n v="0"/>
    <n v="234.48"/>
    <n v="0"/>
    <n v="0"/>
    <n v="0"/>
    <n v="0"/>
    <n v="0"/>
    <n v="234.48"/>
    <s v="2"/>
  </r>
  <r>
    <x v="7"/>
    <x v="139"/>
    <s v="1"/>
    <s v="01"/>
    <s v="15041RESIN515432020"/>
    <s v="20SD000F"/>
    <x v="868"/>
    <n v="1598"/>
    <n v="1598"/>
    <n v="1598"/>
    <m/>
    <n v="0"/>
    <n v="0"/>
    <n v="0"/>
    <n v="30.38"/>
    <n v="0"/>
    <n v="0"/>
    <n v="0"/>
    <n v="0"/>
    <n v="0"/>
    <n v="30.38"/>
    <s v="2"/>
  </r>
  <r>
    <x v="7"/>
    <x v="138"/>
    <s v="1"/>
    <s v="01"/>
    <s v="15041RESIN515432020"/>
    <s v="20SD000F"/>
    <x v="869"/>
    <n v="1597"/>
    <n v="1597"/>
    <n v="1597"/>
    <m/>
    <n v="0"/>
    <n v="0"/>
    <n v="0"/>
    <n v="101.26"/>
    <n v="0"/>
    <n v="0"/>
    <n v="0"/>
    <n v="0"/>
    <n v="0"/>
    <n v="101.26"/>
    <s v="2"/>
  </r>
  <r>
    <x v="7"/>
    <x v="137"/>
    <s v="1"/>
    <s v="01"/>
    <s v="15041RESIN515432020"/>
    <s v="20SD000F"/>
    <x v="870"/>
    <n v="1596"/>
    <n v="1596"/>
    <n v="1596"/>
    <m/>
    <n v="0"/>
    <n v="0"/>
    <n v="0"/>
    <n v="117.46"/>
    <n v="0"/>
    <n v="0"/>
    <n v="0"/>
    <n v="0"/>
    <n v="0"/>
    <n v="117.46"/>
    <s v="2"/>
  </r>
  <r>
    <x v="7"/>
    <x v="137"/>
    <s v="1"/>
    <s v="01"/>
    <s v="15041RESIN515432020"/>
    <s v="20SD000F"/>
    <x v="871"/>
    <n v="1595"/>
    <n v="1595"/>
    <n v="1595"/>
    <m/>
    <n v="0"/>
    <n v="0"/>
    <n v="0"/>
    <n v="60.64"/>
    <n v="0"/>
    <n v="0"/>
    <n v="0"/>
    <n v="0"/>
    <n v="0"/>
    <n v="60.64"/>
    <s v="2"/>
  </r>
  <r>
    <x v="7"/>
    <x v="137"/>
    <s v="1"/>
    <s v="01"/>
    <s v="15041RESIN515432020"/>
    <s v="20SD000F"/>
    <x v="872"/>
    <n v="1594"/>
    <n v="1594"/>
    <n v="1594"/>
    <m/>
    <n v="0"/>
    <n v="0"/>
    <n v="0"/>
    <n v="100.64"/>
    <n v="0"/>
    <n v="0"/>
    <n v="0"/>
    <n v="0"/>
    <n v="0"/>
    <n v="100.64"/>
    <s v="2"/>
  </r>
  <r>
    <x v="7"/>
    <x v="136"/>
    <s v="1"/>
    <s v="01"/>
    <s v="15041RESIN515432020"/>
    <s v="20SD000F"/>
    <x v="873"/>
    <n v="1593"/>
    <n v="1593"/>
    <n v="1593"/>
    <m/>
    <n v="0"/>
    <n v="0"/>
    <n v="0"/>
    <n v="504.34"/>
    <n v="0"/>
    <n v="0"/>
    <n v="0"/>
    <n v="0"/>
    <n v="0"/>
    <n v="504.34"/>
    <s v="2"/>
  </r>
  <r>
    <x v="7"/>
    <x v="135"/>
    <s v="1"/>
    <s v="01"/>
    <s v="15041RESIN515432020"/>
    <s v="20SD000F"/>
    <x v="874"/>
    <n v="1592"/>
    <n v="1592"/>
    <n v="1592"/>
    <m/>
    <n v="0"/>
    <n v="0"/>
    <n v="0"/>
    <n v="209.62"/>
    <n v="0"/>
    <n v="0"/>
    <n v="0"/>
    <n v="0"/>
    <n v="0"/>
    <n v="209.62"/>
    <s v="2"/>
  </r>
  <r>
    <x v="7"/>
    <x v="135"/>
    <s v="1"/>
    <s v="01"/>
    <s v="15041RESIN515432020"/>
    <s v="20SD000F"/>
    <x v="875"/>
    <n v="1591"/>
    <n v="1591"/>
    <n v="1591"/>
    <m/>
    <n v="0"/>
    <n v="0"/>
    <n v="0"/>
    <n v="137.52000000000001"/>
    <n v="0"/>
    <n v="0"/>
    <n v="0"/>
    <n v="0"/>
    <n v="0"/>
    <n v="137.52000000000001"/>
    <s v="2"/>
  </r>
  <r>
    <x v="7"/>
    <x v="135"/>
    <s v="1"/>
    <s v="01"/>
    <s v="15041RESIN515432020"/>
    <s v="20SD000F"/>
    <x v="876"/>
    <n v="1590"/>
    <n v="1590"/>
    <n v="1590"/>
    <m/>
    <n v="0"/>
    <n v="0"/>
    <n v="0"/>
    <n v="1420.56"/>
    <n v="0"/>
    <n v="0"/>
    <n v="0"/>
    <n v="0"/>
    <n v="0"/>
    <n v="1420.56"/>
    <s v="2"/>
  </r>
  <r>
    <x v="7"/>
    <x v="135"/>
    <s v="1"/>
    <s v="01"/>
    <s v="15041RESIN515432020"/>
    <s v="20SD000F"/>
    <x v="877"/>
    <n v="1589"/>
    <n v="1589"/>
    <n v="1589"/>
    <m/>
    <n v="0"/>
    <n v="0"/>
    <n v="0"/>
    <n v="0"/>
    <n v="0"/>
    <n v="0"/>
    <n v="0"/>
    <n v="0"/>
    <n v="0"/>
    <n v="0"/>
    <s v="2"/>
  </r>
  <r>
    <x v="7"/>
    <x v="135"/>
    <s v="1"/>
    <s v="01"/>
    <s v="15041RESIN515432020"/>
    <s v="20SD000F"/>
    <x v="878"/>
    <n v="1588"/>
    <n v="1588"/>
    <n v="1588"/>
    <m/>
    <n v="0"/>
    <n v="0"/>
    <n v="0"/>
    <n v="115.26"/>
    <n v="0"/>
    <n v="0"/>
    <n v="0"/>
    <n v="0"/>
    <n v="0"/>
    <n v="115.26"/>
    <s v="2"/>
  </r>
  <r>
    <x v="7"/>
    <x v="135"/>
    <s v="1"/>
    <s v="01"/>
    <s v="15041RESIN515432020"/>
    <s v="20SD000F"/>
    <x v="879"/>
    <n v="1587"/>
    <n v="1587"/>
    <n v="1587"/>
    <m/>
    <n v="0"/>
    <n v="0"/>
    <n v="0"/>
    <n v="416.98"/>
    <n v="0"/>
    <n v="0"/>
    <n v="0"/>
    <n v="0"/>
    <n v="0"/>
    <n v="416.98"/>
    <s v="2"/>
  </r>
  <r>
    <x v="7"/>
    <x v="151"/>
    <s v="1"/>
    <s v="01"/>
    <s v="15041RESIN515432020"/>
    <s v="20SD000F"/>
    <x v="880"/>
    <n v="1586"/>
    <n v="1586"/>
    <n v="1586"/>
    <m/>
    <n v="0"/>
    <n v="0"/>
    <n v="0"/>
    <n v="8.77"/>
    <n v="0"/>
    <n v="0"/>
    <n v="0"/>
    <n v="0"/>
    <n v="0"/>
    <n v="8.77"/>
    <s v="2"/>
  </r>
  <r>
    <x v="7"/>
    <x v="151"/>
    <s v="1"/>
    <s v="01"/>
    <s v="15041RESIN515432020"/>
    <s v="20SD000F"/>
    <x v="881"/>
    <n v="1585"/>
    <n v="1585"/>
    <n v="1585"/>
    <m/>
    <n v="0"/>
    <n v="0"/>
    <n v="0"/>
    <n v="30.38"/>
    <n v="0"/>
    <n v="0"/>
    <n v="0"/>
    <n v="0"/>
    <n v="0"/>
    <n v="30.38"/>
    <s v="2"/>
  </r>
  <r>
    <x v="7"/>
    <x v="150"/>
    <s v="1"/>
    <s v="01"/>
    <s v="15041RESIN515432020"/>
    <s v="20SD000F"/>
    <x v="882"/>
    <n v="1584"/>
    <n v="1584"/>
    <n v="1584"/>
    <m/>
    <n v="0"/>
    <n v="0"/>
    <n v="0"/>
    <n v="555.22"/>
    <n v="0"/>
    <n v="0"/>
    <n v="0"/>
    <n v="0"/>
    <n v="0"/>
    <n v="555.22"/>
    <s v="2"/>
  </r>
  <r>
    <x v="7"/>
    <x v="150"/>
    <s v="1"/>
    <s v="01"/>
    <s v="15041RESIN515432020"/>
    <s v="20SD000F"/>
    <x v="883"/>
    <n v="1583"/>
    <n v="1583"/>
    <n v="1583"/>
    <m/>
    <n v="0"/>
    <n v="0"/>
    <n v="0"/>
    <n v="188.86"/>
    <n v="0"/>
    <n v="0"/>
    <n v="0"/>
    <n v="0"/>
    <n v="0"/>
    <n v="188.86"/>
    <s v="2"/>
  </r>
  <r>
    <x v="7"/>
    <x v="149"/>
    <s v="1"/>
    <s v="01"/>
    <s v="15041RESIN515432020"/>
    <s v="20SD000F"/>
    <x v="884"/>
    <n v="1582"/>
    <n v="1582"/>
    <n v="1582"/>
    <m/>
    <n v="0"/>
    <n v="0"/>
    <n v="0"/>
    <n v="0"/>
    <n v="0"/>
    <n v="0"/>
    <n v="0"/>
    <n v="0"/>
    <n v="0"/>
    <n v="0"/>
    <s v="2"/>
  </r>
  <r>
    <x v="7"/>
    <x v="149"/>
    <s v="1"/>
    <s v="01"/>
    <s v="15041RESIN515432020"/>
    <s v="20SD000F"/>
    <x v="885"/>
    <n v="1581"/>
    <n v="1581"/>
    <n v="1581"/>
    <m/>
    <n v="0"/>
    <n v="0"/>
    <n v="0"/>
    <n v="59.86"/>
    <n v="0"/>
    <n v="0"/>
    <n v="0"/>
    <n v="0"/>
    <n v="0"/>
    <n v="59.86"/>
    <s v="2"/>
  </r>
  <r>
    <x v="7"/>
    <x v="148"/>
    <s v="1"/>
    <s v="01"/>
    <s v="15041RESIN515432020"/>
    <s v="20SD000F"/>
    <x v="886"/>
    <n v="1580"/>
    <n v="1580"/>
    <n v="1580"/>
    <m/>
    <n v="0"/>
    <n v="0"/>
    <n v="0"/>
    <n v="221.01"/>
    <n v="0"/>
    <n v="0"/>
    <n v="0"/>
    <n v="0"/>
    <n v="0"/>
    <n v="221.01"/>
    <s v="2"/>
  </r>
  <r>
    <x v="7"/>
    <x v="148"/>
    <s v="1"/>
    <s v="01"/>
    <s v="15041RESIN515432020"/>
    <s v="20SD000F"/>
    <x v="887"/>
    <n v="1579"/>
    <n v="1579"/>
    <n v="1579"/>
    <m/>
    <n v="0"/>
    <n v="0"/>
    <n v="0"/>
    <n v="3.96"/>
    <n v="0"/>
    <n v="0"/>
    <n v="0"/>
    <n v="0"/>
    <n v="0"/>
    <n v="3.96"/>
    <s v="2"/>
  </r>
  <r>
    <x v="7"/>
    <x v="148"/>
    <s v="1"/>
    <s v="01"/>
    <s v="15041RESIN515432020"/>
    <s v="20SD000F"/>
    <x v="888"/>
    <n v="1578"/>
    <n v="1578"/>
    <n v="1578"/>
    <m/>
    <n v="0"/>
    <n v="0"/>
    <n v="0"/>
    <n v="7.61"/>
    <n v="0"/>
    <n v="0"/>
    <n v="0"/>
    <n v="0"/>
    <n v="0"/>
    <n v="7.61"/>
    <s v="2"/>
  </r>
  <r>
    <x v="7"/>
    <x v="147"/>
    <s v="1"/>
    <s v="01"/>
    <s v="15041RESIN515432020"/>
    <s v="20SD000F"/>
    <x v="889"/>
    <n v="1577"/>
    <n v="1577"/>
    <n v="1577"/>
    <m/>
    <n v="0"/>
    <n v="0"/>
    <n v="0"/>
    <n v="87.5"/>
    <n v="0"/>
    <n v="0"/>
    <n v="0"/>
    <n v="0"/>
    <n v="0"/>
    <n v="87.5"/>
    <s v="2"/>
  </r>
  <r>
    <x v="7"/>
    <x v="147"/>
    <s v="1"/>
    <s v="01"/>
    <s v="15041RESIN515432020"/>
    <s v="20SD000F"/>
    <x v="890"/>
    <n v="1576"/>
    <n v="1576"/>
    <n v="1576"/>
    <m/>
    <n v="0"/>
    <n v="0"/>
    <n v="0"/>
    <n v="47.42"/>
    <n v="0"/>
    <n v="0"/>
    <n v="0"/>
    <n v="0"/>
    <n v="0"/>
    <n v="47.42"/>
    <s v="2"/>
  </r>
  <r>
    <x v="7"/>
    <x v="146"/>
    <s v="1"/>
    <s v="01"/>
    <s v="15041RESIN515432020"/>
    <s v="20SD000F"/>
    <x v="891"/>
    <n v="1575"/>
    <n v="1575"/>
    <n v="1575"/>
    <m/>
    <n v="0"/>
    <n v="0"/>
    <n v="0"/>
    <n v="11.3"/>
    <n v="0"/>
    <n v="0"/>
    <n v="0"/>
    <n v="0"/>
    <n v="0"/>
    <n v="11.3"/>
    <s v="2"/>
  </r>
  <r>
    <x v="7"/>
    <x v="146"/>
    <s v="1"/>
    <s v="01"/>
    <s v="15041RESIN515432020"/>
    <s v="20SD000F"/>
    <x v="892"/>
    <n v="1574"/>
    <n v="1574"/>
    <n v="1574"/>
    <m/>
    <n v="0"/>
    <n v="0"/>
    <n v="0"/>
    <n v="3.05"/>
    <n v="0"/>
    <n v="0"/>
    <n v="0"/>
    <n v="0"/>
    <n v="0"/>
    <n v="3.05"/>
    <s v="2"/>
  </r>
  <r>
    <x v="7"/>
    <x v="145"/>
    <s v="1"/>
    <s v="01"/>
    <s v="15041RESIN515432020"/>
    <s v="20SD000F"/>
    <x v="893"/>
    <n v="1573"/>
    <n v="1573"/>
    <n v="1573"/>
    <m/>
    <n v="0"/>
    <n v="0"/>
    <n v="0"/>
    <n v="124.6"/>
    <n v="0"/>
    <n v="0"/>
    <n v="0"/>
    <n v="0"/>
    <n v="0"/>
    <n v="124.6"/>
    <s v="2"/>
  </r>
  <r>
    <x v="7"/>
    <x v="144"/>
    <s v="1"/>
    <s v="01"/>
    <s v="15041RESIN515432020"/>
    <s v="20SD000F"/>
    <x v="894"/>
    <n v="1572"/>
    <n v="1572"/>
    <n v="1572"/>
    <m/>
    <n v="0"/>
    <n v="0"/>
    <n v="0"/>
    <n v="216.57"/>
    <n v="0"/>
    <n v="0"/>
    <n v="0"/>
    <n v="0"/>
    <n v="0"/>
    <n v="216.57"/>
    <s v="2"/>
  </r>
  <r>
    <x v="7"/>
    <x v="144"/>
    <s v="1"/>
    <s v="01"/>
    <s v="15041RESIN515432020"/>
    <s v="20SD000F"/>
    <x v="895"/>
    <n v="1571"/>
    <n v="1571"/>
    <n v="1571"/>
    <m/>
    <n v="0"/>
    <n v="0"/>
    <n v="0"/>
    <n v="87.5"/>
    <n v="0"/>
    <n v="0"/>
    <n v="0"/>
    <n v="0"/>
    <n v="0"/>
    <n v="87.5"/>
    <s v="2"/>
  </r>
  <r>
    <x v="7"/>
    <x v="144"/>
    <s v="1"/>
    <s v="01"/>
    <s v="15041RESIN515432020"/>
    <s v="20SD000F"/>
    <x v="896"/>
    <n v="1570"/>
    <n v="1570"/>
    <n v="1570"/>
    <m/>
    <n v="0"/>
    <n v="0"/>
    <n v="0"/>
    <n v="107.86"/>
    <n v="0"/>
    <n v="0"/>
    <n v="0"/>
    <n v="0"/>
    <n v="0"/>
    <n v="107.86"/>
    <s v="2"/>
  </r>
  <r>
    <x v="7"/>
    <x v="143"/>
    <s v="1"/>
    <s v="01"/>
    <s v="15041RESIN515432020"/>
    <s v="20SD000F"/>
    <x v="897"/>
    <n v="1569"/>
    <n v="1569"/>
    <n v="1569"/>
    <m/>
    <n v="0"/>
    <n v="0"/>
    <n v="0"/>
    <n v="439.76"/>
    <n v="0"/>
    <n v="0"/>
    <n v="0"/>
    <n v="0"/>
    <n v="0"/>
    <n v="439.76"/>
    <s v="2"/>
  </r>
  <r>
    <x v="7"/>
    <x v="143"/>
    <s v="1"/>
    <s v="01"/>
    <s v="15041RESIN515432020"/>
    <s v="20SD000F"/>
    <x v="898"/>
    <n v="1568"/>
    <n v="1568"/>
    <n v="1568"/>
    <m/>
    <n v="0"/>
    <n v="0"/>
    <n v="0"/>
    <n v="381.06"/>
    <n v="0"/>
    <n v="0"/>
    <n v="0"/>
    <n v="0"/>
    <n v="0"/>
    <n v="381.06"/>
    <s v="2"/>
  </r>
  <r>
    <x v="7"/>
    <x v="143"/>
    <s v="1"/>
    <s v="01"/>
    <s v="15041RESIN515432020"/>
    <s v="20SD000F"/>
    <x v="899"/>
    <n v="1567"/>
    <n v="1567"/>
    <n v="1567"/>
    <m/>
    <n v="0"/>
    <n v="0"/>
    <n v="0"/>
    <n v="31"/>
    <n v="0"/>
    <n v="0"/>
    <n v="0"/>
    <n v="0"/>
    <n v="0"/>
    <n v="31"/>
    <s v="2"/>
  </r>
  <r>
    <x v="7"/>
    <x v="143"/>
    <s v="1"/>
    <s v="01"/>
    <s v="15041RESIN710002021"/>
    <s v="21DS000F"/>
    <x v="900"/>
    <n v="29"/>
    <n v="29"/>
    <n v="29"/>
    <m/>
    <n v="0"/>
    <n v="0"/>
    <n v="0"/>
    <n v="0"/>
    <n v="0"/>
    <n v="0"/>
    <n v="0"/>
    <n v="0"/>
    <n v="0"/>
    <n v="0"/>
    <s v="2"/>
  </r>
  <r>
    <x v="7"/>
    <x v="143"/>
    <s v="1"/>
    <s v="01"/>
    <s v="15041RESIN710002021"/>
    <s v="21DS000F"/>
    <x v="901"/>
    <n v="30"/>
    <n v="30"/>
    <n v="30"/>
    <m/>
    <n v="0"/>
    <n v="0"/>
    <n v="0"/>
    <n v="19.899999999999999"/>
    <n v="0"/>
    <n v="0"/>
    <n v="0"/>
    <n v="0"/>
    <n v="0"/>
    <n v="19.899999999999999"/>
    <s v="2"/>
  </r>
  <r>
    <x v="7"/>
    <x v="143"/>
    <s v="1"/>
    <s v="01"/>
    <s v="15041RESIN710002021"/>
    <s v="21DS000F"/>
    <x v="902"/>
    <n v="31"/>
    <n v="31"/>
    <n v="31"/>
    <m/>
    <n v="0"/>
    <n v="0"/>
    <n v="0"/>
    <n v="96"/>
    <n v="0"/>
    <n v="0"/>
    <n v="0"/>
    <n v="0"/>
    <n v="0"/>
    <n v="96"/>
    <s v="2"/>
  </r>
  <r>
    <x v="7"/>
    <x v="144"/>
    <s v="1"/>
    <s v="01"/>
    <s v="15041RESIN710002021"/>
    <s v="21DS000F"/>
    <x v="903"/>
    <n v="32"/>
    <n v="32"/>
    <n v="32"/>
    <m/>
    <n v="0"/>
    <n v="0"/>
    <n v="0"/>
    <n v="261.48"/>
    <n v="0"/>
    <n v="0"/>
    <n v="0"/>
    <n v="0"/>
    <n v="0"/>
    <n v="261.48"/>
    <s v="2"/>
  </r>
  <r>
    <x v="7"/>
    <x v="145"/>
    <s v="1"/>
    <s v="01"/>
    <s v="15041RESIN710002021"/>
    <s v="21DS000F"/>
    <x v="904"/>
    <n v="33"/>
    <n v="33"/>
    <n v="33"/>
    <m/>
    <n v="0"/>
    <n v="0"/>
    <n v="0"/>
    <n v="315.63"/>
    <n v="0"/>
    <n v="0"/>
    <n v="0"/>
    <n v="0"/>
    <n v="0"/>
    <n v="315.63"/>
    <s v="2"/>
  </r>
  <r>
    <x v="7"/>
    <x v="146"/>
    <s v="1"/>
    <s v="01"/>
    <s v="15041RESIN710002021"/>
    <s v="21DS000F"/>
    <x v="905"/>
    <n v="34"/>
    <n v="34"/>
    <n v="34"/>
    <m/>
    <n v="0"/>
    <n v="0"/>
    <n v="0"/>
    <n v="23"/>
    <n v="0"/>
    <n v="0"/>
    <n v="0"/>
    <n v="0"/>
    <n v="0"/>
    <n v="23"/>
    <s v="2"/>
  </r>
  <r>
    <x v="7"/>
    <x v="149"/>
    <s v="1"/>
    <s v="01"/>
    <s v="15041RESIN710002021"/>
    <s v="21DS000F"/>
    <x v="906"/>
    <n v="35"/>
    <n v="35"/>
    <n v="35"/>
    <m/>
    <n v="0"/>
    <n v="0"/>
    <n v="0"/>
    <n v="19.899999999999999"/>
    <n v="0"/>
    <n v="0"/>
    <n v="0"/>
    <n v="0"/>
    <n v="0"/>
    <n v="19.899999999999999"/>
    <s v="2"/>
  </r>
  <r>
    <x v="7"/>
    <x v="135"/>
    <s v="1"/>
    <s v="01"/>
    <s v="15041RESIN710002021"/>
    <s v="21DS000F"/>
    <x v="907"/>
    <n v="36"/>
    <n v="36"/>
    <n v="36"/>
    <m/>
    <n v="0"/>
    <n v="0"/>
    <n v="0"/>
    <n v="19.899999999999999"/>
    <n v="0"/>
    <n v="0"/>
    <n v="0"/>
    <n v="0"/>
    <n v="0"/>
    <n v="19.899999999999999"/>
    <s v="2"/>
  </r>
  <r>
    <x v="7"/>
    <x v="152"/>
    <s v="1"/>
    <s v="01"/>
    <s v="15041RESIN710002021"/>
    <s v="21DS000F"/>
    <x v="908"/>
    <n v="37"/>
    <n v="37"/>
    <n v="37"/>
    <m/>
    <n v="0"/>
    <n v="0"/>
    <n v="0"/>
    <n v="157.69999999999999"/>
    <n v="0"/>
    <n v="0"/>
    <n v="0"/>
    <n v="0"/>
    <n v="0"/>
    <n v="157.69999999999999"/>
    <s v="2"/>
  </r>
  <r>
    <x v="7"/>
    <x v="138"/>
    <s v="1"/>
    <s v="01"/>
    <s v="15041RESIN710002021"/>
    <s v="21DS000F"/>
    <x v="850"/>
    <n v="38"/>
    <n v="38"/>
    <n v="38"/>
    <m/>
    <n v="0"/>
    <n v="0"/>
    <n v="0"/>
    <n v="79.599999999999994"/>
    <n v="0"/>
    <n v="0"/>
    <n v="0"/>
    <n v="0"/>
    <n v="0"/>
    <n v="79.599999999999994"/>
    <s v="2"/>
  </r>
  <r>
    <x v="7"/>
    <x v="139"/>
    <s v="1"/>
    <s v="01"/>
    <s v="15041RESIN710002021"/>
    <s v="21DS000F"/>
    <x v="851"/>
    <n v="39"/>
    <n v="39"/>
    <n v="39"/>
    <m/>
    <n v="0"/>
    <n v="0"/>
    <n v="0"/>
    <n v="96"/>
    <n v="0"/>
    <n v="0"/>
    <n v="0"/>
    <n v="0"/>
    <n v="0"/>
    <n v="96"/>
    <s v="2"/>
  </r>
  <r>
    <x v="7"/>
    <x v="140"/>
    <s v="1"/>
    <s v="01"/>
    <s v="15041RESIN710002021"/>
    <s v="21DS000F"/>
    <x v="852"/>
    <n v="40"/>
    <n v="40"/>
    <n v="40"/>
    <m/>
    <n v="0"/>
    <n v="0"/>
    <n v="0"/>
    <n v="10"/>
    <n v="0"/>
    <n v="0"/>
    <n v="0"/>
    <n v="0"/>
    <n v="0"/>
    <n v="10"/>
    <s v="2"/>
  </r>
  <r>
    <x v="7"/>
    <x v="142"/>
    <s v="1"/>
    <s v="01"/>
    <s v="15041RESIN710002021"/>
    <s v="21DS000F"/>
    <x v="853"/>
    <n v="41"/>
    <n v="41"/>
    <n v="41"/>
    <m/>
    <n v="0"/>
    <n v="0"/>
    <n v="0"/>
    <n v="113"/>
    <n v="0"/>
    <n v="0"/>
    <n v="0"/>
    <n v="0"/>
    <n v="0"/>
    <n v="113"/>
    <s v="2"/>
  </r>
  <r>
    <x v="7"/>
    <x v="153"/>
    <s v="1"/>
    <s v="01"/>
    <s v="15041RESIN710002021"/>
    <s v="21DS000F"/>
    <x v="854"/>
    <n v="42"/>
    <n v="42"/>
    <n v="42"/>
    <m/>
    <n v="0"/>
    <n v="0"/>
    <n v="0"/>
    <n v="294"/>
    <n v="0"/>
    <n v="0"/>
    <n v="0"/>
    <n v="0"/>
    <n v="0"/>
    <n v="294"/>
    <s v="2"/>
  </r>
  <r>
    <x v="7"/>
    <x v="153"/>
    <s v="1"/>
    <s v="01"/>
    <s v="15041RESIN710002021"/>
    <s v="21DS000F"/>
    <x v="855"/>
    <n v="43"/>
    <n v="43"/>
    <n v="43"/>
    <m/>
    <n v="0"/>
    <n v="0"/>
    <n v="0"/>
    <n v="190.63"/>
    <n v="0"/>
    <n v="0"/>
    <n v="0"/>
    <n v="0"/>
    <n v="0"/>
    <n v="190.63"/>
    <s v="2"/>
  </r>
  <r>
    <x v="8"/>
    <x v="154"/>
    <s v="1"/>
    <s v="01"/>
    <s v="15041RESIN763002021"/>
    <s v="21DS003F"/>
    <x v="908"/>
    <n v="37"/>
    <n v="37"/>
    <n v="37"/>
    <m/>
    <n v="0"/>
    <n v="0"/>
    <n v="0"/>
    <n v="71.2"/>
    <n v="0"/>
    <n v="0"/>
    <n v="0"/>
    <n v="0"/>
    <n v="0"/>
    <n v="71.2"/>
    <s v="2"/>
  </r>
  <r>
    <x v="8"/>
    <x v="154"/>
    <s v="1"/>
    <s v="01"/>
    <s v="15041RESIN763002021"/>
    <s v="21DS003F"/>
    <x v="907"/>
    <n v="36"/>
    <n v="36"/>
    <n v="36"/>
    <m/>
    <n v="0"/>
    <n v="0"/>
    <n v="0"/>
    <n v="51.2"/>
    <n v="0"/>
    <n v="0"/>
    <n v="0"/>
    <n v="0"/>
    <n v="0"/>
    <n v="51.2"/>
    <s v="2"/>
  </r>
  <r>
    <x v="8"/>
    <x v="155"/>
    <s v="1"/>
    <s v="01"/>
    <s v="15041RESIN763002021"/>
    <s v="21DS003F"/>
    <x v="906"/>
    <n v="35"/>
    <n v="35"/>
    <n v="35"/>
    <m/>
    <n v="0"/>
    <n v="0"/>
    <n v="0"/>
    <n v="65.849999999999994"/>
    <n v="0"/>
    <n v="0"/>
    <n v="0"/>
    <n v="0"/>
    <n v="0"/>
    <n v="65.849999999999994"/>
    <s v="2"/>
  </r>
  <r>
    <x v="8"/>
    <x v="156"/>
    <s v="1"/>
    <s v="01"/>
    <s v="15041RESIN763002021"/>
    <s v="21DS003F"/>
    <x v="905"/>
    <n v="34"/>
    <n v="34"/>
    <n v="34"/>
    <m/>
    <n v="0"/>
    <n v="0"/>
    <n v="0"/>
    <n v="35"/>
    <n v="0"/>
    <n v="0"/>
    <n v="0"/>
    <n v="0"/>
    <n v="0"/>
    <n v="35"/>
    <s v="2"/>
  </r>
  <r>
    <x v="8"/>
    <x v="156"/>
    <s v="1"/>
    <s v="01"/>
    <s v="15041RESIN763002021"/>
    <s v="21DS003F"/>
    <x v="904"/>
    <n v="33"/>
    <n v="33"/>
    <n v="33"/>
    <m/>
    <n v="0"/>
    <n v="0"/>
    <n v="0"/>
    <n v="50.85"/>
    <n v="0"/>
    <n v="0"/>
    <n v="0"/>
    <n v="0"/>
    <n v="0"/>
    <n v="50.85"/>
    <s v="2"/>
  </r>
  <r>
    <x v="8"/>
    <x v="156"/>
    <s v="1"/>
    <s v="01"/>
    <s v="15041RESIN763002021"/>
    <s v="21DS003F"/>
    <x v="903"/>
    <n v="32"/>
    <n v="32"/>
    <n v="32"/>
    <m/>
    <n v="0"/>
    <n v="0"/>
    <n v="0"/>
    <n v="29.4"/>
    <n v="0"/>
    <n v="0"/>
    <n v="0"/>
    <n v="0"/>
    <n v="0"/>
    <n v="29.4"/>
    <s v="2"/>
  </r>
  <r>
    <x v="8"/>
    <x v="157"/>
    <s v="1"/>
    <s v="01"/>
    <s v="15041RESIN763002021"/>
    <s v="21DS003F"/>
    <x v="902"/>
    <n v="31"/>
    <n v="31"/>
    <n v="31"/>
    <m/>
    <n v="0"/>
    <n v="0"/>
    <n v="0"/>
    <n v="45.2"/>
    <n v="0"/>
    <n v="0"/>
    <n v="0"/>
    <n v="0"/>
    <n v="0"/>
    <n v="45.2"/>
    <s v="2"/>
  </r>
  <r>
    <x v="8"/>
    <x v="158"/>
    <s v="1"/>
    <s v="01"/>
    <s v="15041RESIN763002021"/>
    <s v="21DS003F"/>
    <x v="901"/>
    <n v="30"/>
    <n v="30"/>
    <n v="30"/>
    <m/>
    <n v="0"/>
    <n v="0"/>
    <n v="0"/>
    <n v="53.5"/>
    <n v="0"/>
    <n v="0"/>
    <n v="0"/>
    <n v="0"/>
    <n v="0"/>
    <n v="53.5"/>
    <s v="2"/>
  </r>
  <r>
    <x v="8"/>
    <x v="159"/>
    <s v="1"/>
    <s v="01"/>
    <s v="15041RESIN763002021"/>
    <s v="21DS003F"/>
    <x v="900"/>
    <n v="29"/>
    <n v="29"/>
    <n v="29"/>
    <m/>
    <n v="0"/>
    <n v="0"/>
    <n v="0"/>
    <n v="25.8"/>
    <n v="0"/>
    <n v="0"/>
    <n v="0"/>
    <n v="0"/>
    <n v="0"/>
    <n v="25.8"/>
    <s v="2"/>
  </r>
  <r>
    <x v="8"/>
    <x v="159"/>
    <s v="1"/>
    <s v="01"/>
    <s v="15041RESIN763002021"/>
    <s v="21DS003F"/>
    <x v="909"/>
    <n v="28"/>
    <n v="28"/>
    <n v="28"/>
    <m/>
    <n v="0"/>
    <n v="0"/>
    <n v="0"/>
    <n v="33.6"/>
    <n v="0"/>
    <n v="0"/>
    <n v="0"/>
    <n v="0"/>
    <n v="0"/>
    <n v="33.6"/>
    <s v="2"/>
  </r>
  <r>
    <x v="8"/>
    <x v="160"/>
    <s v="1"/>
    <s v="01"/>
    <s v="15041RESIN763002021"/>
    <s v="21DS003F"/>
    <x v="910"/>
    <n v="27"/>
    <n v="27"/>
    <n v="27"/>
    <m/>
    <n v="0"/>
    <n v="0"/>
    <n v="0"/>
    <n v="0"/>
    <n v="0"/>
    <n v="0"/>
    <n v="0"/>
    <n v="0"/>
    <n v="0"/>
    <n v="0"/>
    <s v="2"/>
  </r>
  <r>
    <x v="8"/>
    <x v="160"/>
    <s v="1"/>
    <s v="01"/>
    <s v="15041RESIN763002021"/>
    <s v="21DS003F"/>
    <x v="911"/>
    <n v="26"/>
    <n v="26"/>
    <n v="26"/>
    <m/>
    <n v="0"/>
    <n v="0"/>
    <n v="0"/>
    <n v="39.549999999999997"/>
    <n v="0"/>
    <n v="0"/>
    <n v="0"/>
    <n v="0"/>
    <n v="0"/>
    <n v="39.549999999999997"/>
    <s v="2"/>
  </r>
  <r>
    <x v="8"/>
    <x v="160"/>
    <s v="1"/>
    <s v="01"/>
    <s v="15041RESIN763002021"/>
    <s v="21DS003F"/>
    <x v="912"/>
    <n v="25"/>
    <n v="25"/>
    <n v="25"/>
    <m/>
    <n v="0"/>
    <n v="0"/>
    <n v="0"/>
    <n v="29.95"/>
    <n v="0"/>
    <n v="0"/>
    <n v="0"/>
    <n v="0"/>
    <n v="0"/>
    <n v="29.95"/>
    <s v="2"/>
  </r>
  <r>
    <x v="8"/>
    <x v="160"/>
    <s v="1"/>
    <s v="01"/>
    <s v="15041RESIN763002021"/>
    <s v="21DS003F"/>
    <x v="913"/>
    <n v="24"/>
    <n v="24"/>
    <n v="24"/>
    <m/>
    <n v="0"/>
    <n v="0"/>
    <n v="0"/>
    <n v="3.2"/>
    <n v="0"/>
    <n v="0"/>
    <n v="0"/>
    <n v="0"/>
    <n v="0"/>
    <n v="3.2"/>
    <s v="2"/>
  </r>
  <r>
    <x v="8"/>
    <x v="161"/>
    <s v="1"/>
    <s v="01"/>
    <s v="15041RESIN763002021"/>
    <s v="21DS003F"/>
    <x v="914"/>
    <n v="23"/>
    <n v="23"/>
    <n v="23"/>
    <m/>
    <n v="0"/>
    <n v="0"/>
    <n v="0"/>
    <n v="49.35"/>
    <n v="0"/>
    <n v="0"/>
    <n v="0"/>
    <n v="0"/>
    <n v="0"/>
    <n v="49.35"/>
    <s v="2"/>
  </r>
  <r>
    <x v="8"/>
    <x v="162"/>
    <s v="1"/>
    <s v="01"/>
    <s v="15041RESIN763002021"/>
    <s v="21DS003F"/>
    <x v="915"/>
    <n v="22"/>
    <n v="22"/>
    <n v="22"/>
    <m/>
    <n v="0"/>
    <n v="0"/>
    <n v="0"/>
    <n v="51.9"/>
    <n v="0"/>
    <n v="0"/>
    <n v="0"/>
    <n v="0"/>
    <n v="0"/>
    <n v="51.9"/>
    <s v="2"/>
  </r>
  <r>
    <x v="8"/>
    <x v="162"/>
    <s v="1"/>
    <s v="01"/>
    <s v="15041RESIN763002021"/>
    <s v="21DS003F"/>
    <x v="916"/>
    <n v="21"/>
    <n v="21"/>
    <n v="21"/>
    <m/>
    <n v="0"/>
    <n v="0"/>
    <n v="0"/>
    <n v="3"/>
    <n v="0"/>
    <n v="0"/>
    <n v="0"/>
    <n v="0"/>
    <n v="0"/>
    <n v="3"/>
    <s v="2"/>
  </r>
  <r>
    <x v="8"/>
    <x v="162"/>
    <s v="1"/>
    <s v="01"/>
    <s v="15041RESIN763002021"/>
    <s v="21DS003F"/>
    <x v="917"/>
    <n v="20"/>
    <n v="20"/>
    <n v="20"/>
    <m/>
    <n v="0"/>
    <n v="0"/>
    <n v="0"/>
    <n v="55.42"/>
    <n v="0"/>
    <n v="0"/>
    <n v="0"/>
    <n v="0"/>
    <n v="0"/>
    <n v="55.42"/>
    <s v="2"/>
  </r>
  <r>
    <x v="8"/>
    <x v="162"/>
    <s v="1"/>
    <s v="01"/>
    <s v="15041RESIN763002021"/>
    <s v="21DS003F"/>
    <x v="918"/>
    <n v="19"/>
    <n v="19"/>
    <n v="19"/>
    <m/>
    <n v="0"/>
    <n v="0"/>
    <n v="0"/>
    <n v="38"/>
    <n v="0"/>
    <n v="0"/>
    <n v="0"/>
    <n v="0"/>
    <n v="0"/>
    <n v="38"/>
    <s v="2"/>
  </r>
  <r>
    <x v="8"/>
    <x v="163"/>
    <s v="1"/>
    <s v="01"/>
    <s v="15041RESIN763002021"/>
    <s v="21DS003F"/>
    <x v="919"/>
    <n v="18"/>
    <n v="18"/>
    <n v="18"/>
    <m/>
    <n v="0"/>
    <n v="0"/>
    <n v="0"/>
    <n v="97.25"/>
    <n v="0"/>
    <n v="0"/>
    <n v="0"/>
    <n v="0"/>
    <n v="0"/>
    <n v="97.25"/>
    <s v="2"/>
  </r>
  <r>
    <x v="8"/>
    <x v="164"/>
    <s v="1"/>
    <s v="01"/>
    <s v="15041RESIN763002021"/>
    <s v="21DS003F"/>
    <x v="920"/>
    <n v="17"/>
    <n v="17"/>
    <n v="17"/>
    <m/>
    <n v="0"/>
    <n v="0"/>
    <n v="0"/>
    <n v="113.61"/>
    <n v="0"/>
    <n v="0"/>
    <n v="0"/>
    <n v="0"/>
    <n v="0"/>
    <n v="113.61"/>
    <s v="2"/>
  </r>
  <r>
    <x v="8"/>
    <x v="164"/>
    <s v="1"/>
    <s v="01"/>
    <s v="15041RESIN763002021"/>
    <s v="21DS003F"/>
    <x v="921"/>
    <n v="16"/>
    <n v="16"/>
    <n v="16"/>
    <m/>
    <n v="0"/>
    <n v="0"/>
    <n v="0"/>
    <n v="24.9"/>
    <n v="0"/>
    <n v="0"/>
    <n v="0"/>
    <n v="0"/>
    <n v="0"/>
    <n v="24.9"/>
    <s v="2"/>
  </r>
  <r>
    <x v="8"/>
    <x v="165"/>
    <s v="1"/>
    <s v="01"/>
    <s v="15041RESIN763002021"/>
    <s v="21DS003F"/>
    <x v="922"/>
    <n v="15"/>
    <n v="15"/>
    <n v="15"/>
    <m/>
    <n v="0"/>
    <n v="0"/>
    <n v="0"/>
    <n v="45.05"/>
    <n v="0"/>
    <n v="0"/>
    <n v="0"/>
    <n v="0"/>
    <n v="0"/>
    <n v="45.05"/>
    <s v="2"/>
  </r>
  <r>
    <x v="8"/>
    <x v="166"/>
    <s v="1"/>
    <s v="01"/>
    <s v="15041RESIN763002021"/>
    <s v="21DS003F"/>
    <x v="923"/>
    <n v="14"/>
    <n v="14"/>
    <n v="14"/>
    <m/>
    <n v="0"/>
    <n v="0"/>
    <n v="0"/>
    <n v="13.35"/>
    <n v="0"/>
    <n v="0"/>
    <n v="0"/>
    <n v="0"/>
    <n v="0"/>
    <n v="13.35"/>
    <s v="2"/>
  </r>
  <r>
    <x v="8"/>
    <x v="166"/>
    <s v="1"/>
    <s v="01"/>
    <s v="15041RESIN763002021"/>
    <s v="21DS003F"/>
    <x v="924"/>
    <n v="13"/>
    <n v="13"/>
    <n v="13"/>
    <m/>
    <n v="0"/>
    <n v="0"/>
    <n v="0"/>
    <n v="102.14"/>
    <n v="0"/>
    <n v="0"/>
    <n v="0"/>
    <n v="0"/>
    <n v="0"/>
    <n v="102.14"/>
    <s v="2"/>
  </r>
  <r>
    <x v="8"/>
    <x v="167"/>
    <s v="1"/>
    <s v="01"/>
    <s v="15041RESIN763002021"/>
    <s v="21DS003F"/>
    <x v="925"/>
    <n v="12"/>
    <n v="12"/>
    <n v="12"/>
    <m/>
    <n v="0"/>
    <n v="0"/>
    <n v="0"/>
    <n v="31.2"/>
    <n v="0"/>
    <n v="0"/>
    <n v="0"/>
    <n v="0"/>
    <n v="0"/>
    <n v="31.2"/>
    <s v="2"/>
  </r>
  <r>
    <x v="8"/>
    <x v="167"/>
    <s v="1"/>
    <s v="01"/>
    <s v="15041RESIN763002021"/>
    <s v="21DS003F"/>
    <x v="926"/>
    <n v="11"/>
    <n v="11"/>
    <n v="11"/>
    <m/>
    <n v="0"/>
    <n v="0"/>
    <n v="0"/>
    <n v="63.21"/>
    <n v="0"/>
    <n v="0"/>
    <n v="0"/>
    <n v="0"/>
    <n v="0"/>
    <n v="63.21"/>
    <s v="2"/>
  </r>
  <r>
    <x v="8"/>
    <x v="168"/>
    <s v="1"/>
    <s v="01"/>
    <s v="15041RESIN763002021"/>
    <s v="21DS003F"/>
    <x v="927"/>
    <n v="10"/>
    <n v="10"/>
    <n v="10"/>
    <m/>
    <n v="0"/>
    <n v="0"/>
    <n v="0"/>
    <n v="54.75"/>
    <n v="0"/>
    <n v="0"/>
    <n v="0"/>
    <n v="0"/>
    <n v="0"/>
    <n v="54.75"/>
    <s v="2"/>
  </r>
  <r>
    <x v="8"/>
    <x v="169"/>
    <s v="1"/>
    <s v="01"/>
    <s v="15041RESIN763002021"/>
    <s v="21DS003F"/>
    <x v="928"/>
    <n v="9"/>
    <n v="9"/>
    <n v="9"/>
    <m/>
    <n v="0"/>
    <n v="0"/>
    <n v="0"/>
    <n v="58.72"/>
    <n v="0"/>
    <n v="0"/>
    <n v="0"/>
    <n v="0"/>
    <n v="0"/>
    <n v="58.72"/>
    <s v="2"/>
  </r>
  <r>
    <x v="8"/>
    <x v="170"/>
    <s v="1"/>
    <s v="01"/>
    <s v="15041RESIN763002021"/>
    <s v="21DS003F"/>
    <x v="929"/>
    <n v="8"/>
    <n v="8"/>
    <n v="8"/>
    <m/>
    <n v="0"/>
    <n v="0"/>
    <n v="0"/>
    <n v="8.15"/>
    <n v="0"/>
    <n v="0"/>
    <n v="0"/>
    <n v="0"/>
    <n v="0"/>
    <n v="8.15"/>
    <s v="2"/>
  </r>
  <r>
    <x v="8"/>
    <x v="170"/>
    <s v="1"/>
    <s v="01"/>
    <s v="15041RESIN763002021"/>
    <s v="21DS003F"/>
    <x v="930"/>
    <n v="7"/>
    <n v="7"/>
    <n v="7"/>
    <m/>
    <n v="0"/>
    <n v="0"/>
    <n v="0"/>
    <n v="33.72"/>
    <n v="0"/>
    <n v="0"/>
    <n v="0"/>
    <n v="0"/>
    <n v="0"/>
    <n v="33.72"/>
    <s v="2"/>
  </r>
  <r>
    <x v="8"/>
    <x v="171"/>
    <s v="1"/>
    <s v="01"/>
    <s v="15041RESIN763002021"/>
    <s v="21DS003F"/>
    <x v="931"/>
    <n v="6"/>
    <n v="6"/>
    <n v="6"/>
    <m/>
    <n v="0"/>
    <n v="0"/>
    <n v="0"/>
    <n v="23.63"/>
    <n v="0"/>
    <n v="0"/>
    <n v="0"/>
    <n v="0"/>
    <n v="0"/>
    <n v="23.63"/>
    <s v="2"/>
  </r>
  <r>
    <x v="8"/>
    <x v="172"/>
    <s v="1"/>
    <s v="01"/>
    <s v="15041RESIN763002021"/>
    <s v="21DS003F"/>
    <x v="932"/>
    <n v="5"/>
    <n v="5"/>
    <n v="5"/>
    <m/>
    <n v="0"/>
    <n v="0"/>
    <n v="0"/>
    <n v="0"/>
    <n v="0"/>
    <n v="0"/>
    <n v="0"/>
    <n v="0"/>
    <n v="0"/>
    <n v="0"/>
    <s v="2"/>
  </r>
  <r>
    <x v="8"/>
    <x v="172"/>
    <s v="1"/>
    <s v="01"/>
    <s v="15041RESIN763002021"/>
    <s v="21DS003F"/>
    <x v="933"/>
    <n v="4"/>
    <n v="4"/>
    <n v="4"/>
    <m/>
    <n v="0"/>
    <n v="0"/>
    <n v="0"/>
    <n v="9.85"/>
    <n v="0"/>
    <n v="0"/>
    <n v="0"/>
    <n v="0"/>
    <n v="0"/>
    <n v="9.85"/>
    <s v="2"/>
  </r>
  <r>
    <x v="8"/>
    <x v="172"/>
    <s v="1"/>
    <s v="01"/>
    <s v="15041RESIN763002021"/>
    <s v="21DS003F"/>
    <x v="934"/>
    <n v="3"/>
    <n v="3"/>
    <n v="3"/>
    <m/>
    <n v="0"/>
    <n v="0"/>
    <n v="0"/>
    <n v="41.7"/>
    <n v="0"/>
    <n v="0"/>
    <n v="0"/>
    <n v="0"/>
    <n v="0"/>
    <n v="41.7"/>
    <s v="2"/>
  </r>
  <r>
    <x v="8"/>
    <x v="173"/>
    <s v="1"/>
    <s v="01"/>
    <s v="15041RESIN763002021"/>
    <s v="21DS003F"/>
    <x v="935"/>
    <n v="2"/>
    <n v="2"/>
    <n v="2"/>
    <m/>
    <n v="0"/>
    <n v="0"/>
    <n v="0"/>
    <n v="38.25"/>
    <n v="0"/>
    <n v="0"/>
    <n v="0"/>
    <n v="0"/>
    <n v="0"/>
    <n v="38.25"/>
    <s v="2"/>
  </r>
  <r>
    <x v="8"/>
    <x v="173"/>
    <s v="1"/>
    <s v="01"/>
    <s v="15041RESIN763002021"/>
    <s v="21DS003F"/>
    <x v="936"/>
    <n v="1"/>
    <n v="1"/>
    <n v="1"/>
    <m/>
    <n v="0"/>
    <n v="0"/>
    <n v="0"/>
    <n v="28.85"/>
    <n v="0"/>
    <n v="0"/>
    <n v="0"/>
    <n v="0"/>
    <n v="0"/>
    <n v="28.85"/>
    <s v="2"/>
  </r>
  <r>
    <x v="8"/>
    <x v="173"/>
    <s v="1"/>
    <s v="01"/>
    <s v="15041RESIN710002021"/>
    <s v="21DS000F"/>
    <x v="915"/>
    <n v="22"/>
    <n v="22"/>
    <n v="22"/>
    <m/>
    <n v="0"/>
    <n v="0"/>
    <n v="0"/>
    <n v="66"/>
    <n v="0"/>
    <n v="0"/>
    <n v="0"/>
    <n v="0"/>
    <n v="0"/>
    <n v="66"/>
    <s v="2"/>
  </r>
  <r>
    <x v="8"/>
    <x v="165"/>
    <s v="1"/>
    <s v="01"/>
    <s v="15041RESIN710002021"/>
    <s v="21DS000F"/>
    <x v="914"/>
    <n v="23"/>
    <n v="23"/>
    <n v="23"/>
    <m/>
    <n v="0"/>
    <n v="0"/>
    <n v="0"/>
    <n v="95.51"/>
    <n v="0"/>
    <n v="0"/>
    <n v="0"/>
    <n v="0"/>
    <n v="0"/>
    <n v="95.51"/>
    <s v="2"/>
  </r>
  <r>
    <x v="8"/>
    <x v="161"/>
    <s v="1"/>
    <s v="01"/>
    <s v="15041RESIN710002021"/>
    <s v="21DS000F"/>
    <x v="913"/>
    <n v="24"/>
    <n v="24"/>
    <n v="24"/>
    <m/>
    <n v="0"/>
    <n v="0"/>
    <n v="0"/>
    <n v="41.43"/>
    <n v="0"/>
    <n v="0"/>
    <n v="0"/>
    <n v="0"/>
    <n v="0"/>
    <n v="41.43"/>
    <s v="2"/>
  </r>
  <r>
    <x v="8"/>
    <x v="155"/>
    <s v="1"/>
    <s v="01"/>
    <s v="15041RESIN710002021"/>
    <s v="21DS000F"/>
    <x v="912"/>
    <n v="25"/>
    <n v="25"/>
    <n v="25"/>
    <m/>
    <n v="0"/>
    <n v="0"/>
    <n v="0"/>
    <n v="66"/>
    <n v="0"/>
    <n v="0"/>
    <n v="0"/>
    <n v="0"/>
    <n v="0"/>
    <n v="66"/>
    <s v="2"/>
  </r>
  <r>
    <x v="8"/>
    <x v="155"/>
    <s v="1"/>
    <s v="01"/>
    <s v="15041RESIN710002021"/>
    <s v="21DS000F"/>
    <x v="911"/>
    <n v="26"/>
    <n v="26"/>
    <n v="26"/>
    <m/>
    <n v="0"/>
    <n v="0"/>
    <n v="0"/>
    <n v="66"/>
    <n v="0"/>
    <n v="0"/>
    <n v="0"/>
    <n v="0"/>
    <n v="0"/>
    <n v="66"/>
    <s v="2"/>
  </r>
  <r>
    <x v="8"/>
    <x v="155"/>
    <s v="1"/>
    <s v="01"/>
    <s v="15041RESIN710002021"/>
    <s v="21DS000F"/>
    <x v="910"/>
    <n v="27"/>
    <n v="27"/>
    <n v="27"/>
    <m/>
    <n v="0"/>
    <n v="0"/>
    <n v="0"/>
    <n v="178.5"/>
    <n v="0"/>
    <n v="0"/>
    <n v="0"/>
    <n v="0"/>
    <n v="0"/>
    <n v="178.5"/>
    <s v="2"/>
  </r>
  <r>
    <x v="8"/>
    <x v="154"/>
    <s v="1"/>
    <s v="01"/>
    <s v="15041RESIN710002021"/>
    <s v="21DS000F"/>
    <x v="909"/>
    <n v="28"/>
    <n v="28"/>
    <n v="28"/>
    <m/>
    <n v="0"/>
    <n v="0"/>
    <n v="0"/>
    <n v="183.5"/>
    <n v="0"/>
    <n v="0"/>
    <n v="0"/>
    <n v="0"/>
    <n v="0"/>
    <n v="183.5"/>
    <s v="2"/>
  </r>
  <r>
    <x v="8"/>
    <x v="161"/>
    <s v="1"/>
    <s v="01"/>
    <s v="15041RESIN010782020"/>
    <s v="20SD000F"/>
    <x v="937"/>
    <n v="778"/>
    <n v="778"/>
    <n v="778"/>
    <m/>
    <n v="0"/>
    <n v="0"/>
    <n v="0"/>
    <n v="0"/>
    <n v="0"/>
    <n v="0"/>
    <n v="0"/>
    <n v="0"/>
    <n v="0"/>
    <n v="0"/>
    <s v="2"/>
  </r>
  <r>
    <x v="8"/>
    <x v="161"/>
    <s v="1"/>
    <s v="01"/>
    <s v="15041RESIN010782020"/>
    <s v="20SD000F"/>
    <x v="938"/>
    <n v="779"/>
    <n v="779"/>
    <n v="779"/>
    <m/>
    <n v="0"/>
    <n v="0"/>
    <n v="0"/>
    <n v="63"/>
    <n v="0"/>
    <n v="0"/>
    <n v="0"/>
    <n v="0"/>
    <n v="0"/>
    <n v="63"/>
    <s v="2"/>
  </r>
  <r>
    <x v="8"/>
    <x v="154"/>
    <s v="1"/>
    <s v="01"/>
    <s v="15041RESIN382572020"/>
    <s v="20SD004F"/>
    <x v="939"/>
    <n v="690"/>
    <n v="690"/>
    <n v="690"/>
    <m/>
    <n v="0"/>
    <n v="0"/>
    <n v="0"/>
    <n v="20.440000000000001"/>
    <n v="0"/>
    <n v="0"/>
    <n v="0"/>
    <n v="0"/>
    <n v="0"/>
    <n v="20.440000000000001"/>
    <s v="2"/>
  </r>
  <r>
    <x v="8"/>
    <x v="174"/>
    <s v="1"/>
    <s v="01"/>
    <s v="15041RESIN382572020"/>
    <s v="20SD004F"/>
    <x v="940"/>
    <n v="689"/>
    <n v="689"/>
    <n v="689"/>
    <m/>
    <n v="0"/>
    <n v="0"/>
    <n v="0"/>
    <n v="0"/>
    <n v="0"/>
    <n v="0"/>
    <n v="0"/>
    <n v="0"/>
    <n v="0"/>
    <n v="0"/>
    <s v="2"/>
  </r>
  <r>
    <x v="8"/>
    <x v="174"/>
    <s v="1"/>
    <s v="01"/>
    <s v="15041RESIN382572020"/>
    <s v="20SD004F"/>
    <x v="941"/>
    <n v="688"/>
    <n v="688"/>
    <n v="688"/>
    <m/>
    <n v="0"/>
    <n v="0"/>
    <n v="0"/>
    <n v="123.07"/>
    <n v="0"/>
    <n v="0"/>
    <n v="0"/>
    <n v="0"/>
    <n v="0"/>
    <n v="123.07"/>
    <s v="2"/>
  </r>
  <r>
    <x v="8"/>
    <x v="155"/>
    <s v="1"/>
    <s v="01"/>
    <s v="15041RESIN382572020"/>
    <s v="20SD004F"/>
    <x v="942"/>
    <n v="687"/>
    <n v="687"/>
    <n v="687"/>
    <m/>
    <n v="0"/>
    <n v="0"/>
    <n v="0"/>
    <n v="0"/>
    <n v="0"/>
    <n v="0"/>
    <n v="0"/>
    <n v="0"/>
    <n v="0"/>
    <n v="0"/>
    <s v="2"/>
  </r>
  <r>
    <x v="8"/>
    <x v="155"/>
    <s v="1"/>
    <s v="01"/>
    <s v="15041RESIN382572020"/>
    <s v="20SD004F"/>
    <x v="943"/>
    <n v="686"/>
    <n v="686"/>
    <n v="686"/>
    <m/>
    <n v="0"/>
    <n v="0"/>
    <n v="0"/>
    <n v="19.190000000000001"/>
    <n v="0"/>
    <n v="0"/>
    <n v="0"/>
    <n v="0"/>
    <n v="0"/>
    <n v="19.190000000000001"/>
    <s v="2"/>
  </r>
  <r>
    <x v="8"/>
    <x v="155"/>
    <s v="1"/>
    <s v="01"/>
    <s v="15041RESIN382572020"/>
    <s v="20SD004F"/>
    <x v="944"/>
    <n v="685"/>
    <n v="685"/>
    <n v="685"/>
    <m/>
    <n v="0"/>
    <n v="0"/>
    <n v="0"/>
    <n v="25.03"/>
    <n v="0"/>
    <n v="0"/>
    <n v="0"/>
    <n v="0"/>
    <n v="0"/>
    <n v="25.03"/>
    <s v="2"/>
  </r>
  <r>
    <x v="8"/>
    <x v="155"/>
    <s v="1"/>
    <s v="01"/>
    <s v="15041RESIN382572020"/>
    <s v="20SD004F"/>
    <x v="945"/>
    <n v="684"/>
    <n v="684"/>
    <n v="684"/>
    <m/>
    <n v="0"/>
    <n v="0"/>
    <n v="0"/>
    <n v="17.850000000000001"/>
    <n v="0"/>
    <n v="0"/>
    <n v="0"/>
    <n v="0"/>
    <n v="0"/>
    <n v="17.850000000000001"/>
    <s v="2"/>
  </r>
  <r>
    <x v="8"/>
    <x v="155"/>
    <s v="1"/>
    <s v="01"/>
    <s v="15041RESIN382572020"/>
    <s v="20SD004F"/>
    <x v="946"/>
    <n v="683"/>
    <n v="683"/>
    <n v="683"/>
    <m/>
    <n v="0"/>
    <n v="0"/>
    <n v="0"/>
    <n v="0"/>
    <n v="0"/>
    <n v="0"/>
    <n v="0"/>
    <n v="0"/>
    <n v="0"/>
    <n v="0"/>
    <s v="2"/>
  </r>
  <r>
    <x v="8"/>
    <x v="155"/>
    <s v="1"/>
    <s v="01"/>
    <s v="15041RESIN382572020"/>
    <s v="20SD004F"/>
    <x v="947"/>
    <n v="682"/>
    <n v="682"/>
    <n v="682"/>
    <m/>
    <n v="0"/>
    <n v="0"/>
    <n v="0"/>
    <n v="0"/>
    <n v="0"/>
    <n v="0"/>
    <n v="0"/>
    <n v="0"/>
    <n v="0"/>
    <n v="0"/>
    <s v="2"/>
  </r>
  <r>
    <x v="8"/>
    <x v="155"/>
    <s v="1"/>
    <s v="01"/>
    <s v="15041RESIN382572020"/>
    <s v="20SD004F"/>
    <x v="948"/>
    <n v="681"/>
    <n v="681"/>
    <n v="681"/>
    <m/>
    <n v="0"/>
    <n v="0"/>
    <n v="0"/>
    <n v="27.93"/>
    <n v="0"/>
    <n v="0"/>
    <n v="0"/>
    <n v="0"/>
    <n v="0"/>
    <n v="27.93"/>
    <s v="2"/>
  </r>
  <r>
    <x v="8"/>
    <x v="157"/>
    <s v="1"/>
    <s v="01"/>
    <s v="15041RESIN382572020"/>
    <s v="20SD004F"/>
    <x v="949"/>
    <n v="680"/>
    <n v="680"/>
    <n v="680"/>
    <m/>
    <n v="0"/>
    <n v="0"/>
    <n v="0"/>
    <n v="36.25"/>
    <n v="0"/>
    <n v="0"/>
    <n v="0"/>
    <n v="0"/>
    <n v="0"/>
    <n v="36.25"/>
    <s v="2"/>
  </r>
  <r>
    <x v="8"/>
    <x v="157"/>
    <s v="1"/>
    <s v="01"/>
    <s v="15041RESIN382572020"/>
    <s v="20SD004F"/>
    <x v="950"/>
    <n v="679"/>
    <n v="679"/>
    <n v="679"/>
    <m/>
    <n v="0"/>
    <n v="0"/>
    <n v="0"/>
    <n v="20.41"/>
    <n v="0"/>
    <n v="0"/>
    <n v="0"/>
    <n v="0"/>
    <n v="0"/>
    <n v="20.41"/>
    <s v="2"/>
  </r>
  <r>
    <x v="8"/>
    <x v="157"/>
    <s v="1"/>
    <s v="01"/>
    <s v="15041RESIN382572020"/>
    <s v="20SD004F"/>
    <x v="951"/>
    <n v="678"/>
    <n v="678"/>
    <n v="678"/>
    <m/>
    <n v="0"/>
    <n v="0"/>
    <n v="0"/>
    <n v="32.85"/>
    <n v="0"/>
    <n v="0"/>
    <n v="0"/>
    <n v="0"/>
    <n v="0"/>
    <n v="32.85"/>
    <s v="2"/>
  </r>
  <r>
    <x v="8"/>
    <x v="157"/>
    <s v="1"/>
    <s v="01"/>
    <s v="15041RESIN382572020"/>
    <s v="20SD004F"/>
    <x v="952"/>
    <n v="677"/>
    <n v="677"/>
    <n v="677"/>
    <m/>
    <n v="0"/>
    <n v="0"/>
    <n v="0"/>
    <n v="11.35"/>
    <n v="0"/>
    <n v="0"/>
    <n v="0"/>
    <n v="0"/>
    <n v="0"/>
    <n v="11.35"/>
    <s v="2"/>
  </r>
  <r>
    <x v="8"/>
    <x v="157"/>
    <s v="1"/>
    <s v="01"/>
    <s v="15041RESIN382572020"/>
    <s v="20SD004F"/>
    <x v="953"/>
    <n v="676"/>
    <n v="676"/>
    <n v="676"/>
    <m/>
    <n v="0"/>
    <n v="0"/>
    <n v="0"/>
    <n v="68.08"/>
    <n v="0"/>
    <n v="0"/>
    <n v="0"/>
    <n v="0"/>
    <n v="0"/>
    <n v="68.08"/>
    <s v="2"/>
  </r>
  <r>
    <x v="8"/>
    <x v="157"/>
    <s v="1"/>
    <s v="01"/>
    <s v="15041RESIN382572020"/>
    <s v="20SD004F"/>
    <x v="954"/>
    <n v="675"/>
    <n v="675"/>
    <n v="675"/>
    <m/>
    <n v="0"/>
    <n v="0"/>
    <n v="0"/>
    <n v="4.2"/>
    <n v="0"/>
    <n v="0"/>
    <n v="0"/>
    <n v="0"/>
    <n v="0"/>
    <n v="4.2"/>
    <s v="2"/>
  </r>
  <r>
    <x v="8"/>
    <x v="157"/>
    <s v="1"/>
    <s v="01"/>
    <s v="15041RESIN382572020"/>
    <s v="20SD004F"/>
    <x v="955"/>
    <n v="674"/>
    <n v="674"/>
    <n v="674"/>
    <m/>
    <n v="0"/>
    <n v="0"/>
    <n v="0"/>
    <n v="11.1"/>
    <n v="0"/>
    <n v="0"/>
    <n v="0"/>
    <n v="0"/>
    <n v="0"/>
    <n v="11.1"/>
    <s v="2"/>
  </r>
  <r>
    <x v="8"/>
    <x v="157"/>
    <s v="1"/>
    <s v="01"/>
    <s v="15041RESIN382572020"/>
    <s v="20SD004F"/>
    <x v="956"/>
    <n v="673"/>
    <n v="673"/>
    <n v="673"/>
    <m/>
    <n v="0"/>
    <n v="0"/>
    <n v="0"/>
    <n v="30.4"/>
    <n v="0"/>
    <n v="0"/>
    <n v="0"/>
    <n v="0"/>
    <n v="0"/>
    <n v="30.4"/>
    <s v="2"/>
  </r>
  <r>
    <x v="8"/>
    <x v="157"/>
    <s v="1"/>
    <s v="01"/>
    <s v="15041RESIN382572020"/>
    <s v="20SD004F"/>
    <x v="957"/>
    <n v="672"/>
    <n v="672"/>
    <n v="672"/>
    <m/>
    <n v="0"/>
    <n v="0"/>
    <n v="0"/>
    <n v="417.92"/>
    <n v="0"/>
    <n v="0"/>
    <n v="0"/>
    <n v="0"/>
    <n v="0"/>
    <n v="417.92"/>
    <s v="2"/>
  </r>
  <r>
    <x v="8"/>
    <x v="175"/>
    <s v="1"/>
    <s v="01"/>
    <s v="15041RESIN382572020"/>
    <s v="20SD004F"/>
    <x v="958"/>
    <n v="671"/>
    <n v="671"/>
    <n v="671"/>
    <m/>
    <n v="0"/>
    <n v="0"/>
    <n v="0"/>
    <n v="5.25"/>
    <n v="0"/>
    <n v="0"/>
    <n v="0"/>
    <n v="0"/>
    <n v="0"/>
    <n v="5.25"/>
    <s v="2"/>
  </r>
  <r>
    <x v="8"/>
    <x v="175"/>
    <s v="1"/>
    <s v="01"/>
    <s v="15041RESIN382572020"/>
    <s v="20SD004F"/>
    <x v="959"/>
    <n v="670"/>
    <n v="670"/>
    <n v="670"/>
    <m/>
    <n v="0"/>
    <n v="0"/>
    <n v="0"/>
    <n v="104.48"/>
    <n v="0"/>
    <n v="0"/>
    <n v="0"/>
    <n v="0"/>
    <n v="0"/>
    <n v="104.48"/>
    <s v="2"/>
  </r>
  <r>
    <x v="8"/>
    <x v="175"/>
    <s v="1"/>
    <s v="01"/>
    <s v="15041RESIN382572020"/>
    <s v="20SD004F"/>
    <x v="960"/>
    <n v="669"/>
    <n v="669"/>
    <n v="669"/>
    <m/>
    <n v="0"/>
    <n v="0"/>
    <n v="0"/>
    <n v="28.41"/>
    <n v="0"/>
    <n v="0"/>
    <n v="0"/>
    <n v="0"/>
    <n v="0"/>
    <n v="28.41"/>
    <s v="2"/>
  </r>
  <r>
    <x v="8"/>
    <x v="175"/>
    <s v="1"/>
    <s v="01"/>
    <s v="15041RESIN382572020"/>
    <s v="20SD004F"/>
    <x v="961"/>
    <n v="668"/>
    <n v="668"/>
    <n v="668"/>
    <m/>
    <n v="0"/>
    <n v="0"/>
    <n v="0"/>
    <n v="5"/>
    <n v="0"/>
    <n v="0"/>
    <n v="0"/>
    <n v="0"/>
    <n v="0"/>
    <n v="5"/>
    <s v="2"/>
  </r>
  <r>
    <x v="8"/>
    <x v="161"/>
    <s v="1"/>
    <s v="01"/>
    <s v="15041RESIN382572020"/>
    <s v="20SD004F"/>
    <x v="962"/>
    <n v="667"/>
    <n v="667"/>
    <n v="667"/>
    <m/>
    <n v="0"/>
    <n v="0"/>
    <n v="0"/>
    <n v="23"/>
    <n v="0"/>
    <n v="0"/>
    <n v="0"/>
    <n v="0"/>
    <n v="0"/>
    <n v="23"/>
    <s v="2"/>
  </r>
  <r>
    <x v="8"/>
    <x v="161"/>
    <s v="1"/>
    <s v="01"/>
    <s v="15041RESIN382572020"/>
    <s v="20SD004F"/>
    <x v="963"/>
    <n v="666"/>
    <n v="666"/>
    <n v="666"/>
    <m/>
    <n v="0"/>
    <n v="0"/>
    <n v="0"/>
    <n v="57.75"/>
    <n v="0"/>
    <n v="0"/>
    <n v="0"/>
    <n v="0"/>
    <n v="0"/>
    <n v="57.75"/>
    <s v="2"/>
  </r>
  <r>
    <x v="8"/>
    <x v="161"/>
    <s v="1"/>
    <s v="01"/>
    <s v="15041RESIN382572020"/>
    <s v="20SD004F"/>
    <x v="964"/>
    <n v="665"/>
    <n v="665"/>
    <n v="665"/>
    <m/>
    <n v="0"/>
    <n v="0"/>
    <n v="0"/>
    <n v="9"/>
    <n v="0"/>
    <n v="0"/>
    <n v="0"/>
    <n v="0"/>
    <n v="0"/>
    <n v="9"/>
    <s v="2"/>
  </r>
  <r>
    <x v="8"/>
    <x v="162"/>
    <s v="1"/>
    <s v="01"/>
    <s v="15041RESIN382572020"/>
    <s v="20SD004F"/>
    <x v="965"/>
    <n v="664"/>
    <n v="664"/>
    <n v="664"/>
    <m/>
    <n v="0"/>
    <n v="0"/>
    <n v="0"/>
    <n v="209.38"/>
    <n v="0"/>
    <n v="0"/>
    <n v="0"/>
    <n v="0"/>
    <n v="0"/>
    <n v="209.38"/>
    <s v="2"/>
  </r>
  <r>
    <x v="8"/>
    <x v="162"/>
    <s v="1"/>
    <s v="01"/>
    <s v="15041RESIN382572020"/>
    <s v="20SD004F"/>
    <x v="966"/>
    <n v="663"/>
    <n v="663"/>
    <n v="663"/>
    <m/>
    <n v="0"/>
    <n v="0"/>
    <n v="0"/>
    <n v="2"/>
    <n v="0"/>
    <n v="0"/>
    <n v="0"/>
    <n v="0"/>
    <n v="0"/>
    <n v="2"/>
    <s v="2"/>
  </r>
  <r>
    <x v="8"/>
    <x v="162"/>
    <s v="1"/>
    <s v="01"/>
    <s v="15041RESIN382572020"/>
    <s v="20SD004F"/>
    <x v="967"/>
    <n v="662"/>
    <n v="662"/>
    <n v="662"/>
    <m/>
    <n v="0"/>
    <n v="0"/>
    <n v="0"/>
    <n v="9.9"/>
    <n v="0"/>
    <n v="0"/>
    <n v="0"/>
    <n v="0"/>
    <n v="0"/>
    <n v="9.9"/>
    <s v="2"/>
  </r>
  <r>
    <x v="8"/>
    <x v="163"/>
    <s v="1"/>
    <s v="01"/>
    <s v="15041RESIN382572020"/>
    <s v="20SD004F"/>
    <x v="968"/>
    <n v="661"/>
    <n v="661"/>
    <n v="661"/>
    <m/>
    <n v="0"/>
    <n v="0"/>
    <n v="0"/>
    <n v="12.66"/>
    <n v="0"/>
    <n v="0"/>
    <n v="0"/>
    <n v="0"/>
    <n v="0"/>
    <n v="12.66"/>
    <s v="2"/>
  </r>
  <r>
    <x v="8"/>
    <x v="165"/>
    <s v="1"/>
    <s v="01"/>
    <s v="15041RESIN382572020"/>
    <s v="20SD004F"/>
    <x v="969"/>
    <n v="660"/>
    <n v="660"/>
    <n v="660"/>
    <m/>
    <n v="0"/>
    <n v="0"/>
    <n v="0"/>
    <n v="35.1"/>
    <n v="0"/>
    <n v="0"/>
    <n v="0"/>
    <n v="0"/>
    <n v="0"/>
    <n v="35.1"/>
    <s v="2"/>
  </r>
  <r>
    <x v="8"/>
    <x v="165"/>
    <s v="1"/>
    <s v="01"/>
    <s v="15041RESIN382572020"/>
    <s v="20SD004F"/>
    <x v="970"/>
    <n v="659"/>
    <n v="659"/>
    <n v="659"/>
    <m/>
    <n v="0"/>
    <n v="0"/>
    <n v="0"/>
    <n v="96.85"/>
    <n v="0"/>
    <n v="0"/>
    <n v="0"/>
    <n v="0"/>
    <n v="0"/>
    <n v="96.85"/>
    <s v="2"/>
  </r>
  <r>
    <x v="8"/>
    <x v="165"/>
    <s v="1"/>
    <s v="01"/>
    <s v="15041RESIN382572020"/>
    <s v="20SD004F"/>
    <x v="971"/>
    <n v="658"/>
    <n v="658"/>
    <n v="658"/>
    <m/>
    <n v="0"/>
    <n v="0"/>
    <n v="0"/>
    <n v="21.41"/>
    <n v="0"/>
    <n v="0"/>
    <n v="0"/>
    <n v="0"/>
    <n v="0"/>
    <n v="21.41"/>
    <s v="2"/>
  </r>
  <r>
    <x v="8"/>
    <x v="167"/>
    <s v="1"/>
    <s v="01"/>
    <s v="15041RESIN382572020"/>
    <s v="20SD004F"/>
    <x v="972"/>
    <n v="657"/>
    <n v="657"/>
    <n v="657"/>
    <m/>
    <n v="0"/>
    <n v="0"/>
    <n v="0"/>
    <n v="0"/>
    <n v="0"/>
    <n v="0"/>
    <n v="0"/>
    <n v="0"/>
    <n v="0"/>
    <n v="0"/>
    <s v="2"/>
  </r>
  <r>
    <x v="8"/>
    <x v="167"/>
    <s v="1"/>
    <s v="01"/>
    <s v="15041RESIN382572020"/>
    <s v="20SD004F"/>
    <x v="973"/>
    <n v="656"/>
    <n v="656"/>
    <n v="656"/>
    <m/>
    <n v="0"/>
    <n v="0"/>
    <n v="0"/>
    <n v="0"/>
    <n v="0"/>
    <n v="0"/>
    <n v="0"/>
    <n v="0"/>
    <n v="0"/>
    <n v="0"/>
    <s v="2"/>
  </r>
  <r>
    <x v="8"/>
    <x v="167"/>
    <s v="1"/>
    <s v="01"/>
    <s v="15041RESIN382572020"/>
    <s v="20SD004F"/>
    <x v="974"/>
    <n v="655"/>
    <n v="655"/>
    <n v="655"/>
    <m/>
    <n v="0"/>
    <n v="0"/>
    <n v="0"/>
    <n v="0"/>
    <n v="0"/>
    <n v="0"/>
    <n v="0"/>
    <n v="0"/>
    <n v="0"/>
    <n v="0"/>
    <s v="2"/>
  </r>
  <r>
    <x v="8"/>
    <x v="167"/>
    <s v="1"/>
    <s v="01"/>
    <s v="15041RESIN382572020"/>
    <s v="20SD004F"/>
    <x v="975"/>
    <n v="654"/>
    <n v="654"/>
    <n v="654"/>
    <m/>
    <n v="0"/>
    <n v="0"/>
    <n v="0"/>
    <n v="28.5"/>
    <n v="0"/>
    <n v="0"/>
    <n v="0"/>
    <n v="0"/>
    <n v="0"/>
    <n v="28.5"/>
    <s v="2"/>
  </r>
  <r>
    <x v="8"/>
    <x v="167"/>
    <s v="1"/>
    <s v="01"/>
    <s v="15041RESIN382572020"/>
    <s v="20SD004F"/>
    <x v="976"/>
    <n v="653"/>
    <n v="653"/>
    <n v="653"/>
    <m/>
    <n v="0"/>
    <n v="0"/>
    <n v="0"/>
    <n v="0"/>
    <n v="0"/>
    <n v="0"/>
    <n v="0"/>
    <n v="0"/>
    <n v="0"/>
    <n v="0"/>
    <s v="2"/>
  </r>
  <r>
    <x v="8"/>
    <x v="167"/>
    <s v="1"/>
    <s v="01"/>
    <s v="15041RESIN382572020"/>
    <s v="20SD004F"/>
    <x v="977"/>
    <n v="652"/>
    <n v="652"/>
    <n v="652"/>
    <m/>
    <n v="0"/>
    <n v="0"/>
    <n v="0"/>
    <n v="50"/>
    <n v="0"/>
    <n v="0"/>
    <n v="0"/>
    <n v="0"/>
    <n v="0"/>
    <n v="50"/>
    <s v="2"/>
  </r>
  <r>
    <x v="8"/>
    <x v="168"/>
    <s v="1"/>
    <s v="01"/>
    <s v="15041RESIN382572020"/>
    <s v="20SD004F"/>
    <x v="978"/>
    <n v="651"/>
    <n v="651"/>
    <n v="651"/>
    <m/>
    <n v="0"/>
    <n v="0"/>
    <n v="0"/>
    <n v="46.15"/>
    <n v="0"/>
    <n v="0"/>
    <n v="0"/>
    <n v="0"/>
    <n v="0"/>
    <n v="46.15"/>
    <s v="2"/>
  </r>
  <r>
    <x v="8"/>
    <x v="168"/>
    <s v="1"/>
    <s v="01"/>
    <s v="15041RESIN382572020"/>
    <s v="20SD004F"/>
    <x v="979"/>
    <n v="650"/>
    <n v="650"/>
    <n v="650"/>
    <m/>
    <n v="0"/>
    <n v="0"/>
    <n v="0"/>
    <n v="15.18"/>
    <n v="0"/>
    <n v="0"/>
    <n v="0"/>
    <n v="0"/>
    <n v="0"/>
    <n v="15.18"/>
    <s v="2"/>
  </r>
  <r>
    <x v="8"/>
    <x v="168"/>
    <s v="1"/>
    <s v="01"/>
    <s v="15041RESIN382572020"/>
    <s v="20SD004F"/>
    <x v="980"/>
    <n v="649"/>
    <n v="649"/>
    <n v="649"/>
    <m/>
    <n v="0"/>
    <n v="0"/>
    <n v="0"/>
    <n v="13.5"/>
    <n v="0"/>
    <n v="0"/>
    <n v="0"/>
    <n v="0"/>
    <n v="0"/>
    <n v="13.5"/>
    <s v="2"/>
  </r>
  <r>
    <x v="8"/>
    <x v="176"/>
    <s v="1"/>
    <s v="01"/>
    <s v="15041RESIN382572020"/>
    <s v="20SD004F"/>
    <x v="981"/>
    <n v="648"/>
    <n v="648"/>
    <n v="648"/>
    <m/>
    <n v="0"/>
    <n v="0"/>
    <n v="0"/>
    <n v="61.2"/>
    <n v="0"/>
    <n v="0"/>
    <n v="0"/>
    <n v="0"/>
    <n v="0"/>
    <n v="61.2"/>
    <s v="2"/>
  </r>
  <r>
    <x v="8"/>
    <x v="176"/>
    <s v="1"/>
    <s v="01"/>
    <s v="15041RESIN382572020"/>
    <s v="20SD004F"/>
    <x v="982"/>
    <n v="647"/>
    <n v="647"/>
    <n v="647"/>
    <m/>
    <n v="0"/>
    <n v="0"/>
    <n v="0"/>
    <n v="2.5"/>
    <n v="0"/>
    <n v="0"/>
    <n v="0"/>
    <n v="0"/>
    <n v="0"/>
    <n v="2.5"/>
    <s v="2"/>
  </r>
  <r>
    <x v="8"/>
    <x v="176"/>
    <s v="1"/>
    <s v="01"/>
    <s v="15041RESIN382572020"/>
    <s v="20SD004F"/>
    <x v="983"/>
    <n v="646"/>
    <n v="646"/>
    <n v="646"/>
    <m/>
    <n v="0"/>
    <n v="0"/>
    <n v="0"/>
    <n v="23.7"/>
    <n v="0"/>
    <n v="0"/>
    <n v="0"/>
    <n v="0"/>
    <n v="0"/>
    <n v="23.7"/>
    <s v="2"/>
  </r>
  <r>
    <x v="8"/>
    <x v="176"/>
    <s v="1"/>
    <s v="01"/>
    <s v="15041RESIN382572020"/>
    <s v="20SD004F"/>
    <x v="984"/>
    <n v="645"/>
    <n v="645"/>
    <n v="645"/>
    <m/>
    <n v="0"/>
    <n v="0"/>
    <n v="0"/>
    <n v="7.65"/>
    <n v="0"/>
    <n v="0"/>
    <n v="0"/>
    <n v="0"/>
    <n v="0"/>
    <n v="7.65"/>
    <s v="2"/>
  </r>
  <r>
    <x v="8"/>
    <x v="170"/>
    <s v="1"/>
    <s v="01"/>
    <s v="15041RESIN382572020"/>
    <s v="20SD004F"/>
    <x v="985"/>
    <n v="644"/>
    <n v="644"/>
    <n v="644"/>
    <m/>
    <n v="0"/>
    <n v="0"/>
    <n v="0"/>
    <n v="51.39"/>
    <n v="0"/>
    <n v="0"/>
    <n v="0"/>
    <n v="0"/>
    <n v="0"/>
    <n v="51.39"/>
    <s v="2"/>
  </r>
  <r>
    <x v="8"/>
    <x v="170"/>
    <s v="1"/>
    <s v="01"/>
    <s v="15041RESIN382572020"/>
    <s v="20SD004F"/>
    <x v="986"/>
    <n v="643"/>
    <n v="643"/>
    <n v="643"/>
    <m/>
    <n v="0"/>
    <n v="0"/>
    <n v="0"/>
    <n v="116.55"/>
    <n v="0"/>
    <n v="0"/>
    <n v="0"/>
    <n v="0"/>
    <n v="0"/>
    <n v="116.55"/>
    <s v="2"/>
  </r>
  <r>
    <x v="8"/>
    <x v="170"/>
    <s v="1"/>
    <s v="01"/>
    <s v="15041RESIN382572020"/>
    <s v="20SD004F"/>
    <x v="987"/>
    <n v="642"/>
    <n v="642"/>
    <n v="642"/>
    <m/>
    <n v="0"/>
    <n v="0"/>
    <n v="0"/>
    <n v="1.5"/>
    <n v="0"/>
    <n v="0"/>
    <n v="0"/>
    <n v="0"/>
    <n v="0"/>
    <n v="1.5"/>
    <s v="2"/>
  </r>
  <r>
    <x v="8"/>
    <x v="170"/>
    <s v="1"/>
    <s v="01"/>
    <s v="15041RESIN382572020"/>
    <s v="20SD004F"/>
    <x v="988"/>
    <n v="641"/>
    <n v="641"/>
    <n v="641"/>
    <m/>
    <n v="0"/>
    <n v="0"/>
    <n v="0"/>
    <n v="3"/>
    <n v="0"/>
    <n v="0"/>
    <n v="0"/>
    <n v="0"/>
    <n v="0"/>
    <n v="3"/>
    <s v="2"/>
  </r>
  <r>
    <x v="8"/>
    <x v="172"/>
    <s v="1"/>
    <s v="01"/>
    <s v="15041RESIN382572020"/>
    <s v="20SD004F"/>
    <x v="989"/>
    <n v="640"/>
    <n v="640"/>
    <n v="640"/>
    <m/>
    <n v="0"/>
    <n v="0"/>
    <n v="0"/>
    <n v="23.45"/>
    <n v="0"/>
    <n v="0"/>
    <n v="0"/>
    <n v="0"/>
    <n v="0"/>
    <n v="23.45"/>
    <s v="2"/>
  </r>
  <r>
    <x v="8"/>
    <x v="172"/>
    <s v="1"/>
    <s v="01"/>
    <s v="15041RESIN382572020"/>
    <s v="20SD004F"/>
    <x v="990"/>
    <n v="639"/>
    <n v="639"/>
    <n v="639"/>
    <m/>
    <n v="0"/>
    <n v="0"/>
    <n v="0"/>
    <n v="3"/>
    <n v="0"/>
    <n v="0"/>
    <n v="0"/>
    <n v="0"/>
    <n v="0"/>
    <n v="3"/>
    <s v="2"/>
  </r>
  <r>
    <x v="8"/>
    <x v="172"/>
    <s v="1"/>
    <s v="01"/>
    <s v="15041RESIN382572020"/>
    <s v="20SD004F"/>
    <x v="991"/>
    <n v="638"/>
    <n v="638"/>
    <n v="638"/>
    <m/>
    <n v="0"/>
    <n v="0"/>
    <n v="0"/>
    <n v="144.25"/>
    <n v="0"/>
    <n v="0"/>
    <n v="0"/>
    <n v="0"/>
    <n v="0"/>
    <n v="144.25"/>
    <s v="2"/>
  </r>
  <r>
    <x v="8"/>
    <x v="173"/>
    <s v="1"/>
    <s v="01"/>
    <s v="15041RESIN382572020"/>
    <s v="20SD004F"/>
    <x v="992"/>
    <n v="637"/>
    <n v="637"/>
    <n v="637"/>
    <m/>
    <n v="0"/>
    <n v="0"/>
    <n v="0"/>
    <n v="15.52"/>
    <n v="0"/>
    <n v="0"/>
    <n v="0"/>
    <n v="0"/>
    <n v="0"/>
    <n v="15.52"/>
    <s v="2"/>
  </r>
  <r>
    <x v="8"/>
    <x v="173"/>
    <s v="1"/>
    <s v="01"/>
    <s v="15041RESIN382572020"/>
    <s v="20SD004F"/>
    <x v="993"/>
    <n v="636"/>
    <n v="636"/>
    <n v="636"/>
    <m/>
    <n v="0"/>
    <n v="0"/>
    <n v="0"/>
    <n v="12.06"/>
    <n v="0"/>
    <n v="0"/>
    <n v="0"/>
    <n v="0"/>
    <n v="0"/>
    <n v="12.06"/>
    <s v="2"/>
  </r>
  <r>
    <x v="8"/>
    <x v="173"/>
    <s v="1"/>
    <s v="01"/>
    <s v="15041RESIN515432020"/>
    <s v="20SD000F"/>
    <x v="994"/>
    <n v="1527"/>
    <n v="1527"/>
    <n v="1527"/>
    <m/>
    <n v="0"/>
    <n v="0"/>
    <n v="0"/>
    <n v="78.75"/>
    <n v="0"/>
    <n v="0"/>
    <n v="0"/>
    <n v="0"/>
    <n v="0"/>
    <n v="78.75"/>
    <s v="2"/>
  </r>
  <r>
    <x v="8"/>
    <x v="173"/>
    <s v="1"/>
    <s v="01"/>
    <s v="15041RESIN515432020"/>
    <s v="20SD000F"/>
    <x v="995"/>
    <n v="1528"/>
    <n v="1528"/>
    <n v="1528"/>
    <m/>
    <n v="0"/>
    <n v="0"/>
    <n v="0"/>
    <n v="0"/>
    <n v="0"/>
    <n v="0"/>
    <n v="0"/>
    <n v="0"/>
    <n v="0"/>
    <n v="0"/>
    <s v="2"/>
  </r>
  <r>
    <x v="8"/>
    <x v="173"/>
    <s v="1"/>
    <s v="01"/>
    <s v="15041RESIN515432020"/>
    <s v="20SD000F"/>
    <x v="996"/>
    <n v="1529"/>
    <n v="1529"/>
    <n v="1529"/>
    <m/>
    <n v="0"/>
    <n v="0"/>
    <n v="0"/>
    <n v="0"/>
    <n v="0"/>
    <n v="0"/>
    <n v="0"/>
    <n v="0"/>
    <n v="0"/>
    <n v="0"/>
    <s v="2"/>
  </r>
  <r>
    <x v="8"/>
    <x v="173"/>
    <s v="1"/>
    <s v="01"/>
    <s v="15041RESIN515432020"/>
    <s v="20SD000F"/>
    <x v="997"/>
    <n v="1530"/>
    <n v="1530"/>
    <n v="1530"/>
    <m/>
    <n v="0"/>
    <n v="0"/>
    <n v="0"/>
    <n v="3.72"/>
    <n v="0"/>
    <n v="0"/>
    <n v="0"/>
    <n v="0"/>
    <n v="0"/>
    <n v="3.72"/>
    <s v="2"/>
  </r>
  <r>
    <x v="8"/>
    <x v="173"/>
    <s v="1"/>
    <s v="01"/>
    <s v="15041RESIN515432020"/>
    <s v="20SD000F"/>
    <x v="998"/>
    <n v="1531"/>
    <n v="1531"/>
    <n v="1531"/>
    <m/>
    <n v="0"/>
    <n v="0"/>
    <n v="0"/>
    <n v="50.62"/>
    <n v="0"/>
    <n v="0"/>
    <n v="0"/>
    <n v="0"/>
    <n v="0"/>
    <n v="50.62"/>
    <s v="2"/>
  </r>
  <r>
    <x v="8"/>
    <x v="173"/>
    <s v="1"/>
    <s v="01"/>
    <s v="15041RESIN515432020"/>
    <s v="20SD000F"/>
    <x v="999"/>
    <n v="1532"/>
    <n v="1532"/>
    <n v="1532"/>
    <m/>
    <n v="0"/>
    <n v="0"/>
    <n v="0"/>
    <n v="63"/>
    <n v="0"/>
    <n v="0"/>
    <n v="0"/>
    <n v="0"/>
    <n v="0"/>
    <n v="63"/>
    <s v="2"/>
  </r>
  <r>
    <x v="8"/>
    <x v="173"/>
    <s v="1"/>
    <s v="01"/>
    <s v="15041RESIN515432020"/>
    <s v="20SD000F"/>
    <x v="1000"/>
    <n v="1533"/>
    <n v="1533"/>
    <n v="1533"/>
    <m/>
    <n v="0"/>
    <n v="0"/>
    <n v="0"/>
    <n v="161.28"/>
    <n v="0"/>
    <n v="0"/>
    <n v="0"/>
    <n v="0"/>
    <n v="0"/>
    <n v="161.28"/>
    <s v="2"/>
  </r>
  <r>
    <x v="8"/>
    <x v="172"/>
    <s v="1"/>
    <s v="01"/>
    <s v="15041RESIN515432020"/>
    <s v="20SD000F"/>
    <x v="1001"/>
    <n v="1534"/>
    <n v="1534"/>
    <n v="1534"/>
    <m/>
    <n v="0"/>
    <n v="0"/>
    <n v="0"/>
    <n v="131.01"/>
    <n v="0"/>
    <n v="0"/>
    <n v="0"/>
    <n v="0"/>
    <n v="0"/>
    <n v="131.01"/>
    <s v="2"/>
  </r>
  <r>
    <x v="8"/>
    <x v="172"/>
    <s v="1"/>
    <s v="01"/>
    <s v="15041RESIN515432020"/>
    <s v="20SD000F"/>
    <x v="1002"/>
    <n v="1535"/>
    <n v="1535"/>
    <n v="1535"/>
    <m/>
    <n v="0"/>
    <n v="0"/>
    <n v="0"/>
    <n v="15.34"/>
    <n v="0"/>
    <n v="0"/>
    <n v="0"/>
    <n v="0"/>
    <n v="0"/>
    <n v="15.34"/>
    <s v="2"/>
  </r>
  <r>
    <x v="8"/>
    <x v="172"/>
    <s v="1"/>
    <s v="01"/>
    <s v="15041RESIN515432020"/>
    <s v="20SD000F"/>
    <x v="1003"/>
    <n v="1536"/>
    <n v="1536"/>
    <n v="1536"/>
    <m/>
    <n v="0"/>
    <n v="0"/>
    <n v="0"/>
    <n v="188.03"/>
    <n v="0"/>
    <n v="0"/>
    <n v="0"/>
    <n v="0"/>
    <n v="0"/>
    <n v="188.03"/>
    <s v="2"/>
  </r>
  <r>
    <x v="8"/>
    <x v="172"/>
    <s v="1"/>
    <s v="01"/>
    <s v="15041RESIN515432020"/>
    <s v="20SD000F"/>
    <x v="1004"/>
    <n v="1537"/>
    <n v="1537"/>
    <n v="1537"/>
    <m/>
    <n v="0"/>
    <n v="0"/>
    <n v="0"/>
    <n v="228.26"/>
    <n v="0"/>
    <n v="0"/>
    <n v="0"/>
    <n v="0"/>
    <n v="0"/>
    <n v="228.26"/>
    <s v="2"/>
  </r>
  <r>
    <x v="8"/>
    <x v="170"/>
    <s v="1"/>
    <s v="01"/>
    <s v="15041RESIN515432020"/>
    <s v="20SD000F"/>
    <x v="1005"/>
    <n v="1538"/>
    <n v="1538"/>
    <n v="1538"/>
    <m/>
    <n v="0"/>
    <n v="0"/>
    <n v="0"/>
    <n v="56.5"/>
    <n v="0"/>
    <n v="0"/>
    <n v="0"/>
    <n v="0"/>
    <n v="0"/>
    <n v="56.5"/>
    <s v="2"/>
  </r>
  <r>
    <x v="8"/>
    <x v="170"/>
    <s v="1"/>
    <s v="01"/>
    <s v="15041RESIN515432020"/>
    <s v="20SD000F"/>
    <x v="1006"/>
    <n v="1539"/>
    <n v="1539"/>
    <n v="1539"/>
    <m/>
    <n v="0"/>
    <n v="0"/>
    <n v="0"/>
    <n v="46.7"/>
    <n v="0"/>
    <n v="0"/>
    <n v="0"/>
    <n v="0"/>
    <n v="0"/>
    <n v="46.7"/>
    <s v="2"/>
  </r>
  <r>
    <x v="8"/>
    <x v="168"/>
    <s v="1"/>
    <s v="01"/>
    <s v="15041RESIN515432020"/>
    <s v="20SD000F"/>
    <x v="1007"/>
    <n v="1540"/>
    <n v="1540"/>
    <n v="1540"/>
    <m/>
    <n v="0"/>
    <n v="0"/>
    <n v="0"/>
    <n v="0"/>
    <n v="0"/>
    <n v="0"/>
    <n v="0"/>
    <n v="0"/>
    <n v="0"/>
    <n v="0"/>
    <s v="2"/>
  </r>
  <r>
    <x v="8"/>
    <x v="169"/>
    <s v="1"/>
    <s v="01"/>
    <s v="15041RESIN515432020"/>
    <s v="20SD000F"/>
    <x v="1008"/>
    <n v="1541"/>
    <n v="1541"/>
    <n v="1541"/>
    <m/>
    <n v="0"/>
    <n v="0"/>
    <n v="0"/>
    <n v="74.16"/>
    <n v="0"/>
    <n v="0"/>
    <n v="0"/>
    <n v="0"/>
    <n v="0"/>
    <n v="74.16"/>
    <s v="2"/>
  </r>
  <r>
    <x v="8"/>
    <x v="167"/>
    <s v="1"/>
    <s v="01"/>
    <s v="15041RESIN515432020"/>
    <s v="20SD000F"/>
    <x v="1009"/>
    <n v="1542"/>
    <n v="1542"/>
    <n v="1542"/>
    <m/>
    <n v="0"/>
    <n v="0"/>
    <n v="0"/>
    <n v="229.45"/>
    <n v="0"/>
    <n v="0"/>
    <n v="0"/>
    <n v="0"/>
    <n v="0"/>
    <n v="229.45"/>
    <s v="2"/>
  </r>
  <r>
    <x v="8"/>
    <x v="167"/>
    <s v="1"/>
    <s v="01"/>
    <s v="15041RESIN515432020"/>
    <s v="20SD000F"/>
    <x v="1010"/>
    <n v="1543"/>
    <n v="1543"/>
    <n v="1543"/>
    <m/>
    <n v="0"/>
    <n v="0"/>
    <n v="0"/>
    <n v="266.79000000000002"/>
    <n v="0"/>
    <n v="0"/>
    <n v="0"/>
    <n v="0"/>
    <n v="0"/>
    <n v="266.79000000000002"/>
    <s v="2"/>
  </r>
  <r>
    <x v="8"/>
    <x v="165"/>
    <s v="1"/>
    <s v="01"/>
    <s v="15041RESIN515432020"/>
    <s v="20SD000F"/>
    <x v="1011"/>
    <n v="1544"/>
    <n v="1544"/>
    <n v="1544"/>
    <m/>
    <n v="0"/>
    <n v="0"/>
    <n v="0"/>
    <n v="179.14"/>
    <n v="0"/>
    <n v="0"/>
    <n v="0"/>
    <n v="0"/>
    <n v="0"/>
    <n v="179.14"/>
    <s v="2"/>
  </r>
  <r>
    <x v="8"/>
    <x v="177"/>
    <s v="1"/>
    <s v="01"/>
    <s v="15041RESIN515432020"/>
    <s v="20SD000F"/>
    <x v="1012"/>
    <n v="1545"/>
    <n v="1545"/>
    <n v="1545"/>
    <m/>
    <n v="0"/>
    <n v="0"/>
    <n v="0"/>
    <n v="0"/>
    <n v="0"/>
    <n v="0"/>
    <n v="0"/>
    <n v="0"/>
    <n v="0"/>
    <n v="0"/>
    <s v="2"/>
  </r>
  <r>
    <x v="8"/>
    <x v="164"/>
    <s v="1"/>
    <s v="01"/>
    <s v="15041RESIN515432020"/>
    <s v="20SD000F"/>
    <x v="1013"/>
    <n v="1546"/>
    <n v="1546"/>
    <n v="1546"/>
    <m/>
    <n v="0"/>
    <n v="0"/>
    <n v="0"/>
    <n v="6930"/>
    <n v="0"/>
    <n v="0"/>
    <n v="0"/>
    <n v="0"/>
    <n v="0"/>
    <n v="6930"/>
    <s v="2"/>
  </r>
  <r>
    <x v="8"/>
    <x v="164"/>
    <s v="1"/>
    <s v="01"/>
    <s v="15041RESIN515432020"/>
    <s v="20SD000F"/>
    <x v="1014"/>
    <n v="1547"/>
    <n v="1547"/>
    <n v="1547"/>
    <m/>
    <n v="0"/>
    <n v="0"/>
    <n v="0"/>
    <n v="1681.92"/>
    <n v="0"/>
    <n v="0"/>
    <n v="0"/>
    <n v="0"/>
    <n v="0"/>
    <n v="1681.92"/>
    <s v="2"/>
  </r>
  <r>
    <x v="8"/>
    <x v="164"/>
    <s v="1"/>
    <s v="01"/>
    <s v="15041RESIN515432020"/>
    <s v="20SD000F"/>
    <x v="1015"/>
    <n v="1548"/>
    <n v="1548"/>
    <n v="1548"/>
    <m/>
    <n v="0"/>
    <n v="0"/>
    <n v="0"/>
    <n v="352.26"/>
    <n v="0"/>
    <n v="0"/>
    <n v="0"/>
    <n v="0"/>
    <n v="0"/>
    <n v="352.26"/>
    <s v="2"/>
  </r>
  <r>
    <x v="8"/>
    <x v="164"/>
    <s v="1"/>
    <s v="01"/>
    <s v="15041RESIN515432020"/>
    <s v="20SD000F"/>
    <x v="1016"/>
    <n v="1549"/>
    <n v="1549"/>
    <n v="1549"/>
    <m/>
    <n v="0"/>
    <n v="0"/>
    <n v="0"/>
    <n v="265.11"/>
    <n v="0"/>
    <n v="0"/>
    <n v="0"/>
    <n v="0"/>
    <n v="0"/>
    <n v="265.11"/>
    <s v="2"/>
  </r>
  <r>
    <x v="8"/>
    <x v="164"/>
    <s v="1"/>
    <s v="01"/>
    <s v="15041RESIN515432020"/>
    <s v="20SD000F"/>
    <x v="1017"/>
    <n v="1550"/>
    <n v="1550"/>
    <n v="1550"/>
    <m/>
    <n v="0"/>
    <n v="0"/>
    <n v="0"/>
    <n v="3360"/>
    <n v="0"/>
    <n v="0"/>
    <n v="0"/>
    <n v="0"/>
    <n v="0"/>
    <n v="3360"/>
    <s v="2"/>
  </r>
  <r>
    <x v="8"/>
    <x v="160"/>
    <s v="1"/>
    <s v="01"/>
    <s v="15041RESIN515432020"/>
    <s v="20SD000F"/>
    <x v="1018"/>
    <n v="1551"/>
    <n v="1551"/>
    <n v="1551"/>
    <m/>
    <n v="0"/>
    <n v="0"/>
    <n v="0"/>
    <n v="15.19"/>
    <n v="0"/>
    <n v="0"/>
    <n v="0"/>
    <n v="0"/>
    <n v="0"/>
    <n v="15.19"/>
    <s v="2"/>
  </r>
  <r>
    <x v="8"/>
    <x v="160"/>
    <s v="1"/>
    <s v="01"/>
    <s v="15041RESIN515432020"/>
    <s v="20SD000F"/>
    <x v="1019"/>
    <n v="1552"/>
    <n v="1552"/>
    <n v="1552"/>
    <m/>
    <n v="0"/>
    <n v="0"/>
    <n v="0"/>
    <n v="20.260000000000002"/>
    <n v="0"/>
    <n v="0"/>
    <n v="0"/>
    <n v="0"/>
    <n v="0"/>
    <n v="20.260000000000002"/>
    <s v="2"/>
  </r>
  <r>
    <x v="8"/>
    <x v="160"/>
    <s v="1"/>
    <s v="01"/>
    <s v="15041RESIN515432020"/>
    <s v="20SD000F"/>
    <x v="1020"/>
    <n v="1553"/>
    <n v="1553"/>
    <n v="1553"/>
    <m/>
    <n v="0"/>
    <n v="0"/>
    <n v="0"/>
    <n v="5.0599999999999996"/>
    <n v="0"/>
    <n v="0"/>
    <n v="0"/>
    <n v="0"/>
    <n v="0"/>
    <n v="5.0599999999999996"/>
    <s v="2"/>
  </r>
  <r>
    <x v="8"/>
    <x v="160"/>
    <s v="1"/>
    <s v="01"/>
    <s v="15041RESIN515432020"/>
    <s v="20SD000F"/>
    <x v="1021"/>
    <n v="1554"/>
    <n v="1554"/>
    <n v="1554"/>
    <m/>
    <n v="0"/>
    <n v="0"/>
    <n v="0"/>
    <n v="54.76"/>
    <n v="0"/>
    <n v="0"/>
    <n v="0"/>
    <n v="0"/>
    <n v="0"/>
    <n v="54.76"/>
    <s v="2"/>
  </r>
  <r>
    <x v="8"/>
    <x v="160"/>
    <s v="1"/>
    <s v="01"/>
    <s v="15041RESIN515432020"/>
    <s v="20SD000F"/>
    <x v="1022"/>
    <n v="1555"/>
    <n v="1555"/>
    <n v="1555"/>
    <m/>
    <n v="0"/>
    <n v="0"/>
    <n v="0"/>
    <n v="288.83999999999997"/>
    <n v="0"/>
    <n v="0"/>
    <n v="0"/>
    <n v="0"/>
    <n v="0"/>
    <n v="288.83999999999997"/>
    <s v="2"/>
  </r>
  <r>
    <x v="8"/>
    <x v="160"/>
    <s v="1"/>
    <s v="01"/>
    <s v="15041RESIN515432020"/>
    <s v="20SD000F"/>
    <x v="1023"/>
    <n v="1556"/>
    <n v="1556"/>
    <n v="1556"/>
    <m/>
    <n v="0"/>
    <n v="0"/>
    <n v="0"/>
    <n v="77.14"/>
    <n v="0"/>
    <n v="0"/>
    <n v="0"/>
    <n v="0"/>
    <n v="0"/>
    <n v="77.14"/>
    <s v="2"/>
  </r>
  <r>
    <x v="8"/>
    <x v="158"/>
    <s v="1"/>
    <s v="01"/>
    <s v="15041RESIN515432020"/>
    <s v="20SD000F"/>
    <x v="1024"/>
    <n v="1557"/>
    <n v="1557"/>
    <n v="1557"/>
    <m/>
    <n v="0"/>
    <n v="0"/>
    <n v="0"/>
    <n v="117.46"/>
    <n v="0"/>
    <n v="0"/>
    <n v="0"/>
    <n v="0"/>
    <n v="0"/>
    <n v="117.46"/>
    <s v="2"/>
  </r>
  <r>
    <x v="8"/>
    <x v="158"/>
    <s v="1"/>
    <s v="01"/>
    <s v="15041RESIN515432020"/>
    <s v="20SD000F"/>
    <x v="1025"/>
    <n v="1558"/>
    <n v="1558"/>
    <n v="1558"/>
    <m/>
    <n v="0"/>
    <n v="0"/>
    <n v="0"/>
    <n v="32.5"/>
    <n v="0"/>
    <n v="0"/>
    <n v="0"/>
    <n v="0"/>
    <n v="0"/>
    <n v="32.5"/>
    <s v="2"/>
  </r>
  <r>
    <x v="8"/>
    <x v="158"/>
    <s v="1"/>
    <s v="01"/>
    <s v="15041RESIN515432020"/>
    <s v="20SD000F"/>
    <x v="1026"/>
    <n v="1559"/>
    <n v="1559"/>
    <n v="1559"/>
    <m/>
    <n v="0"/>
    <n v="0"/>
    <n v="0"/>
    <n v="86.4"/>
    <n v="0"/>
    <n v="0"/>
    <n v="0"/>
    <n v="0"/>
    <n v="0"/>
    <n v="86.4"/>
    <s v="2"/>
  </r>
  <r>
    <x v="8"/>
    <x v="157"/>
    <s v="1"/>
    <s v="01"/>
    <s v="15041RESIN515432020"/>
    <s v="20SD000F"/>
    <x v="1027"/>
    <n v="1560"/>
    <n v="1560"/>
    <n v="1560"/>
    <m/>
    <n v="0"/>
    <n v="0"/>
    <n v="0"/>
    <n v="50.64"/>
    <n v="0"/>
    <n v="0"/>
    <n v="0"/>
    <n v="0"/>
    <n v="0"/>
    <n v="50.64"/>
    <s v="2"/>
  </r>
  <r>
    <x v="8"/>
    <x v="156"/>
    <s v="1"/>
    <s v="01"/>
    <s v="15041RESIN515432020"/>
    <s v="20SD000F"/>
    <x v="1028"/>
    <n v="1562"/>
    <n v="1562"/>
    <n v="1562"/>
    <m/>
    <n v="0"/>
    <n v="0"/>
    <n v="0"/>
    <n v="378.9"/>
    <n v="0"/>
    <n v="0"/>
    <n v="0"/>
    <n v="0"/>
    <n v="0"/>
    <n v="378.9"/>
    <s v="2"/>
  </r>
  <r>
    <x v="8"/>
    <x v="156"/>
    <s v="1"/>
    <s v="01"/>
    <s v="15041RESIN515432020"/>
    <s v="20SD000F"/>
    <x v="1029"/>
    <n v="1561"/>
    <n v="1561"/>
    <n v="1561"/>
    <m/>
    <n v="0"/>
    <n v="0"/>
    <n v="0"/>
    <n v="26.26"/>
    <n v="0"/>
    <n v="0"/>
    <n v="0"/>
    <n v="0"/>
    <n v="0"/>
    <n v="26.26"/>
    <s v="2"/>
  </r>
  <r>
    <x v="8"/>
    <x v="156"/>
    <s v="1"/>
    <s v="01"/>
    <s v="15041RESIN515432020"/>
    <s v="20SD000F"/>
    <x v="1030"/>
    <n v="1563"/>
    <n v="1563"/>
    <n v="1563"/>
    <m/>
    <n v="0"/>
    <n v="0"/>
    <n v="0"/>
    <n v="277.10000000000002"/>
    <n v="0"/>
    <n v="0"/>
    <n v="0"/>
    <n v="0"/>
    <n v="0"/>
    <n v="277.10000000000002"/>
    <s v="2"/>
  </r>
  <r>
    <x v="8"/>
    <x v="155"/>
    <s v="1"/>
    <s v="01"/>
    <s v="15041RESIN515432020"/>
    <s v="20SD000F"/>
    <x v="1031"/>
    <n v="1564"/>
    <n v="1564"/>
    <n v="1564"/>
    <m/>
    <n v="0"/>
    <n v="0"/>
    <n v="0"/>
    <n v="21.52"/>
    <n v="0"/>
    <n v="0"/>
    <n v="0"/>
    <n v="0"/>
    <n v="0"/>
    <n v="21.52"/>
    <s v="2"/>
  </r>
  <r>
    <x v="8"/>
    <x v="154"/>
    <s v="1"/>
    <s v="01"/>
    <s v="15041RESIN515432020"/>
    <s v="20SD000F"/>
    <x v="1032"/>
    <n v="1565"/>
    <n v="1565"/>
    <n v="1565"/>
    <m/>
    <n v="0"/>
    <n v="0"/>
    <n v="0"/>
    <n v="46.08"/>
    <n v="0"/>
    <n v="0"/>
    <n v="0"/>
    <n v="0"/>
    <n v="0"/>
    <n v="46.08"/>
    <s v="2"/>
  </r>
  <r>
    <x v="8"/>
    <x v="154"/>
    <s v="1"/>
    <s v="01"/>
    <s v="15041RESIN515432020"/>
    <s v="20SD000F"/>
    <x v="1033"/>
    <n v="1566"/>
    <n v="1566"/>
    <n v="1566"/>
    <m/>
    <n v="0"/>
    <n v="0"/>
    <n v="0"/>
    <n v="128.97999999999999"/>
    <n v="0"/>
    <n v="0"/>
    <n v="0"/>
    <n v="0"/>
    <n v="0"/>
    <n v="128.97999999999999"/>
    <s v="2"/>
  </r>
  <r>
    <x v="8"/>
    <x v="173"/>
    <s v="1"/>
    <s v="01"/>
    <s v="15041RESIN515432020"/>
    <s v="20SD000F"/>
    <x v="996"/>
    <n v="1529"/>
    <n v="1529"/>
    <n v="1529"/>
    <m/>
    <n v="0"/>
    <n v="0"/>
    <n v="0"/>
    <n v="0"/>
    <n v="0"/>
    <n v="0"/>
    <n v="0"/>
    <n v="0"/>
    <n v="0"/>
    <n v="0"/>
    <s v="2"/>
  </r>
  <r>
    <x v="9"/>
    <x v="178"/>
    <s v="1"/>
    <s v="01"/>
    <s v="15041RESIN515432020"/>
    <s v="20SD000F"/>
    <x v="1034"/>
    <n v="1416"/>
    <n v="1416"/>
    <n v="1416"/>
    <m/>
    <n v="0"/>
    <n v="0"/>
    <n v="0"/>
    <n v="36.75"/>
    <n v="0"/>
    <n v="0"/>
    <n v="0"/>
    <n v="0"/>
    <n v="0"/>
    <n v="36.75"/>
    <s v="2"/>
  </r>
  <r>
    <x v="9"/>
    <x v="179"/>
    <s v="1"/>
    <s v="01"/>
    <s v="15041RESIN515432020"/>
    <s v="20SD000F"/>
    <x v="1035"/>
    <n v="1417"/>
    <n v="1417"/>
    <n v="1417"/>
    <m/>
    <n v="0"/>
    <n v="0"/>
    <n v="0"/>
    <n v="211.99"/>
    <n v="0"/>
    <n v="0"/>
    <n v="0"/>
    <n v="0"/>
    <n v="0"/>
    <n v="211.99"/>
    <s v="2"/>
  </r>
  <r>
    <x v="9"/>
    <x v="179"/>
    <s v="1"/>
    <s v="01"/>
    <s v="15041RESIN515432020"/>
    <s v="20SD000F"/>
    <x v="1036"/>
    <n v="1418"/>
    <n v="1418"/>
    <n v="1418"/>
    <m/>
    <n v="0"/>
    <n v="0"/>
    <n v="0"/>
    <n v="58.76"/>
    <n v="0"/>
    <n v="0"/>
    <n v="0"/>
    <n v="0"/>
    <n v="0"/>
    <n v="58.76"/>
    <s v="2"/>
  </r>
  <r>
    <x v="9"/>
    <x v="179"/>
    <s v="1"/>
    <s v="01"/>
    <s v="15041RESIN515432020"/>
    <s v="20SD000F"/>
    <x v="1037"/>
    <n v="1419"/>
    <n v="1419"/>
    <n v="1419"/>
    <m/>
    <n v="0"/>
    <n v="0"/>
    <n v="0"/>
    <n v="18.48"/>
    <n v="0"/>
    <n v="0"/>
    <n v="0"/>
    <n v="0"/>
    <n v="0"/>
    <n v="18.48"/>
    <s v="2"/>
  </r>
  <r>
    <x v="9"/>
    <x v="180"/>
    <s v="1"/>
    <s v="01"/>
    <s v="15041RESIN515432020"/>
    <s v="20SD000F"/>
    <x v="1038"/>
    <n v="1420"/>
    <n v="1420"/>
    <n v="1420"/>
    <m/>
    <n v="0"/>
    <n v="0"/>
    <n v="0"/>
    <n v="10.75"/>
    <n v="0"/>
    <n v="0"/>
    <n v="0"/>
    <n v="0"/>
    <n v="0"/>
    <n v="10.75"/>
    <s v="2"/>
  </r>
  <r>
    <x v="9"/>
    <x v="180"/>
    <s v="1"/>
    <s v="01"/>
    <s v="15041RESIN515432020"/>
    <s v="20SD000F"/>
    <x v="1039"/>
    <n v="1421"/>
    <n v="1421"/>
    <n v="1421"/>
    <m/>
    <n v="0"/>
    <n v="0"/>
    <n v="0"/>
    <n v="5.16"/>
    <n v="0"/>
    <n v="0"/>
    <n v="0"/>
    <n v="0"/>
    <n v="0"/>
    <n v="5.16"/>
    <s v="2"/>
  </r>
  <r>
    <x v="9"/>
    <x v="180"/>
    <s v="1"/>
    <s v="01"/>
    <s v="15041RESIN515432020"/>
    <s v="20SD000F"/>
    <x v="1040"/>
    <n v="1422"/>
    <n v="1422"/>
    <n v="1422"/>
    <m/>
    <n v="0"/>
    <n v="0"/>
    <n v="0"/>
    <n v="18.350000000000001"/>
    <n v="0"/>
    <n v="0"/>
    <n v="0"/>
    <n v="0"/>
    <n v="0"/>
    <n v="18.350000000000001"/>
    <s v="2"/>
  </r>
  <r>
    <x v="9"/>
    <x v="180"/>
    <s v="1"/>
    <s v="01"/>
    <s v="15041RESIN515432020"/>
    <s v="20SD000F"/>
    <x v="1041"/>
    <n v="1423"/>
    <n v="1423"/>
    <n v="1423"/>
    <m/>
    <n v="0"/>
    <n v="0"/>
    <n v="0"/>
    <n v="3.72"/>
    <n v="0"/>
    <n v="0"/>
    <n v="0"/>
    <n v="0"/>
    <n v="0"/>
    <n v="3.72"/>
    <s v="2"/>
  </r>
  <r>
    <x v="9"/>
    <x v="180"/>
    <s v="1"/>
    <s v="01"/>
    <s v="15041RESIN515432020"/>
    <s v="20SD000F"/>
    <x v="1042"/>
    <n v="1424"/>
    <n v="1424"/>
    <n v="1424"/>
    <m/>
    <n v="0"/>
    <n v="0"/>
    <n v="0"/>
    <n v="12.72"/>
    <n v="0"/>
    <n v="0"/>
    <n v="0"/>
    <n v="0"/>
    <n v="0"/>
    <n v="12.72"/>
    <s v="2"/>
  </r>
  <r>
    <x v="9"/>
    <x v="180"/>
    <s v="1"/>
    <s v="01"/>
    <s v="15041RESIN515432020"/>
    <s v="20SD000F"/>
    <x v="1043"/>
    <n v="1425"/>
    <n v="1425"/>
    <n v="1425"/>
    <m/>
    <n v="0"/>
    <n v="0"/>
    <n v="0"/>
    <n v="5.16"/>
    <n v="0"/>
    <n v="0"/>
    <n v="0"/>
    <n v="0"/>
    <n v="0"/>
    <n v="5.16"/>
    <s v="2"/>
  </r>
  <r>
    <x v="9"/>
    <x v="180"/>
    <s v="1"/>
    <s v="01"/>
    <s v="15041RESIN515432020"/>
    <s v="20SD000F"/>
    <x v="1044"/>
    <n v="1426"/>
    <n v="1426"/>
    <n v="1426"/>
    <m/>
    <n v="0"/>
    <n v="0"/>
    <n v="0"/>
    <n v="199.26"/>
    <n v="0"/>
    <n v="0"/>
    <n v="0"/>
    <n v="0"/>
    <n v="0"/>
    <n v="199.26"/>
    <s v="2"/>
  </r>
  <r>
    <x v="9"/>
    <x v="180"/>
    <s v="1"/>
    <s v="01"/>
    <s v="15041RESIN515432020"/>
    <s v="20SD000F"/>
    <x v="1045"/>
    <n v="1427"/>
    <n v="1427"/>
    <n v="1427"/>
    <m/>
    <n v="0"/>
    <n v="0"/>
    <n v="0"/>
    <n v="6.56"/>
    <n v="0"/>
    <n v="0"/>
    <n v="0"/>
    <n v="0"/>
    <n v="0"/>
    <n v="6.56"/>
    <s v="2"/>
  </r>
  <r>
    <x v="9"/>
    <x v="180"/>
    <s v="1"/>
    <s v="01"/>
    <s v="15041RESIN515432020"/>
    <s v="20SD000F"/>
    <x v="1046"/>
    <n v="1428"/>
    <n v="1428"/>
    <n v="1428"/>
    <m/>
    <n v="0"/>
    <n v="0"/>
    <n v="0"/>
    <n v="7.44"/>
    <n v="0"/>
    <n v="0"/>
    <n v="0"/>
    <n v="0"/>
    <n v="0"/>
    <n v="7.44"/>
    <s v="2"/>
  </r>
  <r>
    <x v="9"/>
    <x v="180"/>
    <s v="1"/>
    <s v="01"/>
    <s v="15041RESIN515432020"/>
    <s v="20SD000F"/>
    <x v="1047"/>
    <n v="1429"/>
    <n v="1429"/>
    <n v="1429"/>
    <m/>
    <n v="0"/>
    <n v="0"/>
    <n v="0"/>
    <n v="7.44"/>
    <n v="0"/>
    <n v="0"/>
    <n v="0"/>
    <n v="0"/>
    <n v="0"/>
    <n v="7.44"/>
    <s v="2"/>
  </r>
  <r>
    <x v="9"/>
    <x v="180"/>
    <s v="1"/>
    <s v="01"/>
    <s v="15041RESIN515432020"/>
    <s v="20SD000F"/>
    <x v="1048"/>
    <n v="1430"/>
    <n v="1430"/>
    <n v="1430"/>
    <m/>
    <n v="0"/>
    <n v="0"/>
    <n v="0"/>
    <n v="20.56"/>
    <n v="0"/>
    <n v="0"/>
    <n v="0"/>
    <n v="0"/>
    <n v="0"/>
    <n v="20.56"/>
    <s v="2"/>
  </r>
  <r>
    <x v="9"/>
    <x v="181"/>
    <s v="1"/>
    <s v="01"/>
    <s v="15041RESIN515432020"/>
    <s v="20SD000F"/>
    <x v="1049"/>
    <n v="1431"/>
    <n v="1431"/>
    <n v="1431"/>
    <m/>
    <n v="0"/>
    <n v="0"/>
    <n v="0"/>
    <n v="32.26"/>
    <n v="0"/>
    <n v="0"/>
    <n v="0"/>
    <n v="0"/>
    <n v="0"/>
    <n v="32.26"/>
    <s v="2"/>
  </r>
  <r>
    <x v="9"/>
    <x v="181"/>
    <s v="1"/>
    <s v="01"/>
    <s v="15041RESIN515432020"/>
    <s v="20SD000F"/>
    <x v="1050"/>
    <n v="1432"/>
    <n v="1432"/>
    <n v="1432"/>
    <m/>
    <n v="0"/>
    <n v="0"/>
    <n v="0"/>
    <n v="230.66"/>
    <n v="0"/>
    <n v="0"/>
    <n v="0"/>
    <n v="0"/>
    <n v="0"/>
    <n v="230.66"/>
    <s v="2"/>
  </r>
  <r>
    <x v="9"/>
    <x v="182"/>
    <s v="1"/>
    <s v="01"/>
    <s v="15041RESIN515432020"/>
    <s v="20SD000F"/>
    <x v="1051"/>
    <n v="1433"/>
    <n v="1433"/>
    <n v="1433"/>
    <m/>
    <n v="0"/>
    <n v="0"/>
    <n v="0"/>
    <n v="42"/>
    <n v="0"/>
    <n v="0"/>
    <n v="0"/>
    <n v="0"/>
    <n v="0"/>
    <n v="42"/>
    <s v="2"/>
  </r>
  <r>
    <x v="9"/>
    <x v="182"/>
    <s v="1"/>
    <s v="01"/>
    <s v="15041RESIN515432020"/>
    <s v="20SD000F"/>
    <x v="1052"/>
    <n v="1434"/>
    <n v="1434"/>
    <n v="1434"/>
    <m/>
    <n v="0"/>
    <n v="0"/>
    <n v="0"/>
    <n v="153"/>
    <n v="0"/>
    <n v="0"/>
    <n v="0"/>
    <n v="0"/>
    <n v="0"/>
    <n v="153"/>
    <s v="2"/>
  </r>
  <r>
    <x v="9"/>
    <x v="182"/>
    <s v="1"/>
    <s v="01"/>
    <s v="15041RESIN515432020"/>
    <s v="20SD000F"/>
    <x v="1053"/>
    <n v="1435"/>
    <n v="1435"/>
    <n v="1435"/>
    <m/>
    <n v="0"/>
    <n v="0"/>
    <n v="0"/>
    <n v="87.5"/>
    <n v="0"/>
    <n v="0"/>
    <n v="0"/>
    <n v="0"/>
    <n v="0"/>
    <n v="87.5"/>
    <s v="2"/>
  </r>
  <r>
    <x v="9"/>
    <x v="182"/>
    <s v="1"/>
    <s v="01"/>
    <s v="15041RESIN515432020"/>
    <s v="20SD000F"/>
    <x v="1054"/>
    <n v="1436"/>
    <n v="1436"/>
    <n v="1436"/>
    <m/>
    <n v="0"/>
    <n v="0"/>
    <n v="0"/>
    <n v="33.25"/>
    <n v="0"/>
    <n v="0"/>
    <n v="0"/>
    <n v="0"/>
    <n v="0"/>
    <n v="33.25"/>
    <s v="2"/>
  </r>
  <r>
    <x v="9"/>
    <x v="182"/>
    <s v="1"/>
    <s v="01"/>
    <s v="15041RESIN515432020"/>
    <s v="20SD000F"/>
    <x v="1055"/>
    <n v="1437"/>
    <n v="1437"/>
    <n v="1437"/>
    <m/>
    <n v="0"/>
    <n v="0"/>
    <n v="0"/>
    <n v="44.07"/>
    <n v="0"/>
    <n v="0"/>
    <n v="0"/>
    <n v="0"/>
    <n v="0"/>
    <n v="44.07"/>
    <s v="2"/>
  </r>
  <r>
    <x v="9"/>
    <x v="182"/>
    <s v="1"/>
    <s v="01"/>
    <s v="15041RESIN515432020"/>
    <s v="20SD000F"/>
    <x v="1056"/>
    <n v="1438"/>
    <n v="1438"/>
    <n v="1438"/>
    <m/>
    <n v="0"/>
    <n v="0"/>
    <n v="0"/>
    <n v="20.72"/>
    <n v="0"/>
    <n v="0"/>
    <n v="0"/>
    <n v="0"/>
    <n v="0"/>
    <n v="20.72"/>
    <s v="2"/>
  </r>
  <r>
    <x v="9"/>
    <x v="183"/>
    <s v="1"/>
    <s v="01"/>
    <s v="15041RESIN515432020"/>
    <s v="20SD000F"/>
    <x v="1057"/>
    <n v="1439"/>
    <n v="1439"/>
    <n v="1439"/>
    <m/>
    <n v="0"/>
    <n v="0"/>
    <n v="0"/>
    <n v="16.38"/>
    <n v="0"/>
    <n v="0"/>
    <n v="0"/>
    <n v="0"/>
    <n v="0"/>
    <n v="16.38"/>
    <s v="2"/>
  </r>
  <r>
    <x v="9"/>
    <x v="183"/>
    <s v="1"/>
    <s v="01"/>
    <s v="15041RESIN515432020"/>
    <s v="20SD000F"/>
    <x v="1058"/>
    <n v="1440"/>
    <n v="1440"/>
    <n v="1440"/>
    <m/>
    <n v="0"/>
    <n v="0"/>
    <n v="0"/>
    <n v="211"/>
    <n v="0"/>
    <n v="0"/>
    <n v="0"/>
    <n v="0"/>
    <n v="0"/>
    <n v="211"/>
    <s v="2"/>
  </r>
  <r>
    <x v="9"/>
    <x v="184"/>
    <s v="1"/>
    <s v="01"/>
    <s v="15041RESIN515432020"/>
    <s v="20SD000F"/>
    <x v="1059"/>
    <n v="1441"/>
    <n v="1441"/>
    <n v="1441"/>
    <m/>
    <n v="0"/>
    <n v="0"/>
    <n v="0"/>
    <n v="7.44"/>
    <n v="0"/>
    <n v="0"/>
    <n v="0"/>
    <n v="0"/>
    <n v="0"/>
    <n v="7.44"/>
    <s v="2"/>
  </r>
  <r>
    <x v="9"/>
    <x v="184"/>
    <s v="1"/>
    <s v="01"/>
    <s v="15041RESIN515432020"/>
    <s v="20SD000F"/>
    <x v="1060"/>
    <n v="1442"/>
    <n v="1442"/>
    <n v="1442"/>
    <m/>
    <n v="0"/>
    <n v="0"/>
    <n v="0"/>
    <n v="10.5"/>
    <n v="0"/>
    <n v="0"/>
    <n v="0"/>
    <n v="0"/>
    <n v="0"/>
    <n v="10.5"/>
    <s v="2"/>
  </r>
  <r>
    <x v="9"/>
    <x v="184"/>
    <s v="1"/>
    <s v="01"/>
    <s v="15041RESIN515432020"/>
    <s v="20SD000F"/>
    <x v="1061"/>
    <n v="1443"/>
    <n v="1443"/>
    <n v="1443"/>
    <m/>
    <n v="0"/>
    <n v="0"/>
    <n v="0"/>
    <n v="0"/>
    <n v="0"/>
    <n v="0"/>
    <n v="0"/>
    <n v="0"/>
    <n v="0"/>
    <n v="0"/>
    <s v="2"/>
  </r>
  <r>
    <x v="9"/>
    <x v="185"/>
    <s v="1"/>
    <s v="01"/>
    <s v="15041RESIN515432020"/>
    <s v="20SD000F"/>
    <x v="1062"/>
    <n v="1444"/>
    <n v="1444"/>
    <n v="1444"/>
    <m/>
    <n v="0"/>
    <n v="0"/>
    <n v="0"/>
    <n v="22.71"/>
    <n v="0"/>
    <n v="0"/>
    <n v="0"/>
    <n v="0"/>
    <n v="0"/>
    <n v="22.71"/>
    <s v="2"/>
  </r>
  <r>
    <x v="9"/>
    <x v="185"/>
    <s v="1"/>
    <s v="01"/>
    <s v="15041RESIN515432020"/>
    <s v="20SD000F"/>
    <x v="1063"/>
    <n v="1445"/>
    <n v="1445"/>
    <n v="1445"/>
    <m/>
    <n v="0"/>
    <n v="0"/>
    <n v="0"/>
    <n v="105"/>
    <n v="0"/>
    <n v="0"/>
    <n v="0"/>
    <n v="0"/>
    <n v="0"/>
    <n v="105"/>
    <s v="2"/>
  </r>
  <r>
    <x v="9"/>
    <x v="185"/>
    <s v="1"/>
    <s v="01"/>
    <s v="15041RESIN515432020"/>
    <s v="20SD000F"/>
    <x v="1064"/>
    <n v="1446"/>
    <n v="1446"/>
    <n v="1446"/>
    <m/>
    <n v="0"/>
    <n v="0"/>
    <n v="0"/>
    <n v="35.22"/>
    <n v="0"/>
    <n v="0"/>
    <n v="0"/>
    <n v="0"/>
    <n v="0"/>
    <n v="35.22"/>
    <s v="2"/>
  </r>
  <r>
    <x v="9"/>
    <x v="185"/>
    <s v="1"/>
    <s v="01"/>
    <s v="15041RESIN515432020"/>
    <s v="20SD000F"/>
    <x v="1065"/>
    <n v="1447"/>
    <n v="1447"/>
    <n v="1447"/>
    <m/>
    <n v="0"/>
    <n v="0"/>
    <n v="0"/>
    <n v="21"/>
    <n v="0"/>
    <n v="0"/>
    <n v="0"/>
    <n v="0"/>
    <n v="0"/>
    <n v="21"/>
    <s v="2"/>
  </r>
  <r>
    <x v="9"/>
    <x v="185"/>
    <s v="1"/>
    <s v="01"/>
    <s v="15041RESIN515432020"/>
    <s v="20SD000F"/>
    <x v="1066"/>
    <n v="1448"/>
    <n v="1448"/>
    <n v="1448"/>
    <m/>
    <n v="0"/>
    <n v="0"/>
    <n v="0"/>
    <n v="12.88"/>
    <n v="0"/>
    <n v="0"/>
    <n v="0"/>
    <n v="0"/>
    <n v="0"/>
    <n v="12.88"/>
    <s v="2"/>
  </r>
  <r>
    <x v="9"/>
    <x v="185"/>
    <s v="1"/>
    <s v="01"/>
    <s v="15041RESIN515432020"/>
    <s v="20SD000F"/>
    <x v="1067"/>
    <n v="1449"/>
    <n v="1449"/>
    <n v="1449"/>
    <m/>
    <n v="0"/>
    <n v="0"/>
    <n v="0"/>
    <n v="63"/>
    <n v="0"/>
    <n v="0"/>
    <n v="0"/>
    <n v="0"/>
    <n v="0"/>
    <n v="63"/>
    <s v="2"/>
  </r>
  <r>
    <x v="9"/>
    <x v="185"/>
    <s v="1"/>
    <s v="01"/>
    <s v="15041RESIN515432020"/>
    <s v="20SD000F"/>
    <x v="1068"/>
    <n v="1450"/>
    <n v="1450"/>
    <n v="1450"/>
    <m/>
    <n v="0"/>
    <n v="0"/>
    <n v="0"/>
    <n v="22.29"/>
    <n v="0"/>
    <n v="0"/>
    <n v="0"/>
    <n v="0"/>
    <n v="0"/>
    <n v="22.29"/>
    <s v="2"/>
  </r>
  <r>
    <x v="9"/>
    <x v="186"/>
    <s v="1"/>
    <s v="01"/>
    <s v="15041RESIN515432020"/>
    <s v="20SD000F"/>
    <x v="1069"/>
    <n v="1451"/>
    <n v="1451"/>
    <n v="1451"/>
    <m/>
    <n v="0"/>
    <n v="0"/>
    <n v="0"/>
    <n v="52.5"/>
    <n v="0"/>
    <n v="0"/>
    <n v="0"/>
    <n v="0"/>
    <n v="0"/>
    <n v="52.5"/>
    <s v="2"/>
  </r>
  <r>
    <x v="9"/>
    <x v="186"/>
    <s v="1"/>
    <s v="01"/>
    <s v="15041RESIN515432020"/>
    <s v="20SD000F"/>
    <x v="1070"/>
    <n v="1452"/>
    <n v="1452"/>
    <n v="1452"/>
    <m/>
    <n v="0"/>
    <n v="0"/>
    <n v="0"/>
    <n v="3.5"/>
    <n v="0"/>
    <n v="0"/>
    <n v="0"/>
    <n v="0"/>
    <n v="0"/>
    <n v="3.5"/>
    <s v="2"/>
  </r>
  <r>
    <x v="9"/>
    <x v="186"/>
    <s v="1"/>
    <s v="01"/>
    <s v="15041RESIN515432020"/>
    <s v="20SD000F"/>
    <x v="1071"/>
    <n v="1453"/>
    <n v="1453"/>
    <n v="1453"/>
    <m/>
    <n v="0"/>
    <n v="0"/>
    <n v="0"/>
    <n v="139.09"/>
    <n v="0"/>
    <n v="0"/>
    <n v="0"/>
    <n v="0"/>
    <n v="0"/>
    <n v="139.09"/>
    <s v="2"/>
  </r>
  <r>
    <x v="9"/>
    <x v="186"/>
    <s v="1"/>
    <s v="01"/>
    <s v="15041RESIN515432020"/>
    <s v="20SD000F"/>
    <x v="1072"/>
    <n v="1454"/>
    <n v="1454"/>
    <n v="1454"/>
    <m/>
    <n v="0"/>
    <n v="0"/>
    <n v="0"/>
    <n v="10.5"/>
    <n v="0"/>
    <n v="0"/>
    <n v="0"/>
    <n v="0"/>
    <n v="0"/>
    <n v="10.5"/>
    <s v="2"/>
  </r>
  <r>
    <x v="9"/>
    <x v="186"/>
    <s v="1"/>
    <s v="01"/>
    <s v="15041RESIN515432020"/>
    <s v="20SD000F"/>
    <x v="1073"/>
    <n v="1455"/>
    <n v="1455"/>
    <n v="1455"/>
    <m/>
    <n v="0"/>
    <n v="0"/>
    <n v="0"/>
    <n v="63"/>
    <n v="0"/>
    <n v="0"/>
    <n v="0"/>
    <n v="0"/>
    <n v="0"/>
    <n v="63"/>
    <s v="2"/>
  </r>
  <r>
    <x v="9"/>
    <x v="186"/>
    <s v="1"/>
    <s v="01"/>
    <s v="15041RESIN515432020"/>
    <s v="20SD000F"/>
    <x v="1074"/>
    <n v="1456"/>
    <n v="1456"/>
    <n v="1456"/>
    <m/>
    <n v="0"/>
    <n v="0"/>
    <n v="0"/>
    <n v="105"/>
    <n v="0"/>
    <n v="0"/>
    <n v="0"/>
    <n v="0"/>
    <n v="0"/>
    <n v="105"/>
    <s v="2"/>
  </r>
  <r>
    <x v="9"/>
    <x v="187"/>
    <s v="1"/>
    <s v="01"/>
    <s v="15041RESIN515432020"/>
    <s v="20SD000F"/>
    <x v="1075"/>
    <n v="1457"/>
    <n v="1457"/>
    <n v="1457"/>
    <m/>
    <n v="0"/>
    <n v="0"/>
    <n v="0"/>
    <n v="233.26"/>
    <n v="0"/>
    <n v="0"/>
    <n v="0"/>
    <n v="0"/>
    <n v="0"/>
    <n v="233.26"/>
    <s v="2"/>
  </r>
  <r>
    <x v="9"/>
    <x v="187"/>
    <s v="1"/>
    <s v="01"/>
    <s v="15041RESIN515432020"/>
    <s v="20SD000F"/>
    <x v="1076"/>
    <n v="1458"/>
    <n v="1458"/>
    <n v="1458"/>
    <m/>
    <n v="0"/>
    <n v="0"/>
    <n v="0"/>
    <n v="101.25"/>
    <n v="0"/>
    <n v="0"/>
    <n v="0"/>
    <n v="0"/>
    <n v="0"/>
    <n v="101.25"/>
    <s v="2"/>
  </r>
  <r>
    <x v="9"/>
    <x v="187"/>
    <s v="1"/>
    <s v="01"/>
    <s v="15041RESIN515432020"/>
    <s v="20SD000F"/>
    <x v="1077"/>
    <n v="1459"/>
    <n v="1459"/>
    <n v="1459"/>
    <m/>
    <n v="0"/>
    <n v="0"/>
    <n v="0"/>
    <n v="115.26"/>
    <n v="0"/>
    <n v="0"/>
    <n v="0"/>
    <n v="0"/>
    <n v="0"/>
    <n v="115.26"/>
    <s v="2"/>
  </r>
  <r>
    <x v="9"/>
    <x v="188"/>
    <s v="1"/>
    <s v="01"/>
    <s v="15041RESIN515432020"/>
    <s v="20SD000F"/>
    <x v="1078"/>
    <n v="1460"/>
    <n v="1460"/>
    <n v="1460"/>
    <m/>
    <n v="0"/>
    <n v="0"/>
    <n v="0"/>
    <n v="10.5"/>
    <n v="0"/>
    <n v="0"/>
    <n v="0"/>
    <n v="0"/>
    <n v="0"/>
    <n v="10.5"/>
    <s v="2"/>
  </r>
  <r>
    <x v="9"/>
    <x v="188"/>
    <s v="1"/>
    <s v="01"/>
    <s v="15041RESIN515432020"/>
    <s v="20SD000F"/>
    <x v="1079"/>
    <n v="1461"/>
    <n v="1461"/>
    <n v="1461"/>
    <m/>
    <n v="0"/>
    <n v="0"/>
    <n v="0"/>
    <n v="3.72"/>
    <n v="0"/>
    <n v="0"/>
    <n v="0"/>
    <n v="0"/>
    <n v="0"/>
    <n v="3.72"/>
    <s v="2"/>
  </r>
  <r>
    <x v="9"/>
    <x v="188"/>
    <s v="1"/>
    <s v="01"/>
    <s v="15041RESIN515432020"/>
    <s v="20SD000F"/>
    <x v="1080"/>
    <n v="1462"/>
    <n v="1462"/>
    <n v="1462"/>
    <m/>
    <n v="0"/>
    <n v="0"/>
    <n v="0"/>
    <n v="7.44"/>
    <n v="0"/>
    <n v="0"/>
    <n v="0"/>
    <n v="0"/>
    <n v="0"/>
    <n v="7.44"/>
    <s v="2"/>
  </r>
  <r>
    <x v="9"/>
    <x v="188"/>
    <s v="1"/>
    <s v="01"/>
    <s v="15041RESIN515432020"/>
    <s v="20SD000F"/>
    <x v="1081"/>
    <n v="1463"/>
    <n v="1463"/>
    <n v="1463"/>
    <m/>
    <n v="0"/>
    <n v="0"/>
    <n v="0"/>
    <n v="7.44"/>
    <n v="0"/>
    <n v="0"/>
    <n v="0"/>
    <n v="0"/>
    <n v="0"/>
    <n v="7.44"/>
    <s v="2"/>
  </r>
  <r>
    <x v="9"/>
    <x v="188"/>
    <s v="1"/>
    <s v="01"/>
    <s v="15041RESIN515432020"/>
    <s v="20SD000F"/>
    <x v="1082"/>
    <n v="1464"/>
    <n v="1464"/>
    <n v="1464"/>
    <m/>
    <n v="0"/>
    <n v="0"/>
    <n v="0"/>
    <n v="7.44"/>
    <n v="0"/>
    <n v="0"/>
    <n v="0"/>
    <n v="0"/>
    <n v="0"/>
    <n v="7.44"/>
    <s v="2"/>
  </r>
  <r>
    <x v="9"/>
    <x v="188"/>
    <s v="1"/>
    <s v="01"/>
    <s v="15041RESIN515432020"/>
    <s v="20SD000F"/>
    <x v="1083"/>
    <n v="1465"/>
    <n v="1465"/>
    <n v="1465"/>
    <m/>
    <n v="0"/>
    <n v="0"/>
    <n v="0"/>
    <n v="7.44"/>
    <n v="0"/>
    <n v="0"/>
    <n v="0"/>
    <n v="0"/>
    <n v="0"/>
    <n v="7.44"/>
    <s v="2"/>
  </r>
  <r>
    <x v="9"/>
    <x v="188"/>
    <s v="1"/>
    <s v="01"/>
    <s v="15041RESIN515432020"/>
    <s v="20SD000F"/>
    <x v="1084"/>
    <n v="1466"/>
    <n v="1466"/>
    <n v="1466"/>
    <m/>
    <n v="0"/>
    <n v="0"/>
    <n v="0"/>
    <n v="216.65"/>
    <n v="0"/>
    <n v="0"/>
    <n v="0"/>
    <n v="0"/>
    <n v="0"/>
    <n v="216.65"/>
    <s v="2"/>
  </r>
  <r>
    <x v="9"/>
    <x v="189"/>
    <s v="1"/>
    <s v="01"/>
    <s v="15041RESIN515432020"/>
    <s v="20SD000F"/>
    <x v="1085"/>
    <n v="1467"/>
    <n v="1467"/>
    <n v="1467"/>
    <m/>
    <n v="0"/>
    <n v="0"/>
    <n v="0"/>
    <n v="0"/>
    <n v="0"/>
    <n v="0"/>
    <n v="0"/>
    <n v="0"/>
    <n v="0"/>
    <n v="0"/>
    <s v="2"/>
  </r>
  <r>
    <x v="9"/>
    <x v="189"/>
    <s v="1"/>
    <s v="01"/>
    <s v="15041RESIN515432020"/>
    <s v="20SD000F"/>
    <x v="1086"/>
    <n v="1468"/>
    <n v="1468"/>
    <n v="1468"/>
    <m/>
    <n v="0"/>
    <n v="0"/>
    <n v="0"/>
    <n v="22.71"/>
    <n v="0"/>
    <n v="0"/>
    <n v="0"/>
    <n v="0"/>
    <n v="0"/>
    <n v="22.71"/>
    <s v="2"/>
  </r>
  <r>
    <x v="9"/>
    <x v="189"/>
    <s v="1"/>
    <s v="01"/>
    <s v="15041RESIN515432020"/>
    <s v="20SD000F"/>
    <x v="1087"/>
    <n v="1469"/>
    <n v="1469"/>
    <n v="1469"/>
    <m/>
    <n v="0"/>
    <n v="0"/>
    <n v="0"/>
    <n v="14.87"/>
    <n v="0"/>
    <n v="0"/>
    <n v="0"/>
    <n v="0"/>
    <n v="0"/>
    <n v="14.87"/>
    <s v="2"/>
  </r>
  <r>
    <x v="9"/>
    <x v="189"/>
    <s v="1"/>
    <s v="01"/>
    <s v="15041RESIN515432020"/>
    <s v="20SD000F"/>
    <x v="1088"/>
    <n v="1470"/>
    <n v="1470"/>
    <n v="1470"/>
    <m/>
    <n v="0"/>
    <n v="0"/>
    <n v="0"/>
    <n v="10.5"/>
    <n v="0"/>
    <n v="0"/>
    <n v="0"/>
    <n v="0"/>
    <n v="0"/>
    <n v="10.5"/>
    <s v="2"/>
  </r>
  <r>
    <x v="9"/>
    <x v="189"/>
    <s v="1"/>
    <s v="01"/>
    <s v="15041RESIN515432020"/>
    <s v="20SD000F"/>
    <x v="1089"/>
    <n v="1471"/>
    <n v="1471"/>
    <n v="1471"/>
    <m/>
    <n v="0"/>
    <n v="0"/>
    <n v="0"/>
    <n v="7.44"/>
    <n v="0"/>
    <n v="0"/>
    <n v="0"/>
    <n v="0"/>
    <n v="0"/>
    <n v="7.44"/>
    <s v="2"/>
  </r>
  <r>
    <x v="9"/>
    <x v="189"/>
    <s v="1"/>
    <s v="01"/>
    <s v="15041RESIN515432020"/>
    <s v="20SD000F"/>
    <x v="1090"/>
    <n v="1472"/>
    <n v="1472"/>
    <n v="1472"/>
    <m/>
    <n v="0"/>
    <n v="0"/>
    <n v="0"/>
    <n v="232.83"/>
    <n v="0"/>
    <n v="0"/>
    <n v="0"/>
    <n v="0"/>
    <n v="0"/>
    <n v="232.83"/>
    <s v="2"/>
  </r>
  <r>
    <x v="9"/>
    <x v="189"/>
    <s v="1"/>
    <s v="01"/>
    <s v="15041RESIN515432020"/>
    <s v="20SD000F"/>
    <x v="1091"/>
    <n v="1473"/>
    <n v="1473"/>
    <n v="1473"/>
    <m/>
    <n v="0"/>
    <n v="0"/>
    <n v="0"/>
    <n v="61"/>
    <n v="0"/>
    <n v="0"/>
    <n v="0"/>
    <n v="0"/>
    <n v="0"/>
    <n v="61"/>
    <s v="2"/>
  </r>
  <r>
    <x v="9"/>
    <x v="189"/>
    <s v="1"/>
    <s v="01"/>
    <s v="15041RESIN515432020"/>
    <s v="20SD000F"/>
    <x v="1092"/>
    <n v="1474"/>
    <n v="1474"/>
    <n v="1474"/>
    <m/>
    <n v="0"/>
    <n v="0"/>
    <n v="0"/>
    <n v="50.62"/>
    <n v="0"/>
    <n v="0"/>
    <n v="0"/>
    <n v="0"/>
    <n v="0"/>
    <n v="50.62"/>
    <s v="2"/>
  </r>
  <r>
    <x v="9"/>
    <x v="190"/>
    <s v="1"/>
    <s v="01"/>
    <s v="15041RESIN515432020"/>
    <s v="20SD000F"/>
    <x v="1093"/>
    <n v="1475"/>
    <n v="1475"/>
    <n v="1475"/>
    <m/>
    <n v="0"/>
    <n v="0"/>
    <n v="0"/>
    <n v="56.96"/>
    <n v="0"/>
    <n v="0"/>
    <n v="0"/>
    <n v="0"/>
    <n v="0"/>
    <n v="56.96"/>
    <s v="2"/>
  </r>
  <r>
    <x v="9"/>
    <x v="190"/>
    <s v="1"/>
    <s v="01"/>
    <s v="15041RESIN515432020"/>
    <s v="20SD000F"/>
    <x v="1094"/>
    <n v="1476"/>
    <n v="1476"/>
    <n v="1476"/>
    <m/>
    <n v="0"/>
    <n v="0"/>
    <n v="0"/>
    <n v="26.16"/>
    <n v="0"/>
    <n v="0"/>
    <n v="0"/>
    <n v="0"/>
    <n v="0"/>
    <n v="26.16"/>
    <s v="2"/>
  </r>
  <r>
    <x v="9"/>
    <x v="190"/>
    <s v="1"/>
    <s v="01"/>
    <s v="15041RESIN515432020"/>
    <s v="20SD000F"/>
    <x v="1095"/>
    <n v="1477"/>
    <n v="1477"/>
    <n v="1477"/>
    <m/>
    <n v="0"/>
    <n v="0"/>
    <n v="0"/>
    <n v="42"/>
    <n v="0"/>
    <n v="0"/>
    <n v="0"/>
    <n v="0"/>
    <n v="0"/>
    <n v="42"/>
    <s v="2"/>
  </r>
  <r>
    <x v="9"/>
    <x v="190"/>
    <s v="1"/>
    <s v="01"/>
    <s v="15041RESIN515432020"/>
    <s v="20SD000F"/>
    <x v="1096"/>
    <n v="1478"/>
    <n v="1478"/>
    <n v="1478"/>
    <m/>
    <n v="0"/>
    <n v="0"/>
    <n v="0"/>
    <n v="21"/>
    <n v="0"/>
    <n v="0"/>
    <n v="0"/>
    <n v="0"/>
    <n v="0"/>
    <n v="21"/>
    <s v="2"/>
  </r>
  <r>
    <x v="9"/>
    <x v="190"/>
    <s v="1"/>
    <s v="01"/>
    <s v="15041RESIN515432020"/>
    <s v="20SD000F"/>
    <x v="1097"/>
    <n v="1479"/>
    <n v="1479"/>
    <n v="1479"/>
    <m/>
    <n v="0"/>
    <n v="0"/>
    <n v="0"/>
    <n v="10.5"/>
    <n v="0"/>
    <n v="0"/>
    <n v="0"/>
    <n v="0"/>
    <n v="0"/>
    <n v="10.5"/>
    <s v="2"/>
  </r>
  <r>
    <x v="9"/>
    <x v="190"/>
    <s v="1"/>
    <s v="01"/>
    <s v="15041RESIN515432020"/>
    <s v="20SD000F"/>
    <x v="1098"/>
    <n v="1480"/>
    <n v="1480"/>
    <n v="1480"/>
    <m/>
    <n v="0"/>
    <n v="0"/>
    <n v="0"/>
    <n v="7.44"/>
    <n v="0"/>
    <n v="0"/>
    <n v="0"/>
    <n v="0"/>
    <n v="0"/>
    <n v="7.44"/>
    <s v="2"/>
  </r>
  <r>
    <x v="9"/>
    <x v="190"/>
    <s v="1"/>
    <s v="01"/>
    <s v="15041RESIN515432020"/>
    <s v="20SD000F"/>
    <x v="1099"/>
    <n v="1481"/>
    <n v="1481"/>
    <n v="1481"/>
    <m/>
    <n v="0"/>
    <n v="0"/>
    <n v="0"/>
    <n v="63"/>
    <n v="0"/>
    <n v="0"/>
    <n v="0"/>
    <n v="0"/>
    <n v="0"/>
    <n v="63"/>
    <s v="2"/>
  </r>
  <r>
    <x v="9"/>
    <x v="190"/>
    <s v="1"/>
    <s v="01"/>
    <s v="15041RESIN515432020"/>
    <s v="20SD000F"/>
    <x v="1100"/>
    <n v="1482"/>
    <n v="1482"/>
    <n v="1482"/>
    <m/>
    <n v="0"/>
    <n v="0"/>
    <n v="0"/>
    <n v="43.5"/>
    <n v="0"/>
    <n v="0"/>
    <n v="0"/>
    <n v="0"/>
    <n v="0"/>
    <n v="43.5"/>
    <s v="2"/>
  </r>
  <r>
    <x v="9"/>
    <x v="190"/>
    <s v="1"/>
    <s v="01"/>
    <s v="15041RESIN515432020"/>
    <s v="20SD000F"/>
    <x v="1101"/>
    <n v="1483"/>
    <n v="1483"/>
    <n v="1483"/>
    <m/>
    <n v="0"/>
    <n v="0"/>
    <n v="0"/>
    <n v="38.26"/>
    <n v="0"/>
    <n v="0"/>
    <n v="0"/>
    <n v="0"/>
    <n v="0"/>
    <n v="38.26"/>
    <s v="2"/>
  </r>
  <r>
    <x v="9"/>
    <x v="190"/>
    <s v="1"/>
    <s v="01"/>
    <s v="15041RESIN515432020"/>
    <s v="20SD000F"/>
    <x v="1102"/>
    <n v="1484"/>
    <n v="1484"/>
    <n v="1484"/>
    <m/>
    <n v="0"/>
    <n v="0"/>
    <n v="0"/>
    <n v="61.02"/>
    <n v="0"/>
    <n v="0"/>
    <n v="0"/>
    <n v="0"/>
    <n v="0"/>
    <n v="61.02"/>
    <s v="2"/>
  </r>
  <r>
    <x v="9"/>
    <x v="190"/>
    <s v="1"/>
    <s v="01"/>
    <s v="15041RESIN515432020"/>
    <s v="20SD000F"/>
    <x v="1103"/>
    <n v="1485"/>
    <n v="1485"/>
    <n v="1485"/>
    <m/>
    <n v="0"/>
    <n v="0"/>
    <n v="0"/>
    <n v="25.32"/>
    <n v="0"/>
    <n v="0"/>
    <n v="0"/>
    <n v="0"/>
    <n v="0"/>
    <n v="25.32"/>
    <s v="2"/>
  </r>
  <r>
    <x v="9"/>
    <x v="191"/>
    <s v="1"/>
    <s v="01"/>
    <s v="15041RESIN515432020"/>
    <s v="20SD000F"/>
    <x v="1104"/>
    <n v="1486"/>
    <n v="1486"/>
    <n v="1486"/>
    <m/>
    <n v="0"/>
    <n v="0"/>
    <n v="0"/>
    <n v="320.76"/>
    <n v="0"/>
    <n v="0"/>
    <n v="0"/>
    <n v="0"/>
    <n v="0"/>
    <n v="320.76"/>
    <s v="2"/>
  </r>
  <r>
    <x v="9"/>
    <x v="191"/>
    <s v="1"/>
    <s v="01"/>
    <s v="15041RESIN515432020"/>
    <s v="20SD000F"/>
    <x v="1105"/>
    <n v="1487"/>
    <n v="1487"/>
    <n v="1487"/>
    <m/>
    <n v="0"/>
    <n v="0"/>
    <n v="0"/>
    <n v="42"/>
    <n v="0"/>
    <n v="0"/>
    <n v="0"/>
    <n v="0"/>
    <n v="0"/>
    <n v="42"/>
    <s v="2"/>
  </r>
  <r>
    <x v="9"/>
    <x v="191"/>
    <s v="1"/>
    <s v="01"/>
    <s v="15041RESIN515432020"/>
    <s v="20SD000F"/>
    <x v="1106"/>
    <n v="1488"/>
    <n v="1488"/>
    <n v="1488"/>
    <m/>
    <n v="0"/>
    <n v="0"/>
    <n v="0"/>
    <n v="21"/>
    <n v="0"/>
    <n v="0"/>
    <n v="0"/>
    <n v="0"/>
    <n v="0"/>
    <n v="21"/>
    <s v="2"/>
  </r>
  <r>
    <x v="9"/>
    <x v="191"/>
    <s v="1"/>
    <s v="01"/>
    <s v="15041RESIN515432020"/>
    <s v="20SD000F"/>
    <x v="1107"/>
    <n v="1489"/>
    <n v="1489"/>
    <n v="1489"/>
    <m/>
    <n v="0"/>
    <n v="0"/>
    <n v="0"/>
    <n v="1593.6"/>
    <n v="0"/>
    <n v="0"/>
    <n v="0"/>
    <n v="0"/>
    <n v="0"/>
    <n v="1593.6"/>
    <s v="2"/>
  </r>
  <r>
    <x v="9"/>
    <x v="191"/>
    <s v="1"/>
    <s v="01"/>
    <s v="15041RESIN515432020"/>
    <s v="20SD000F"/>
    <x v="1108"/>
    <n v="1490"/>
    <n v="1490"/>
    <n v="1490"/>
    <m/>
    <n v="0"/>
    <n v="0"/>
    <n v="0"/>
    <n v="105"/>
    <n v="0"/>
    <n v="0"/>
    <n v="0"/>
    <n v="0"/>
    <n v="0"/>
    <n v="105"/>
    <s v="2"/>
  </r>
  <r>
    <x v="9"/>
    <x v="192"/>
    <s v="1"/>
    <s v="01"/>
    <s v="15041RESIN515432020"/>
    <s v="20SD000F"/>
    <x v="1109"/>
    <n v="1491"/>
    <n v="1491"/>
    <n v="1491"/>
    <m/>
    <n v="0"/>
    <n v="0"/>
    <n v="0"/>
    <n v="189"/>
    <n v="0"/>
    <n v="0"/>
    <n v="0"/>
    <n v="0"/>
    <n v="0"/>
    <n v="189"/>
    <s v="2"/>
  </r>
  <r>
    <x v="9"/>
    <x v="192"/>
    <s v="1"/>
    <s v="01"/>
    <s v="15041RESIN515432020"/>
    <s v="20SD000F"/>
    <x v="1110"/>
    <n v="1492"/>
    <n v="1492"/>
    <n v="1492"/>
    <m/>
    <n v="0"/>
    <n v="0"/>
    <n v="0"/>
    <n v="127.36"/>
    <n v="0"/>
    <n v="0"/>
    <n v="0"/>
    <n v="0"/>
    <n v="0"/>
    <n v="127.36"/>
    <s v="2"/>
  </r>
  <r>
    <x v="9"/>
    <x v="192"/>
    <s v="1"/>
    <s v="01"/>
    <s v="15041RESIN515432020"/>
    <s v="20SD000F"/>
    <x v="1111"/>
    <n v="1493"/>
    <n v="1493"/>
    <n v="1493"/>
    <m/>
    <n v="0"/>
    <n v="0"/>
    <n v="0"/>
    <n v="77.25"/>
    <n v="0"/>
    <n v="0"/>
    <n v="0"/>
    <n v="0"/>
    <n v="0"/>
    <n v="77.25"/>
    <s v="2"/>
  </r>
  <r>
    <x v="9"/>
    <x v="192"/>
    <s v="1"/>
    <s v="01"/>
    <s v="15041RESIN515432020"/>
    <s v="20SD000F"/>
    <x v="1112"/>
    <n v="1494"/>
    <n v="1494"/>
    <n v="1494"/>
    <m/>
    <n v="0"/>
    <n v="0"/>
    <n v="0"/>
    <n v="716.26"/>
    <n v="0"/>
    <n v="0"/>
    <n v="0"/>
    <n v="0"/>
    <n v="0"/>
    <n v="716.26"/>
    <s v="2"/>
  </r>
  <r>
    <x v="9"/>
    <x v="193"/>
    <s v="1"/>
    <s v="01"/>
    <s v="15041RESIN515432020"/>
    <s v="20SD000F"/>
    <x v="1113"/>
    <n v="1495"/>
    <n v="1495"/>
    <n v="1495"/>
    <m/>
    <n v="0"/>
    <n v="0"/>
    <n v="0"/>
    <n v="26.15"/>
    <n v="0"/>
    <n v="0"/>
    <n v="0"/>
    <n v="0"/>
    <n v="0"/>
    <n v="26.15"/>
    <s v="2"/>
  </r>
  <r>
    <x v="9"/>
    <x v="193"/>
    <s v="1"/>
    <s v="01"/>
    <s v="15041RESIN515432020"/>
    <s v="20SD000F"/>
    <x v="1114"/>
    <n v="1496"/>
    <n v="1496"/>
    <n v="1496"/>
    <m/>
    <n v="0"/>
    <n v="0"/>
    <n v="0"/>
    <n v="590.26"/>
    <n v="0"/>
    <n v="0"/>
    <n v="0"/>
    <n v="0"/>
    <n v="0"/>
    <n v="590.26"/>
    <s v="2"/>
  </r>
  <r>
    <x v="9"/>
    <x v="193"/>
    <s v="1"/>
    <s v="01"/>
    <s v="15041RESIN515432020"/>
    <s v="20SD000F"/>
    <x v="1115"/>
    <n v="1497"/>
    <n v="1497"/>
    <n v="1497"/>
    <m/>
    <n v="0"/>
    <n v="0"/>
    <n v="0"/>
    <n v="87.5"/>
    <n v="0"/>
    <n v="0"/>
    <n v="0"/>
    <n v="0"/>
    <n v="0"/>
    <n v="87.5"/>
    <s v="2"/>
  </r>
  <r>
    <x v="9"/>
    <x v="193"/>
    <s v="1"/>
    <s v="01"/>
    <s v="15041RESIN515432020"/>
    <s v="20SD000F"/>
    <x v="1116"/>
    <n v="1498"/>
    <n v="1498"/>
    <n v="1498"/>
    <m/>
    <n v="0"/>
    <n v="0"/>
    <n v="0"/>
    <n v="63"/>
    <n v="0"/>
    <n v="0"/>
    <n v="0"/>
    <n v="0"/>
    <n v="0"/>
    <n v="63"/>
    <s v="2"/>
  </r>
  <r>
    <x v="9"/>
    <x v="193"/>
    <s v="1"/>
    <s v="01"/>
    <s v="15041RESIN515432020"/>
    <s v="20SD000F"/>
    <x v="1117"/>
    <n v="1499"/>
    <n v="1499"/>
    <n v="1499"/>
    <m/>
    <n v="0"/>
    <n v="0"/>
    <n v="0"/>
    <n v="695.26"/>
    <n v="0"/>
    <n v="0"/>
    <n v="0"/>
    <n v="0"/>
    <n v="0"/>
    <n v="695.26"/>
    <s v="2"/>
  </r>
  <r>
    <x v="9"/>
    <x v="194"/>
    <s v="1"/>
    <s v="01"/>
    <s v="15041RESIN515432020"/>
    <s v="20SD000F"/>
    <x v="1118"/>
    <n v="1500"/>
    <n v="1500"/>
    <n v="1500"/>
    <m/>
    <n v="0"/>
    <n v="0"/>
    <n v="0"/>
    <n v="42"/>
    <n v="0"/>
    <n v="0"/>
    <n v="0"/>
    <n v="0"/>
    <n v="0"/>
    <n v="42"/>
    <s v="2"/>
  </r>
  <r>
    <x v="9"/>
    <x v="194"/>
    <s v="1"/>
    <s v="01"/>
    <s v="15041RESIN515432020"/>
    <s v="20SD000F"/>
    <x v="1119"/>
    <n v="1501"/>
    <n v="1501"/>
    <n v="1501"/>
    <m/>
    <n v="0"/>
    <n v="0"/>
    <n v="0"/>
    <n v="14.16"/>
    <n v="0"/>
    <n v="0"/>
    <n v="0"/>
    <n v="0"/>
    <n v="0"/>
    <n v="14.16"/>
    <s v="2"/>
  </r>
  <r>
    <x v="9"/>
    <x v="195"/>
    <s v="1"/>
    <s v="01"/>
    <s v="15041RESIN515432020"/>
    <s v="20SD000F"/>
    <x v="1120"/>
    <n v="1502"/>
    <n v="1502"/>
    <n v="1502"/>
    <m/>
    <n v="0"/>
    <n v="0"/>
    <n v="0"/>
    <n v="170.26"/>
    <n v="0"/>
    <n v="0"/>
    <n v="0"/>
    <n v="0"/>
    <n v="0"/>
    <n v="170.26"/>
    <s v="2"/>
  </r>
  <r>
    <x v="9"/>
    <x v="195"/>
    <s v="1"/>
    <s v="01"/>
    <s v="15041RESIN515432020"/>
    <s v="20SD000F"/>
    <x v="1121"/>
    <n v="1503"/>
    <n v="1503"/>
    <n v="1503"/>
    <m/>
    <n v="0"/>
    <n v="0"/>
    <n v="0"/>
    <n v="212.26"/>
    <n v="0"/>
    <n v="0"/>
    <n v="0"/>
    <n v="0"/>
    <n v="0"/>
    <n v="212.26"/>
    <s v="2"/>
  </r>
  <r>
    <x v="9"/>
    <x v="195"/>
    <s v="1"/>
    <s v="01"/>
    <s v="15041RESIN515432020"/>
    <s v="20SD000F"/>
    <x v="1122"/>
    <n v="1504"/>
    <n v="1504"/>
    <n v="1504"/>
    <m/>
    <n v="0"/>
    <n v="0"/>
    <n v="0"/>
    <n v="702.26"/>
    <n v="0"/>
    <n v="0"/>
    <n v="0"/>
    <n v="0"/>
    <n v="0"/>
    <n v="702.26"/>
    <s v="2"/>
  </r>
  <r>
    <x v="9"/>
    <x v="195"/>
    <s v="1"/>
    <s v="01"/>
    <s v="15041RESIN515432020"/>
    <s v="20SD000F"/>
    <x v="1123"/>
    <n v="1505"/>
    <n v="1505"/>
    <n v="1505"/>
    <m/>
    <n v="0"/>
    <n v="0"/>
    <n v="0"/>
    <n v="756"/>
    <n v="0"/>
    <n v="0"/>
    <n v="0"/>
    <n v="0"/>
    <n v="0"/>
    <n v="756"/>
    <s v="2"/>
  </r>
  <r>
    <x v="9"/>
    <x v="196"/>
    <s v="1"/>
    <s v="01"/>
    <s v="15041RESIN515432020"/>
    <s v="20SD000F"/>
    <x v="1124"/>
    <n v="1506"/>
    <n v="1506"/>
    <n v="1506"/>
    <m/>
    <n v="0"/>
    <n v="0"/>
    <n v="0"/>
    <n v="7.44"/>
    <n v="0"/>
    <n v="0"/>
    <n v="0"/>
    <n v="0"/>
    <n v="0"/>
    <n v="7.44"/>
    <s v="2"/>
  </r>
  <r>
    <x v="9"/>
    <x v="196"/>
    <s v="1"/>
    <s v="01"/>
    <s v="15041RESIN515432020"/>
    <s v="20SD000F"/>
    <x v="1125"/>
    <n v="1508"/>
    <n v="1508"/>
    <n v="1508"/>
    <m/>
    <n v="0"/>
    <n v="0"/>
    <n v="0"/>
    <n v="42"/>
    <n v="0"/>
    <n v="0"/>
    <n v="0"/>
    <n v="0"/>
    <n v="0"/>
    <n v="42"/>
    <s v="2"/>
  </r>
  <r>
    <x v="9"/>
    <x v="196"/>
    <s v="1"/>
    <s v="01"/>
    <s v="15041RESIN515432020"/>
    <s v="20SD000F"/>
    <x v="1126"/>
    <n v="1509"/>
    <n v="1509"/>
    <n v="1509"/>
    <m/>
    <n v="0"/>
    <n v="0"/>
    <n v="0"/>
    <n v="100.06"/>
    <n v="0"/>
    <n v="0"/>
    <n v="0"/>
    <n v="0"/>
    <n v="0"/>
    <n v="100.06"/>
    <s v="2"/>
  </r>
  <r>
    <x v="9"/>
    <x v="196"/>
    <s v="1"/>
    <s v="01"/>
    <s v="15041RESIN515432020"/>
    <s v="20SD000F"/>
    <x v="1127"/>
    <n v="1510"/>
    <n v="1510"/>
    <n v="1510"/>
    <m/>
    <n v="0"/>
    <n v="0"/>
    <n v="0"/>
    <n v="674.26"/>
    <n v="0"/>
    <n v="0"/>
    <n v="0"/>
    <n v="0"/>
    <n v="0"/>
    <n v="674.26"/>
    <s v="2"/>
  </r>
  <r>
    <x v="9"/>
    <x v="197"/>
    <s v="1"/>
    <s v="01"/>
    <s v="15041RESIN515432020"/>
    <s v="20SD000F"/>
    <x v="1128"/>
    <n v="1511"/>
    <n v="1511"/>
    <n v="1511"/>
    <m/>
    <n v="0"/>
    <n v="0"/>
    <n v="0"/>
    <n v="10.72"/>
    <n v="0"/>
    <n v="0"/>
    <n v="0"/>
    <n v="0"/>
    <n v="0"/>
    <n v="10.72"/>
    <s v="2"/>
  </r>
  <r>
    <x v="9"/>
    <x v="197"/>
    <s v="1"/>
    <s v="01"/>
    <s v="15041RESIN515432020"/>
    <s v="20SD000F"/>
    <x v="1129"/>
    <n v="1512"/>
    <n v="1512"/>
    <n v="1512"/>
    <m/>
    <n v="0"/>
    <n v="0"/>
    <n v="0"/>
    <n v="7.44"/>
    <n v="0"/>
    <n v="0"/>
    <n v="0"/>
    <n v="0"/>
    <n v="0"/>
    <n v="7.44"/>
    <s v="2"/>
  </r>
  <r>
    <x v="9"/>
    <x v="197"/>
    <s v="1"/>
    <s v="01"/>
    <s v="15041RESIN515432020"/>
    <s v="20SD000F"/>
    <x v="1130"/>
    <n v="1513"/>
    <n v="1513"/>
    <n v="1513"/>
    <m/>
    <n v="0"/>
    <n v="0"/>
    <n v="0"/>
    <n v="7.44"/>
    <n v="0"/>
    <n v="0"/>
    <n v="0"/>
    <n v="0"/>
    <n v="0"/>
    <n v="7.44"/>
    <s v="2"/>
  </r>
  <r>
    <x v="9"/>
    <x v="197"/>
    <s v="1"/>
    <s v="01"/>
    <s v="15041RESIN515432020"/>
    <s v="20SD000F"/>
    <x v="1128"/>
    <n v="1511"/>
    <n v="1511"/>
    <n v="1511"/>
    <m/>
    <n v="0"/>
    <n v="0"/>
    <n v="0"/>
    <n v="0"/>
    <n v="0"/>
    <n v="0"/>
    <n v="0"/>
    <n v="0"/>
    <n v="0"/>
    <n v="0"/>
    <s v="2"/>
  </r>
  <r>
    <x v="9"/>
    <x v="197"/>
    <s v="1"/>
    <s v="01"/>
    <s v="15041RESIN515432020"/>
    <s v="20SD000F"/>
    <x v="1129"/>
    <n v="1512"/>
    <n v="1512"/>
    <n v="1512"/>
    <m/>
    <n v="0"/>
    <n v="0"/>
    <n v="0"/>
    <n v="0"/>
    <n v="0"/>
    <n v="0"/>
    <n v="0"/>
    <n v="0"/>
    <n v="0"/>
    <n v="0"/>
    <s v="2"/>
  </r>
  <r>
    <x v="9"/>
    <x v="197"/>
    <s v="1"/>
    <s v="01"/>
    <s v="15041RESIN515432020"/>
    <s v="20SD000F"/>
    <x v="1130"/>
    <n v="1513"/>
    <n v="1513"/>
    <n v="1513"/>
    <m/>
    <n v="0"/>
    <n v="0"/>
    <n v="0"/>
    <n v="0"/>
    <n v="0"/>
    <n v="0"/>
    <n v="0"/>
    <n v="0"/>
    <n v="0"/>
    <n v="0"/>
    <s v="2"/>
  </r>
  <r>
    <x v="9"/>
    <x v="197"/>
    <s v="1"/>
    <s v="01"/>
    <s v="15041RESIN515432020"/>
    <s v="20SD000F"/>
    <x v="1131"/>
    <n v="1514"/>
    <n v="1514"/>
    <n v="1514"/>
    <m/>
    <n v="0"/>
    <n v="0"/>
    <n v="0"/>
    <n v="101.28"/>
    <n v="0"/>
    <n v="0"/>
    <n v="0"/>
    <n v="0"/>
    <n v="0"/>
    <n v="101.28"/>
    <s v="2"/>
  </r>
  <r>
    <x v="9"/>
    <x v="197"/>
    <s v="1"/>
    <s v="01"/>
    <s v="15041RESIN515432020"/>
    <s v="20SD000F"/>
    <x v="1132"/>
    <n v="1515"/>
    <n v="1515"/>
    <n v="1515"/>
    <m/>
    <n v="0"/>
    <n v="0"/>
    <n v="0"/>
    <n v="52.5"/>
    <n v="0"/>
    <n v="0"/>
    <n v="0"/>
    <n v="0"/>
    <n v="0"/>
    <n v="52.5"/>
    <s v="2"/>
  </r>
  <r>
    <x v="9"/>
    <x v="198"/>
    <s v="1"/>
    <s v="01"/>
    <s v="15041RESIN515432020"/>
    <s v="20SD000F"/>
    <x v="1133"/>
    <n v="1516"/>
    <n v="1516"/>
    <n v="1516"/>
    <m/>
    <n v="0"/>
    <n v="0"/>
    <n v="0"/>
    <n v="77.95"/>
    <n v="0"/>
    <n v="0"/>
    <n v="0"/>
    <n v="0"/>
    <n v="0"/>
    <n v="77.95"/>
    <s v="2"/>
  </r>
  <r>
    <x v="9"/>
    <x v="199"/>
    <s v="1"/>
    <s v="01"/>
    <s v="15041RESIN515432020"/>
    <s v="20SD000F"/>
    <x v="1134"/>
    <n v="1517"/>
    <n v="1517"/>
    <n v="1517"/>
    <m/>
    <n v="0"/>
    <n v="0"/>
    <n v="0"/>
    <n v="28"/>
    <n v="0"/>
    <n v="0"/>
    <n v="0"/>
    <n v="0"/>
    <n v="0"/>
    <n v="28"/>
    <s v="2"/>
  </r>
  <r>
    <x v="9"/>
    <x v="199"/>
    <s v="1"/>
    <s v="01"/>
    <s v="15041RESIN515432020"/>
    <s v="20SD000F"/>
    <x v="1135"/>
    <n v="1518"/>
    <n v="1518"/>
    <n v="1518"/>
    <m/>
    <n v="0"/>
    <n v="0"/>
    <n v="0"/>
    <n v="84.52"/>
    <n v="0"/>
    <n v="0"/>
    <n v="0"/>
    <n v="0"/>
    <n v="0"/>
    <n v="84.52"/>
    <s v="2"/>
  </r>
  <r>
    <x v="9"/>
    <x v="199"/>
    <s v="1"/>
    <s v="01"/>
    <s v="15041RESIN515432020"/>
    <s v="20SD000F"/>
    <x v="1136"/>
    <n v="1519"/>
    <n v="1519"/>
    <n v="1519"/>
    <m/>
    <n v="0"/>
    <n v="0"/>
    <n v="0"/>
    <n v="7.44"/>
    <n v="0"/>
    <n v="0"/>
    <n v="0"/>
    <n v="0"/>
    <n v="0"/>
    <n v="7.44"/>
    <s v="2"/>
  </r>
  <r>
    <x v="9"/>
    <x v="199"/>
    <s v="1"/>
    <s v="01"/>
    <s v="15041RESIN515432020"/>
    <s v="20SD000F"/>
    <x v="1137"/>
    <n v="1520"/>
    <n v="1520"/>
    <n v="1520"/>
    <m/>
    <n v="0"/>
    <n v="0"/>
    <n v="0"/>
    <n v="10.72"/>
    <n v="0"/>
    <n v="0"/>
    <n v="0"/>
    <n v="0"/>
    <n v="0"/>
    <n v="10.72"/>
    <s v="2"/>
  </r>
  <r>
    <x v="9"/>
    <x v="199"/>
    <s v="1"/>
    <s v="01"/>
    <s v="15041RESIN515432020"/>
    <s v="20SD000F"/>
    <x v="1138"/>
    <n v="1521"/>
    <n v="1521"/>
    <n v="1521"/>
    <m/>
    <n v="0"/>
    <n v="0"/>
    <n v="0"/>
    <n v="7.44"/>
    <n v="0"/>
    <n v="0"/>
    <n v="0"/>
    <n v="0"/>
    <n v="0"/>
    <n v="7.44"/>
    <s v="2"/>
  </r>
  <r>
    <x v="9"/>
    <x v="199"/>
    <s v="1"/>
    <s v="01"/>
    <s v="15041RESIN515432020"/>
    <s v="20SD000F"/>
    <x v="1139"/>
    <n v="1522"/>
    <n v="1522"/>
    <n v="1522"/>
    <m/>
    <n v="0"/>
    <n v="0"/>
    <n v="0"/>
    <n v="296.26"/>
    <n v="0"/>
    <n v="0"/>
    <n v="0"/>
    <n v="0"/>
    <n v="0"/>
    <n v="296.26"/>
    <s v="2"/>
  </r>
  <r>
    <x v="9"/>
    <x v="199"/>
    <s v="1"/>
    <s v="01"/>
    <s v="15041RESIN515432020"/>
    <s v="20SD000F"/>
    <x v="1140"/>
    <n v="1523"/>
    <n v="1523"/>
    <n v="1523"/>
    <m/>
    <n v="0"/>
    <n v="0"/>
    <n v="0"/>
    <n v="63"/>
    <n v="0"/>
    <n v="0"/>
    <n v="0"/>
    <n v="0"/>
    <n v="0"/>
    <n v="63"/>
    <s v="2"/>
  </r>
  <r>
    <x v="9"/>
    <x v="199"/>
    <s v="1"/>
    <s v="01"/>
    <s v="15041RESIN515432020"/>
    <s v="20SD000F"/>
    <x v="1141"/>
    <n v="1524"/>
    <n v="1524"/>
    <n v="1524"/>
    <m/>
    <n v="0"/>
    <n v="0"/>
    <n v="0"/>
    <n v="275.26"/>
    <n v="0"/>
    <n v="0"/>
    <n v="0"/>
    <n v="0"/>
    <n v="0"/>
    <n v="275.26"/>
    <s v="2"/>
  </r>
  <r>
    <x v="9"/>
    <x v="199"/>
    <s v="1"/>
    <s v="01"/>
    <s v="15041RESIN515432020"/>
    <s v="20SD000F"/>
    <x v="1142"/>
    <n v="1525"/>
    <n v="1525"/>
    <n v="1525"/>
    <m/>
    <n v="0"/>
    <n v="0"/>
    <n v="0"/>
    <n v="168"/>
    <n v="0"/>
    <n v="0"/>
    <n v="0"/>
    <n v="0"/>
    <n v="0"/>
    <n v="168"/>
    <s v="2"/>
  </r>
  <r>
    <x v="9"/>
    <x v="199"/>
    <s v="1"/>
    <s v="01"/>
    <s v="15041RESIN515432020"/>
    <s v="20SD000F"/>
    <x v="1143"/>
    <n v="1526"/>
    <n v="1526"/>
    <n v="1526"/>
    <m/>
    <n v="0"/>
    <n v="0"/>
    <n v="0"/>
    <n v="67.239999999999995"/>
    <n v="0"/>
    <n v="0"/>
    <n v="0"/>
    <n v="0"/>
    <n v="0"/>
    <n v="67.239999999999995"/>
    <s v="2"/>
  </r>
  <r>
    <x v="9"/>
    <x v="199"/>
    <s v="1"/>
    <s v="01"/>
    <s v="15041RESIN515432020"/>
    <s v="20SD000F"/>
    <x v="999"/>
    <n v="1532"/>
    <n v="1532"/>
    <n v="1532"/>
    <m/>
    <n v="0"/>
    <n v="0"/>
    <n v="0"/>
    <n v="0"/>
    <n v="0"/>
    <n v="0"/>
    <n v="0"/>
    <n v="0"/>
    <n v="0"/>
    <n v="0"/>
    <s v="2"/>
  </r>
  <r>
    <x v="9"/>
    <x v="185"/>
    <s v="1"/>
    <s v="01"/>
    <s v="15041RESIN710002021"/>
    <s v="21DS000F"/>
    <x v="922"/>
    <n v="15"/>
    <n v="15"/>
    <n v="15"/>
    <m/>
    <n v="0"/>
    <n v="0"/>
    <n v="0"/>
    <n v="165"/>
    <n v="0"/>
    <n v="0"/>
    <n v="0"/>
    <n v="0"/>
    <n v="0"/>
    <n v="165"/>
    <s v="2"/>
  </r>
  <r>
    <x v="9"/>
    <x v="187"/>
    <s v="1"/>
    <s v="01"/>
    <s v="15041RESIN710002021"/>
    <s v="21DS000F"/>
    <x v="921"/>
    <n v="16"/>
    <n v="16"/>
    <n v="16"/>
    <m/>
    <n v="0"/>
    <n v="0"/>
    <n v="0"/>
    <n v="9.6999999999999993"/>
    <n v="0"/>
    <n v="0"/>
    <n v="0"/>
    <n v="0"/>
    <n v="0"/>
    <n v="9.6999999999999993"/>
    <s v="2"/>
  </r>
  <r>
    <x v="9"/>
    <x v="192"/>
    <s v="1"/>
    <s v="01"/>
    <s v="15041RESIN710002021"/>
    <s v="21DS000F"/>
    <x v="920"/>
    <n v="17"/>
    <n v="17"/>
    <n v="17"/>
    <m/>
    <n v="0"/>
    <n v="0"/>
    <n v="0"/>
    <n v="600"/>
    <n v="0"/>
    <n v="0"/>
    <n v="0"/>
    <n v="0"/>
    <n v="0"/>
    <n v="600"/>
    <s v="2"/>
  </r>
  <r>
    <x v="9"/>
    <x v="192"/>
    <s v="1"/>
    <s v="01"/>
    <s v="15041RESIN710002021"/>
    <s v="21DS000F"/>
    <x v="919"/>
    <n v="18"/>
    <n v="18"/>
    <n v="18"/>
    <m/>
    <n v="0"/>
    <n v="0"/>
    <n v="0"/>
    <n v="29.84"/>
    <n v="0"/>
    <n v="0"/>
    <n v="0"/>
    <n v="0"/>
    <n v="0"/>
    <n v="29.84"/>
    <s v="2"/>
  </r>
  <r>
    <x v="9"/>
    <x v="192"/>
    <s v="1"/>
    <s v="01"/>
    <s v="15041RESIN710002021"/>
    <s v="21DS000F"/>
    <x v="918"/>
    <n v="19"/>
    <n v="19"/>
    <n v="19"/>
    <m/>
    <n v="0"/>
    <n v="0"/>
    <n v="0"/>
    <n v="160"/>
    <n v="0"/>
    <n v="0"/>
    <n v="0"/>
    <n v="0"/>
    <n v="0"/>
    <n v="160"/>
    <s v="2"/>
  </r>
  <r>
    <x v="9"/>
    <x v="194"/>
    <s v="1"/>
    <s v="01"/>
    <s v="15041RESIN710002021"/>
    <s v="21DS000F"/>
    <x v="917"/>
    <n v="20"/>
    <n v="20"/>
    <n v="20"/>
    <m/>
    <n v="0"/>
    <n v="0"/>
    <n v="0"/>
    <n v="110.1"/>
    <n v="0"/>
    <n v="0"/>
    <n v="0"/>
    <n v="0"/>
    <n v="0"/>
    <n v="110.1"/>
    <s v="2"/>
  </r>
  <r>
    <x v="9"/>
    <x v="197"/>
    <s v="1"/>
    <s v="01"/>
    <s v="15041RESIN710002021"/>
    <s v="21DS000F"/>
    <x v="916"/>
    <n v="21"/>
    <n v="21"/>
    <n v="21"/>
    <m/>
    <n v="0"/>
    <n v="0"/>
    <n v="0"/>
    <n v="89.25"/>
    <n v="0"/>
    <n v="0"/>
    <n v="0"/>
    <n v="0"/>
    <n v="0"/>
    <n v="89.25"/>
    <s v="2"/>
  </r>
  <r>
    <x v="9"/>
    <x v="199"/>
    <s v="1"/>
    <s v="01"/>
    <s v="15041RESIN181822020"/>
    <s v="20SD003F"/>
    <x v="1118"/>
    <n v="1500"/>
    <n v="1500"/>
    <n v="1500"/>
    <m/>
    <n v="0"/>
    <n v="0"/>
    <n v="0"/>
    <n v="59.17"/>
    <n v="0"/>
    <n v="0"/>
    <n v="0"/>
    <n v="0"/>
    <n v="0"/>
    <n v="59.17"/>
    <s v="2"/>
  </r>
  <r>
    <x v="9"/>
    <x v="197"/>
    <s v="1"/>
    <s v="01"/>
    <s v="15041RESIN181822020"/>
    <s v="20SD003F"/>
    <x v="1117"/>
    <n v="1499"/>
    <n v="1499"/>
    <n v="1499"/>
    <m/>
    <n v="0"/>
    <n v="0"/>
    <n v="0"/>
    <n v="37.35"/>
    <n v="0"/>
    <n v="0"/>
    <n v="0"/>
    <n v="0"/>
    <n v="0"/>
    <n v="37.35"/>
    <s v="2"/>
  </r>
  <r>
    <x v="9"/>
    <x v="196"/>
    <s v="1"/>
    <s v="01"/>
    <s v="15041RESIN181822020"/>
    <s v="20SD003F"/>
    <x v="1116"/>
    <n v="1498"/>
    <n v="1498"/>
    <n v="1498"/>
    <m/>
    <n v="0"/>
    <n v="0"/>
    <n v="0"/>
    <n v="361.62"/>
    <n v="0"/>
    <n v="0"/>
    <n v="0"/>
    <n v="0"/>
    <n v="0"/>
    <n v="361.62"/>
    <s v="2"/>
  </r>
  <r>
    <x v="9"/>
    <x v="196"/>
    <s v="1"/>
    <s v="01"/>
    <s v="15041RESIN181822020"/>
    <s v="20SD003F"/>
    <x v="1115"/>
    <n v="1497"/>
    <n v="1497"/>
    <n v="1497"/>
    <m/>
    <n v="0"/>
    <n v="0"/>
    <n v="0"/>
    <n v="9.1999999999999993"/>
    <n v="0"/>
    <n v="0"/>
    <n v="0"/>
    <n v="0"/>
    <n v="0"/>
    <n v="9.1999999999999993"/>
    <s v="2"/>
  </r>
  <r>
    <x v="9"/>
    <x v="195"/>
    <s v="1"/>
    <s v="01"/>
    <s v="15041RESIN181822020"/>
    <s v="20SD003F"/>
    <x v="1114"/>
    <n v="1496"/>
    <n v="1496"/>
    <n v="1496"/>
    <m/>
    <n v="0"/>
    <n v="0"/>
    <n v="0"/>
    <n v="6.4"/>
    <n v="0"/>
    <n v="0"/>
    <n v="0"/>
    <n v="0"/>
    <n v="0"/>
    <n v="6.4"/>
    <s v="2"/>
  </r>
  <r>
    <x v="9"/>
    <x v="195"/>
    <s v="1"/>
    <s v="01"/>
    <s v="15041RESIN181822020"/>
    <s v="20SD003F"/>
    <x v="1113"/>
    <n v="1495"/>
    <n v="1495"/>
    <n v="1495"/>
    <m/>
    <n v="0"/>
    <n v="0"/>
    <n v="0"/>
    <n v="39.6"/>
    <n v="0"/>
    <n v="0"/>
    <n v="0"/>
    <n v="0"/>
    <n v="0"/>
    <n v="39.6"/>
    <s v="2"/>
  </r>
  <r>
    <x v="9"/>
    <x v="194"/>
    <s v="1"/>
    <s v="01"/>
    <s v="15041RESIN181822020"/>
    <s v="20SD003F"/>
    <x v="1112"/>
    <n v="1494"/>
    <n v="1494"/>
    <n v="1494"/>
    <m/>
    <n v="0"/>
    <n v="0"/>
    <n v="0"/>
    <n v="29.82"/>
    <n v="0"/>
    <n v="0"/>
    <n v="0"/>
    <n v="0"/>
    <n v="0"/>
    <n v="29.82"/>
    <s v="2"/>
  </r>
  <r>
    <x v="9"/>
    <x v="194"/>
    <s v="1"/>
    <s v="01"/>
    <s v="15041RESIN181822020"/>
    <s v="20SD003F"/>
    <x v="1111"/>
    <n v="1493"/>
    <n v="1493"/>
    <n v="1493"/>
    <m/>
    <n v="0"/>
    <n v="0"/>
    <n v="0"/>
    <n v="38.15"/>
    <n v="0"/>
    <n v="0"/>
    <n v="0"/>
    <n v="0"/>
    <n v="0"/>
    <n v="38.15"/>
    <s v="2"/>
  </r>
  <r>
    <x v="9"/>
    <x v="193"/>
    <s v="1"/>
    <s v="01"/>
    <s v="15041RESIN181822020"/>
    <s v="20SD003F"/>
    <x v="1110"/>
    <n v="1492"/>
    <n v="1492"/>
    <n v="1492"/>
    <m/>
    <n v="0"/>
    <n v="0"/>
    <n v="0"/>
    <n v="19.25"/>
    <n v="0"/>
    <n v="0"/>
    <n v="0"/>
    <n v="0"/>
    <n v="0"/>
    <n v="19.25"/>
    <s v="2"/>
  </r>
  <r>
    <x v="9"/>
    <x v="193"/>
    <s v="1"/>
    <s v="01"/>
    <s v="15041RESIN181822020"/>
    <s v="20SD003F"/>
    <x v="1109"/>
    <n v="1491"/>
    <n v="1491"/>
    <n v="1491"/>
    <m/>
    <n v="0"/>
    <n v="0"/>
    <n v="0"/>
    <n v="60.95"/>
    <n v="0"/>
    <n v="0"/>
    <n v="0"/>
    <n v="0"/>
    <n v="0"/>
    <n v="60.95"/>
    <s v="2"/>
  </r>
  <r>
    <x v="9"/>
    <x v="193"/>
    <s v="1"/>
    <s v="01"/>
    <s v="15041RESIN181822020"/>
    <s v="20SD003F"/>
    <x v="1108"/>
    <n v="1490"/>
    <n v="1490"/>
    <n v="1490"/>
    <m/>
    <n v="0"/>
    <n v="0"/>
    <n v="0"/>
    <n v="34.1"/>
    <n v="0"/>
    <n v="0"/>
    <n v="0"/>
    <n v="0"/>
    <n v="0"/>
    <n v="34.1"/>
    <s v="2"/>
  </r>
  <r>
    <x v="9"/>
    <x v="192"/>
    <s v="1"/>
    <s v="01"/>
    <s v="15041RESIN181822020"/>
    <s v="20SD003F"/>
    <x v="1116"/>
    <n v="1498"/>
    <n v="1498"/>
    <n v="1498"/>
    <m/>
    <n v="0"/>
    <n v="0"/>
    <n v="0"/>
    <n v="52.92"/>
    <n v="0"/>
    <n v="0"/>
    <n v="0"/>
    <n v="0"/>
    <n v="0"/>
    <n v="52.92"/>
    <s v="2"/>
  </r>
  <r>
    <x v="9"/>
    <x v="192"/>
    <s v="1"/>
    <s v="01"/>
    <s v="15041RESIN181822020"/>
    <s v="20SD003F"/>
    <x v="1106"/>
    <n v="1488"/>
    <n v="1488"/>
    <n v="1488"/>
    <m/>
    <n v="0"/>
    <n v="0"/>
    <n v="0"/>
    <n v="20.55"/>
    <n v="0"/>
    <n v="0"/>
    <n v="0"/>
    <n v="0"/>
    <n v="0"/>
    <n v="20.55"/>
    <s v="2"/>
  </r>
  <r>
    <x v="9"/>
    <x v="191"/>
    <s v="1"/>
    <s v="01"/>
    <s v="15041RESIN181822020"/>
    <s v="20SD003F"/>
    <x v="1105"/>
    <n v="1487"/>
    <n v="1487"/>
    <n v="1487"/>
    <m/>
    <n v="0"/>
    <n v="0"/>
    <n v="0"/>
    <n v="36.42"/>
    <n v="0"/>
    <n v="0"/>
    <n v="0"/>
    <n v="0"/>
    <n v="0"/>
    <n v="36.42"/>
    <s v="2"/>
  </r>
  <r>
    <x v="9"/>
    <x v="191"/>
    <s v="1"/>
    <s v="01"/>
    <s v="15041RESIN181822020"/>
    <s v="20SD003F"/>
    <x v="1104"/>
    <n v="1486"/>
    <n v="1486"/>
    <n v="1486"/>
    <m/>
    <n v="0"/>
    <n v="0"/>
    <n v="0"/>
    <n v="89.45"/>
    <n v="0"/>
    <n v="0"/>
    <n v="0"/>
    <n v="0"/>
    <n v="0"/>
    <n v="89.45"/>
    <s v="2"/>
  </r>
  <r>
    <x v="9"/>
    <x v="190"/>
    <s v="1"/>
    <s v="01"/>
    <s v="15041RESIN181822020"/>
    <s v="20SD003F"/>
    <x v="1103"/>
    <n v="1485"/>
    <n v="1485"/>
    <n v="1485"/>
    <m/>
    <n v="0"/>
    <n v="0"/>
    <n v="0"/>
    <n v="49.35"/>
    <n v="0"/>
    <n v="0"/>
    <n v="0"/>
    <n v="0"/>
    <n v="0"/>
    <n v="49.35"/>
    <s v="2"/>
  </r>
  <r>
    <x v="9"/>
    <x v="190"/>
    <s v="1"/>
    <s v="01"/>
    <s v="15041RESIN181822020"/>
    <s v="20SD003F"/>
    <x v="1102"/>
    <n v="1484"/>
    <n v="1484"/>
    <n v="1484"/>
    <m/>
    <n v="0"/>
    <n v="0"/>
    <n v="0"/>
    <n v="27.95"/>
    <n v="0"/>
    <n v="0"/>
    <n v="0"/>
    <n v="0"/>
    <n v="0"/>
    <n v="27.95"/>
    <s v="2"/>
  </r>
  <r>
    <x v="9"/>
    <x v="189"/>
    <s v="1"/>
    <s v="01"/>
    <s v="15041RESIN181822020"/>
    <s v="20SD003F"/>
    <x v="1101"/>
    <n v="1483"/>
    <n v="1483"/>
    <n v="1483"/>
    <m/>
    <n v="0"/>
    <n v="0"/>
    <n v="0"/>
    <n v="71.2"/>
    <n v="0"/>
    <n v="0"/>
    <n v="0"/>
    <n v="0"/>
    <n v="0"/>
    <n v="71.2"/>
    <s v="2"/>
  </r>
  <r>
    <x v="9"/>
    <x v="189"/>
    <s v="1"/>
    <s v="01"/>
    <s v="15041RESIN181822020"/>
    <s v="20SD003F"/>
    <x v="1100"/>
    <n v="1482"/>
    <n v="1482"/>
    <n v="1482"/>
    <m/>
    <n v="0"/>
    <n v="0"/>
    <n v="0"/>
    <n v="36.450000000000003"/>
    <n v="0"/>
    <n v="0"/>
    <n v="0"/>
    <n v="0"/>
    <n v="0"/>
    <n v="36.450000000000003"/>
    <s v="2"/>
  </r>
  <r>
    <x v="9"/>
    <x v="188"/>
    <s v="1"/>
    <s v="01"/>
    <s v="15041RESIN181822020"/>
    <s v="20SD003F"/>
    <x v="1099"/>
    <n v="1481"/>
    <n v="1481"/>
    <n v="1481"/>
    <m/>
    <n v="0"/>
    <n v="0"/>
    <n v="0"/>
    <n v="200.16"/>
    <n v="0"/>
    <n v="0"/>
    <n v="0"/>
    <n v="0"/>
    <n v="0"/>
    <n v="200.16"/>
    <s v="2"/>
  </r>
  <r>
    <x v="9"/>
    <x v="188"/>
    <s v="1"/>
    <s v="01"/>
    <s v="15041RESIN181822020"/>
    <s v="20SD003F"/>
    <x v="1098"/>
    <n v="1480"/>
    <n v="1480"/>
    <n v="1480"/>
    <m/>
    <n v="0"/>
    <n v="0"/>
    <n v="0"/>
    <n v="33.6"/>
    <n v="0"/>
    <n v="0"/>
    <n v="0"/>
    <n v="0"/>
    <n v="0"/>
    <n v="33.6"/>
    <s v="2"/>
  </r>
  <r>
    <x v="9"/>
    <x v="188"/>
    <s v="1"/>
    <s v="01"/>
    <s v="15041RESIN181822020"/>
    <s v="20SD003F"/>
    <x v="1097"/>
    <n v="1479"/>
    <n v="1479"/>
    <n v="1479"/>
    <m/>
    <n v="0"/>
    <n v="0"/>
    <n v="0"/>
    <n v="45.65"/>
    <n v="0"/>
    <n v="0"/>
    <n v="0"/>
    <n v="0"/>
    <n v="0"/>
    <n v="45.65"/>
    <s v="2"/>
  </r>
  <r>
    <x v="9"/>
    <x v="187"/>
    <s v="1"/>
    <s v="01"/>
    <s v="15041RESIN181822020"/>
    <s v="20SD003F"/>
    <x v="1096"/>
    <n v="1478"/>
    <n v="1478"/>
    <n v="1478"/>
    <m/>
    <n v="0"/>
    <n v="0"/>
    <n v="0"/>
    <n v="16.8"/>
    <n v="0"/>
    <n v="0"/>
    <n v="0"/>
    <n v="0"/>
    <n v="0"/>
    <n v="16.8"/>
    <s v="2"/>
  </r>
  <r>
    <x v="9"/>
    <x v="187"/>
    <s v="1"/>
    <s v="01"/>
    <s v="15041RESIN181822020"/>
    <s v="20SD003F"/>
    <x v="1095"/>
    <n v="1477"/>
    <n v="1477"/>
    <n v="1477"/>
    <m/>
    <n v="0"/>
    <n v="0"/>
    <n v="0"/>
    <n v="0"/>
    <n v="0"/>
    <n v="0"/>
    <n v="0"/>
    <n v="0"/>
    <n v="0"/>
    <n v="0"/>
    <s v="2"/>
  </r>
  <r>
    <x v="9"/>
    <x v="187"/>
    <s v="1"/>
    <s v="01"/>
    <s v="15041RESIN181822020"/>
    <s v="20SD003F"/>
    <x v="1094"/>
    <n v="1476"/>
    <n v="1476"/>
    <n v="1476"/>
    <m/>
    <n v="0"/>
    <n v="0"/>
    <n v="0"/>
    <n v="18.2"/>
    <n v="0"/>
    <n v="0"/>
    <n v="0"/>
    <n v="0"/>
    <n v="0"/>
    <n v="18.2"/>
    <s v="2"/>
  </r>
  <r>
    <x v="9"/>
    <x v="187"/>
    <s v="1"/>
    <s v="01"/>
    <s v="15041RESIN181822020"/>
    <s v="20SD003F"/>
    <x v="1093"/>
    <n v="1475"/>
    <n v="1475"/>
    <n v="1475"/>
    <m/>
    <n v="0"/>
    <n v="0"/>
    <n v="0"/>
    <n v="62.15"/>
    <n v="0"/>
    <n v="0"/>
    <n v="0"/>
    <n v="0"/>
    <n v="0"/>
    <n v="62.15"/>
    <s v="2"/>
  </r>
  <r>
    <x v="9"/>
    <x v="186"/>
    <s v="1"/>
    <s v="01"/>
    <s v="15041RESIN181822020"/>
    <s v="20SD003F"/>
    <x v="1092"/>
    <n v="1474"/>
    <n v="1474"/>
    <n v="1474"/>
    <m/>
    <n v="0"/>
    <n v="0"/>
    <n v="0"/>
    <n v="41.55"/>
    <n v="0"/>
    <n v="0"/>
    <n v="0"/>
    <n v="0"/>
    <n v="0"/>
    <n v="41.55"/>
    <s v="2"/>
  </r>
  <r>
    <x v="9"/>
    <x v="186"/>
    <s v="1"/>
    <s v="01"/>
    <s v="15041RESIN181822020"/>
    <s v="20SD003F"/>
    <x v="1091"/>
    <n v="1473"/>
    <n v="1473"/>
    <n v="1473"/>
    <m/>
    <n v="0"/>
    <n v="0"/>
    <n v="0"/>
    <n v="29.3"/>
    <n v="0"/>
    <n v="0"/>
    <n v="0"/>
    <n v="0"/>
    <n v="0"/>
    <n v="29.3"/>
    <s v="2"/>
  </r>
  <r>
    <x v="9"/>
    <x v="185"/>
    <s v="1"/>
    <s v="01"/>
    <s v="15041RESIN181822020"/>
    <s v="20SD003F"/>
    <x v="1090"/>
    <n v="1472"/>
    <n v="1472"/>
    <n v="1472"/>
    <m/>
    <n v="0"/>
    <n v="0"/>
    <n v="0"/>
    <n v="15.6"/>
    <n v="0"/>
    <n v="0"/>
    <n v="0"/>
    <n v="0"/>
    <n v="0"/>
    <n v="15.6"/>
    <s v="2"/>
  </r>
  <r>
    <x v="9"/>
    <x v="185"/>
    <s v="1"/>
    <s v="01"/>
    <s v="15041RESIN181822020"/>
    <s v="20SD003F"/>
    <x v="1089"/>
    <n v="1471"/>
    <n v="1471"/>
    <n v="1471"/>
    <m/>
    <n v="0"/>
    <n v="0"/>
    <n v="0"/>
    <n v="27.8"/>
    <n v="0"/>
    <n v="0"/>
    <n v="0"/>
    <n v="0"/>
    <n v="0"/>
    <n v="27.8"/>
    <s v="2"/>
  </r>
  <r>
    <x v="9"/>
    <x v="184"/>
    <s v="1"/>
    <s v="01"/>
    <s v="15041RESIN181822020"/>
    <s v="20SD003F"/>
    <x v="1088"/>
    <n v="1470"/>
    <n v="1470"/>
    <n v="1470"/>
    <m/>
    <n v="0"/>
    <n v="0"/>
    <n v="0"/>
    <n v="5.05"/>
    <n v="0"/>
    <n v="0"/>
    <n v="0"/>
    <n v="0"/>
    <n v="0"/>
    <n v="5.05"/>
    <s v="2"/>
  </r>
  <r>
    <x v="9"/>
    <x v="184"/>
    <s v="1"/>
    <s v="01"/>
    <s v="15041RESIN181822020"/>
    <s v="20SD003F"/>
    <x v="1087"/>
    <n v="1469"/>
    <n v="1469"/>
    <n v="1469"/>
    <m/>
    <n v="0"/>
    <n v="0"/>
    <n v="0"/>
    <n v="33.15"/>
    <n v="0"/>
    <n v="0"/>
    <n v="0"/>
    <n v="0"/>
    <n v="0"/>
    <n v="33.15"/>
    <s v="2"/>
  </r>
  <r>
    <x v="9"/>
    <x v="183"/>
    <s v="1"/>
    <s v="01"/>
    <s v="15041RESIN181822020"/>
    <s v="20SD003F"/>
    <x v="1086"/>
    <n v="1468"/>
    <n v="1468"/>
    <n v="1468"/>
    <m/>
    <n v="0"/>
    <n v="0"/>
    <n v="0"/>
    <n v="13.2"/>
    <n v="0"/>
    <n v="0"/>
    <n v="0"/>
    <n v="0"/>
    <n v="0"/>
    <n v="13.2"/>
    <s v="2"/>
  </r>
  <r>
    <x v="9"/>
    <x v="183"/>
    <s v="1"/>
    <s v="01"/>
    <s v="15041RESIN181822020"/>
    <s v="20SD003F"/>
    <x v="1085"/>
    <n v="1467"/>
    <n v="1467"/>
    <n v="1467"/>
    <m/>
    <n v="0"/>
    <n v="0"/>
    <n v="0"/>
    <n v="38.5"/>
    <n v="0"/>
    <n v="0"/>
    <n v="0"/>
    <n v="0"/>
    <n v="0"/>
    <n v="38.5"/>
    <s v="2"/>
  </r>
  <r>
    <x v="9"/>
    <x v="181"/>
    <s v="1"/>
    <s v="01"/>
    <s v="15041RESIN181822020"/>
    <s v="20SD003F"/>
    <x v="1084"/>
    <n v="1466"/>
    <n v="1466"/>
    <n v="1466"/>
    <m/>
    <n v="0"/>
    <n v="0"/>
    <n v="0"/>
    <n v="8.6999999999999993"/>
    <n v="0"/>
    <n v="0"/>
    <n v="0"/>
    <n v="0"/>
    <n v="0"/>
    <n v="8.6999999999999993"/>
    <s v="2"/>
  </r>
  <r>
    <x v="9"/>
    <x v="181"/>
    <s v="1"/>
    <s v="01"/>
    <s v="15041RESIN181822020"/>
    <s v="20SD003F"/>
    <x v="1083"/>
    <n v="1465"/>
    <n v="1465"/>
    <n v="1465"/>
    <m/>
    <n v="0"/>
    <n v="0"/>
    <n v="0"/>
    <n v="30.99"/>
    <n v="0"/>
    <n v="0"/>
    <n v="0"/>
    <n v="0"/>
    <n v="0"/>
    <n v="30.99"/>
    <s v="2"/>
  </r>
  <r>
    <x v="9"/>
    <x v="181"/>
    <s v="1"/>
    <s v="01"/>
    <s v="15041RESIN181822020"/>
    <s v="20SD003F"/>
    <x v="1082"/>
    <n v="1464"/>
    <n v="1464"/>
    <n v="1464"/>
    <m/>
    <n v="0"/>
    <n v="0"/>
    <n v="0"/>
    <n v="41.7"/>
    <n v="0"/>
    <n v="0"/>
    <n v="0"/>
    <n v="0"/>
    <n v="0"/>
    <n v="41.7"/>
    <s v="2"/>
  </r>
  <r>
    <x v="9"/>
    <x v="181"/>
    <s v="1"/>
    <s v="01"/>
    <s v="15041RESIN181822020"/>
    <s v="20SD003F"/>
    <x v="1081"/>
    <n v="1463"/>
    <n v="1463"/>
    <n v="1463"/>
    <m/>
    <n v="0"/>
    <n v="0"/>
    <n v="0"/>
    <n v="27.85"/>
    <n v="0"/>
    <n v="0"/>
    <n v="0"/>
    <n v="0"/>
    <n v="0"/>
    <n v="27.85"/>
    <s v="2"/>
  </r>
  <r>
    <x v="9"/>
    <x v="180"/>
    <s v="1"/>
    <s v="01"/>
    <s v="15041RESIN181822020"/>
    <s v="20SD003F"/>
    <x v="1080"/>
    <n v="1462"/>
    <n v="1462"/>
    <n v="1462"/>
    <m/>
    <n v="0"/>
    <n v="0"/>
    <n v="0"/>
    <n v="28.61"/>
    <n v="0"/>
    <n v="0"/>
    <n v="0"/>
    <n v="0"/>
    <n v="0"/>
    <n v="28.61"/>
    <s v="2"/>
  </r>
  <r>
    <x v="9"/>
    <x v="180"/>
    <s v="1"/>
    <s v="01"/>
    <s v="15041RESIN181822020"/>
    <s v="20SD003F"/>
    <x v="1079"/>
    <n v="1461"/>
    <n v="1461"/>
    <n v="1461"/>
    <m/>
    <n v="0"/>
    <n v="0"/>
    <n v="0"/>
    <n v="33.6"/>
    <n v="0"/>
    <n v="0"/>
    <n v="0"/>
    <n v="0"/>
    <n v="0"/>
    <n v="33.6"/>
    <s v="2"/>
  </r>
  <r>
    <x v="9"/>
    <x v="180"/>
    <s v="1"/>
    <s v="01"/>
    <s v="15041RESIN181822020"/>
    <s v="20SD003F"/>
    <x v="1078"/>
    <n v="1460"/>
    <n v="1460"/>
    <n v="1460"/>
    <m/>
    <n v="0"/>
    <n v="0"/>
    <n v="0"/>
    <n v="119"/>
    <n v="0"/>
    <n v="0"/>
    <n v="0"/>
    <n v="0"/>
    <n v="0"/>
    <n v="119"/>
    <s v="2"/>
  </r>
  <r>
    <x v="9"/>
    <x v="180"/>
    <s v="1"/>
    <s v="01"/>
    <s v="15041RESIN181822020"/>
    <s v="20SD003F"/>
    <x v="1077"/>
    <n v="1459"/>
    <n v="1459"/>
    <n v="1459"/>
    <m/>
    <n v="0"/>
    <n v="0"/>
    <n v="0"/>
    <n v="0"/>
    <n v="0"/>
    <n v="0"/>
    <n v="0"/>
    <n v="0"/>
    <n v="0"/>
    <n v="0"/>
    <s v="2"/>
  </r>
  <r>
    <x v="9"/>
    <x v="200"/>
    <s v="1"/>
    <s v="01"/>
    <s v="15041RESIN181822020"/>
    <s v="20SD003F"/>
    <x v="1076"/>
    <n v="1458"/>
    <n v="1458"/>
    <n v="1458"/>
    <m/>
    <n v="0"/>
    <n v="0"/>
    <n v="0"/>
    <n v="20.880000000000003"/>
    <n v="0"/>
    <n v="0"/>
    <n v="0"/>
    <n v="0"/>
    <n v="0"/>
    <n v="20.880000000000003"/>
    <s v="2"/>
  </r>
  <r>
    <x v="9"/>
    <x v="200"/>
    <s v="1"/>
    <s v="01"/>
    <s v="15041RESIN181822020"/>
    <s v="20SD003F"/>
    <x v="1075"/>
    <n v="1457"/>
    <n v="1457"/>
    <n v="1457"/>
    <m/>
    <n v="0"/>
    <n v="0"/>
    <n v="0"/>
    <n v="17.5"/>
    <n v="0"/>
    <n v="0"/>
    <n v="0"/>
    <n v="0"/>
    <n v="0"/>
    <n v="17.5"/>
    <s v="2"/>
  </r>
  <r>
    <x v="9"/>
    <x v="199"/>
    <s v="1"/>
    <s v="01"/>
    <s v="15041RESIN382572020"/>
    <s v="20SD004F"/>
    <x v="1144"/>
    <n v="635"/>
    <n v="635"/>
    <n v="635"/>
    <m/>
    <n v="0"/>
    <n v="0"/>
    <n v="0"/>
    <n v="34.97"/>
    <n v="0"/>
    <n v="0"/>
    <n v="0"/>
    <n v="0"/>
    <n v="0"/>
    <n v="34.97"/>
    <s v="2"/>
  </r>
  <r>
    <x v="9"/>
    <x v="201"/>
    <s v="1"/>
    <s v="01"/>
    <s v="15041RESIN382572020"/>
    <s v="20SD004F"/>
    <x v="1145"/>
    <n v="634"/>
    <n v="634"/>
    <n v="634"/>
    <m/>
    <n v="0"/>
    <n v="0"/>
    <n v="0"/>
    <n v="2.85"/>
    <n v="0"/>
    <n v="0"/>
    <n v="0"/>
    <n v="0"/>
    <n v="0"/>
    <n v="2.85"/>
    <s v="2"/>
  </r>
  <r>
    <x v="9"/>
    <x v="201"/>
    <s v="1"/>
    <s v="01"/>
    <s v="15041RESIN382572020"/>
    <s v="20SD004F"/>
    <x v="1146"/>
    <n v="633"/>
    <n v="633"/>
    <n v="633"/>
    <m/>
    <n v="0"/>
    <n v="0"/>
    <n v="0"/>
    <n v="20.07"/>
    <n v="0"/>
    <n v="0"/>
    <n v="0"/>
    <n v="0"/>
    <n v="0"/>
    <n v="20.07"/>
    <s v="2"/>
  </r>
  <r>
    <x v="9"/>
    <x v="201"/>
    <s v="1"/>
    <s v="01"/>
    <s v="15041RESIN382572020"/>
    <s v="20SD004F"/>
    <x v="1147"/>
    <n v="632"/>
    <n v="632"/>
    <n v="632"/>
    <m/>
    <n v="0"/>
    <n v="0"/>
    <n v="0"/>
    <n v="34.979999999999997"/>
    <n v="0"/>
    <n v="0"/>
    <n v="0"/>
    <n v="0"/>
    <n v="0"/>
    <n v="34.979999999999997"/>
    <s v="2"/>
  </r>
  <r>
    <x v="9"/>
    <x v="201"/>
    <s v="1"/>
    <s v="01"/>
    <s v="15041RESIN382572020"/>
    <s v="20SD004F"/>
    <x v="1148"/>
    <n v="631"/>
    <n v="631"/>
    <n v="631"/>
    <m/>
    <n v="0"/>
    <n v="0"/>
    <n v="0"/>
    <n v="0"/>
    <n v="0"/>
    <n v="0"/>
    <n v="0"/>
    <n v="0"/>
    <n v="0"/>
    <n v="0"/>
    <s v="2"/>
  </r>
  <r>
    <x v="9"/>
    <x v="201"/>
    <s v="1"/>
    <s v="01"/>
    <s v="15041RESIN382572020"/>
    <s v="20SD004F"/>
    <x v="1149"/>
    <n v="630"/>
    <n v="630"/>
    <n v="630"/>
    <m/>
    <n v="0"/>
    <n v="0"/>
    <n v="0"/>
    <n v="55.02"/>
    <n v="0"/>
    <n v="0"/>
    <n v="0"/>
    <n v="0"/>
    <n v="0"/>
    <n v="55.02"/>
    <s v="2"/>
  </r>
  <r>
    <x v="9"/>
    <x v="201"/>
    <s v="1"/>
    <s v="01"/>
    <s v="15041RESIN382572020"/>
    <s v="20SD004F"/>
    <x v="1150"/>
    <n v="629"/>
    <n v="629"/>
    <n v="629"/>
    <m/>
    <n v="0"/>
    <n v="0"/>
    <n v="0"/>
    <n v="62.32"/>
    <n v="0"/>
    <n v="0"/>
    <n v="0"/>
    <n v="0"/>
    <n v="0"/>
    <n v="62.32"/>
    <s v="2"/>
  </r>
  <r>
    <x v="9"/>
    <x v="201"/>
    <s v="1"/>
    <s v="01"/>
    <s v="15041RESIN382572020"/>
    <s v="20SD004F"/>
    <x v="1151"/>
    <n v="628"/>
    <n v="628"/>
    <n v="628"/>
    <m/>
    <n v="0"/>
    <n v="0"/>
    <n v="0"/>
    <n v="0"/>
    <n v="0"/>
    <n v="0"/>
    <n v="0"/>
    <n v="0"/>
    <n v="0"/>
    <n v="0"/>
    <s v="2"/>
  </r>
  <r>
    <x v="9"/>
    <x v="201"/>
    <s v="1"/>
    <s v="01"/>
    <s v="15041RESIN382572020"/>
    <s v="20SD004F"/>
    <x v="1152"/>
    <n v="627"/>
    <n v="627"/>
    <n v="627"/>
    <m/>
    <n v="0"/>
    <n v="0"/>
    <n v="0"/>
    <n v="20.05"/>
    <n v="0"/>
    <n v="0"/>
    <n v="0"/>
    <n v="0"/>
    <n v="0"/>
    <n v="20.05"/>
    <s v="2"/>
  </r>
  <r>
    <x v="9"/>
    <x v="201"/>
    <s v="1"/>
    <s v="01"/>
    <s v="15041RESIN382572020"/>
    <s v="20SD004F"/>
    <x v="1153"/>
    <n v="626"/>
    <n v="626"/>
    <n v="626"/>
    <m/>
    <n v="0"/>
    <n v="0"/>
    <n v="0"/>
    <n v="3.05"/>
    <n v="0"/>
    <n v="0"/>
    <n v="0"/>
    <n v="0"/>
    <n v="0"/>
    <n v="3.05"/>
    <s v="2"/>
  </r>
  <r>
    <x v="9"/>
    <x v="201"/>
    <s v="1"/>
    <s v="01"/>
    <s v="15041RESIN382572020"/>
    <s v="20SD004F"/>
    <x v="1154"/>
    <n v="625"/>
    <n v="625"/>
    <n v="625"/>
    <m/>
    <n v="0"/>
    <n v="0"/>
    <n v="0"/>
    <n v="6.65"/>
    <n v="0"/>
    <n v="0"/>
    <n v="0"/>
    <n v="0"/>
    <n v="0"/>
    <n v="6.65"/>
    <s v="2"/>
  </r>
  <r>
    <x v="9"/>
    <x v="196"/>
    <s v="1"/>
    <s v="01"/>
    <s v="15041RESIN382572020"/>
    <s v="20SD004F"/>
    <x v="1155"/>
    <n v="624"/>
    <n v="624"/>
    <n v="624"/>
    <m/>
    <n v="0"/>
    <n v="0"/>
    <n v="0"/>
    <n v="13.38"/>
    <n v="0"/>
    <n v="0"/>
    <n v="0"/>
    <n v="0"/>
    <n v="0"/>
    <n v="13.38"/>
    <s v="2"/>
  </r>
  <r>
    <x v="9"/>
    <x v="196"/>
    <s v="1"/>
    <s v="01"/>
    <s v="15041RESIN382572020"/>
    <s v="20SD004F"/>
    <x v="1156"/>
    <n v="623"/>
    <n v="623"/>
    <n v="623"/>
    <m/>
    <n v="0"/>
    <n v="0"/>
    <n v="0"/>
    <n v="22"/>
    <n v="0"/>
    <n v="0"/>
    <n v="0"/>
    <n v="0"/>
    <n v="0"/>
    <n v="22"/>
    <s v="2"/>
  </r>
  <r>
    <x v="9"/>
    <x v="195"/>
    <s v="1"/>
    <s v="01"/>
    <s v="15041RESIN382572020"/>
    <s v="20SD004F"/>
    <x v="1157"/>
    <n v="622"/>
    <n v="622"/>
    <n v="622"/>
    <m/>
    <n v="0"/>
    <n v="0"/>
    <n v="0"/>
    <n v="0"/>
    <n v="0"/>
    <n v="0"/>
    <n v="0"/>
    <n v="0"/>
    <n v="0"/>
    <n v="0"/>
    <s v="2"/>
  </r>
  <r>
    <x v="9"/>
    <x v="195"/>
    <s v="1"/>
    <s v="01"/>
    <s v="15041RESIN382572020"/>
    <s v="20SD004F"/>
    <x v="1158"/>
    <n v="621"/>
    <n v="621"/>
    <n v="621"/>
    <m/>
    <n v="0"/>
    <n v="0"/>
    <n v="0"/>
    <n v="9.25"/>
    <n v="0"/>
    <n v="0"/>
    <n v="0"/>
    <n v="0"/>
    <n v="0"/>
    <n v="9.25"/>
    <s v="2"/>
  </r>
  <r>
    <x v="9"/>
    <x v="194"/>
    <s v="1"/>
    <s v="01"/>
    <s v="15041RESIN382572020"/>
    <s v="20SD004F"/>
    <x v="1159"/>
    <n v="620"/>
    <n v="620"/>
    <n v="620"/>
    <m/>
    <n v="0"/>
    <n v="0"/>
    <n v="0"/>
    <n v="0"/>
    <n v="0"/>
    <n v="0"/>
    <n v="0"/>
    <n v="0"/>
    <n v="0"/>
    <n v="0"/>
    <s v="2"/>
  </r>
  <r>
    <x v="9"/>
    <x v="194"/>
    <s v="1"/>
    <s v="01"/>
    <s v="15041RESIN382572020"/>
    <s v="20SD004F"/>
    <x v="1160"/>
    <n v="619"/>
    <n v="619"/>
    <n v="619"/>
    <m/>
    <n v="0"/>
    <n v="0"/>
    <n v="0"/>
    <n v="0"/>
    <n v="0"/>
    <n v="0"/>
    <n v="0"/>
    <n v="0"/>
    <n v="0"/>
    <n v="0"/>
    <s v="2"/>
  </r>
  <r>
    <x v="9"/>
    <x v="202"/>
    <s v="1"/>
    <s v="01"/>
    <s v="15041RESIN382572020"/>
    <s v="20SD004F"/>
    <x v="1161"/>
    <n v="618"/>
    <n v="618"/>
    <n v="618"/>
    <m/>
    <n v="0"/>
    <n v="0"/>
    <n v="0"/>
    <n v="0"/>
    <n v="0"/>
    <n v="0"/>
    <n v="0"/>
    <n v="0"/>
    <n v="0"/>
    <n v="0"/>
    <s v="2"/>
  </r>
  <r>
    <x v="9"/>
    <x v="202"/>
    <s v="1"/>
    <s v="01"/>
    <s v="15041RESIN382572020"/>
    <s v="20SD004F"/>
    <x v="1162"/>
    <n v="617"/>
    <n v="617"/>
    <n v="617"/>
    <m/>
    <n v="0"/>
    <n v="0"/>
    <n v="0"/>
    <n v="43.47"/>
    <n v="0"/>
    <n v="0"/>
    <n v="0"/>
    <n v="0"/>
    <n v="0"/>
    <n v="0"/>
    <s v="2"/>
  </r>
  <r>
    <x v="9"/>
    <x v="192"/>
    <s v="1"/>
    <s v="01"/>
    <s v="15041RESIN382572020"/>
    <s v="20SD004F"/>
    <x v="1163"/>
    <n v="616"/>
    <n v="616"/>
    <n v="616"/>
    <m/>
    <n v="0"/>
    <n v="0"/>
    <n v="0"/>
    <n v="27.84"/>
    <n v="0"/>
    <n v="0"/>
    <n v="0"/>
    <n v="0"/>
    <n v="0"/>
    <n v="0"/>
    <s v="2"/>
  </r>
  <r>
    <x v="9"/>
    <x v="191"/>
    <s v="1"/>
    <s v="01"/>
    <s v="15041RESIN382572020"/>
    <s v="20SD004F"/>
    <x v="1164"/>
    <n v="615"/>
    <n v="615"/>
    <n v="615"/>
    <m/>
    <n v="0"/>
    <n v="0"/>
    <n v="0"/>
    <n v="28.74"/>
    <n v="0"/>
    <n v="0"/>
    <n v="0"/>
    <n v="0"/>
    <n v="0"/>
    <n v="0"/>
    <s v="2"/>
  </r>
  <r>
    <x v="9"/>
    <x v="190"/>
    <s v="1"/>
    <s v="01"/>
    <s v="15041RESIN382572020"/>
    <s v="20SD004F"/>
    <x v="1165"/>
    <n v="614"/>
    <n v="614"/>
    <n v="614"/>
    <m/>
    <n v="0"/>
    <n v="0"/>
    <n v="0"/>
    <n v="8"/>
    <n v="0"/>
    <n v="0"/>
    <n v="0"/>
    <n v="0"/>
    <n v="0"/>
    <n v="8"/>
    <s v="2"/>
  </r>
  <r>
    <x v="9"/>
    <x v="189"/>
    <s v="1"/>
    <s v="01"/>
    <s v="15041RESIN382572020"/>
    <s v="20SD004F"/>
    <x v="1166"/>
    <n v="613"/>
    <n v="613"/>
    <n v="613"/>
    <m/>
    <n v="0"/>
    <n v="0"/>
    <n v="0"/>
    <n v="0"/>
    <n v="0"/>
    <n v="0"/>
    <n v="0"/>
    <n v="0"/>
    <n v="0"/>
    <n v="0"/>
    <s v="2"/>
  </r>
  <r>
    <x v="9"/>
    <x v="189"/>
    <s v="1"/>
    <s v="01"/>
    <s v="15041RESIN382572020"/>
    <s v="20SD004F"/>
    <x v="1167"/>
    <n v="612"/>
    <n v="612"/>
    <n v="612"/>
    <m/>
    <n v="0"/>
    <n v="0"/>
    <n v="0"/>
    <n v="4.55"/>
    <n v="0"/>
    <n v="0"/>
    <n v="0"/>
    <n v="0"/>
    <n v="0"/>
    <n v="4.55"/>
    <s v="2"/>
  </r>
  <r>
    <x v="9"/>
    <x v="189"/>
    <s v="1"/>
    <s v="01"/>
    <s v="15041RESIN382572020"/>
    <s v="20SD004F"/>
    <x v="1168"/>
    <n v="611"/>
    <n v="611"/>
    <n v="611"/>
    <m/>
    <n v="0"/>
    <n v="0"/>
    <n v="0"/>
    <n v="31.79"/>
    <n v="0"/>
    <n v="0"/>
    <n v="0"/>
    <n v="0"/>
    <n v="0"/>
    <n v="31.79"/>
    <s v="2"/>
  </r>
  <r>
    <x v="9"/>
    <x v="189"/>
    <s v="1"/>
    <s v="01"/>
    <s v="15041RESIN382572020"/>
    <s v="20SD004F"/>
    <x v="1169"/>
    <n v="610"/>
    <n v="610"/>
    <n v="610"/>
    <m/>
    <n v="0"/>
    <n v="0"/>
    <n v="0"/>
    <n v="12.4"/>
    <n v="0"/>
    <n v="0"/>
    <n v="0"/>
    <n v="0"/>
    <n v="0"/>
    <n v="12.4"/>
    <s v="2"/>
  </r>
  <r>
    <x v="9"/>
    <x v="189"/>
    <s v="1"/>
    <s v="01"/>
    <s v="15041RESIN382572020"/>
    <s v="20SD004F"/>
    <x v="1170"/>
    <n v="609"/>
    <n v="609"/>
    <n v="609"/>
    <m/>
    <n v="0"/>
    <n v="0"/>
    <n v="0"/>
    <n v="22.23"/>
    <n v="0"/>
    <n v="0"/>
    <n v="0"/>
    <n v="0"/>
    <n v="0"/>
    <n v="22.23"/>
    <s v="2"/>
  </r>
  <r>
    <x v="9"/>
    <x v="189"/>
    <s v="1"/>
    <s v="01"/>
    <s v="15041RESIN382572020"/>
    <s v="20SD004F"/>
    <x v="1171"/>
    <n v="608"/>
    <n v="608"/>
    <n v="608"/>
    <m/>
    <n v="0"/>
    <n v="0"/>
    <n v="0"/>
    <n v="48.31"/>
    <n v="0"/>
    <n v="0"/>
    <n v="0"/>
    <n v="0"/>
    <n v="0"/>
    <n v="48.31"/>
    <s v="2"/>
  </r>
  <r>
    <x v="9"/>
    <x v="189"/>
    <s v="1"/>
    <s v="01"/>
    <s v="15041RESIN382572020"/>
    <s v="20SD004F"/>
    <x v="1172"/>
    <n v="607"/>
    <n v="607"/>
    <n v="607"/>
    <m/>
    <n v="0"/>
    <n v="0"/>
    <n v="0"/>
    <n v="10.199999999999999"/>
    <n v="0"/>
    <n v="0"/>
    <n v="0"/>
    <n v="0"/>
    <n v="0"/>
    <n v="10.199999999999999"/>
    <s v="2"/>
  </r>
  <r>
    <x v="9"/>
    <x v="189"/>
    <s v="1"/>
    <s v="01"/>
    <s v="15041RESIN382572020"/>
    <s v="20SD004F"/>
    <x v="1173"/>
    <n v="606"/>
    <n v="606"/>
    <n v="606"/>
    <m/>
    <n v="0"/>
    <n v="0"/>
    <n v="0"/>
    <n v="6.65"/>
    <n v="0"/>
    <n v="0"/>
    <n v="0"/>
    <n v="0"/>
    <n v="0"/>
    <n v="6.65"/>
    <s v="2"/>
  </r>
  <r>
    <x v="9"/>
    <x v="189"/>
    <s v="1"/>
    <s v="01"/>
    <s v="15041RESIN382572020"/>
    <s v="20SD004F"/>
    <x v="1174"/>
    <n v="605"/>
    <n v="605"/>
    <n v="605"/>
    <m/>
    <n v="0"/>
    <n v="0"/>
    <n v="0"/>
    <n v="43.42"/>
    <n v="0"/>
    <n v="0"/>
    <n v="0"/>
    <n v="0"/>
    <n v="0"/>
    <n v="43.42"/>
    <s v="2"/>
  </r>
  <r>
    <x v="9"/>
    <x v="189"/>
    <s v="1"/>
    <s v="01"/>
    <s v="15041RESIN382572020"/>
    <s v="20SD004F"/>
    <x v="1175"/>
    <n v="604"/>
    <n v="604"/>
    <n v="604"/>
    <m/>
    <n v="0"/>
    <n v="0"/>
    <n v="0"/>
    <n v="25.46"/>
    <n v="0"/>
    <n v="0"/>
    <n v="0"/>
    <n v="0"/>
    <n v="0"/>
    <n v="25.46"/>
    <s v="2"/>
  </r>
  <r>
    <x v="9"/>
    <x v="189"/>
    <s v="1"/>
    <s v="01"/>
    <s v="15041RESIN382572020"/>
    <s v="20SD004F"/>
    <x v="1176"/>
    <n v="603"/>
    <n v="603"/>
    <n v="603"/>
    <m/>
    <n v="0"/>
    <n v="0"/>
    <n v="0"/>
    <n v="16.559999999999999"/>
    <n v="0"/>
    <n v="0"/>
    <n v="0"/>
    <n v="0"/>
    <n v="0"/>
    <n v="16.559999999999999"/>
    <s v="2"/>
  </r>
  <r>
    <x v="9"/>
    <x v="189"/>
    <s v="1"/>
    <s v="01"/>
    <s v="15041RESIN382572020"/>
    <s v="20SD004F"/>
    <x v="1177"/>
    <n v="602"/>
    <n v="602"/>
    <n v="602"/>
    <m/>
    <n v="0"/>
    <n v="0"/>
    <n v="0"/>
    <n v="30.65"/>
    <n v="0"/>
    <n v="0"/>
    <n v="0"/>
    <n v="0"/>
    <n v="0"/>
    <n v="30.65"/>
    <s v="2"/>
  </r>
  <r>
    <x v="9"/>
    <x v="189"/>
    <s v="1"/>
    <s v="01"/>
    <s v="15041RESIN382572020"/>
    <s v="20SD004F"/>
    <x v="1178"/>
    <n v="601"/>
    <n v="601"/>
    <n v="601"/>
    <m/>
    <n v="0"/>
    <n v="0"/>
    <n v="0"/>
    <n v="3.75"/>
    <n v="0"/>
    <n v="0"/>
    <n v="0"/>
    <n v="0"/>
    <n v="0"/>
    <n v="3.75"/>
    <s v="2"/>
  </r>
  <r>
    <x v="9"/>
    <x v="203"/>
    <s v="1"/>
    <s v="01"/>
    <s v="15041RESIN382572020"/>
    <s v="20SD004F"/>
    <x v="1179"/>
    <n v="600"/>
    <n v="600"/>
    <n v="600"/>
    <m/>
    <n v="0"/>
    <n v="0"/>
    <n v="0"/>
    <n v="37.56"/>
    <n v="0"/>
    <n v="0"/>
    <n v="0"/>
    <n v="0"/>
    <n v="0"/>
    <n v="37.56"/>
    <s v="2"/>
  </r>
  <r>
    <x v="9"/>
    <x v="203"/>
    <s v="1"/>
    <s v="01"/>
    <s v="15041RESIN382572020"/>
    <s v="20SD004F"/>
    <x v="1180"/>
    <n v="599"/>
    <n v="599"/>
    <n v="599"/>
    <m/>
    <n v="0"/>
    <n v="0"/>
    <n v="0"/>
    <n v="3.75"/>
    <n v="0"/>
    <n v="0"/>
    <n v="0"/>
    <n v="0"/>
    <n v="0"/>
    <n v="3.75"/>
    <s v="2"/>
  </r>
  <r>
    <x v="9"/>
    <x v="203"/>
    <s v="1"/>
    <s v="01"/>
    <s v="15041RESIN382572020"/>
    <s v="20SD004F"/>
    <x v="1181"/>
    <n v="598"/>
    <n v="598"/>
    <n v="598"/>
    <m/>
    <n v="0"/>
    <n v="0"/>
    <n v="0"/>
    <n v="32.090000000000003"/>
    <n v="0"/>
    <n v="0"/>
    <n v="0"/>
    <n v="0"/>
    <n v="0"/>
    <n v="32.090000000000003"/>
    <s v="2"/>
  </r>
  <r>
    <x v="9"/>
    <x v="203"/>
    <s v="1"/>
    <s v="01"/>
    <s v="15041RESIN382572020"/>
    <s v="20SD004F"/>
    <x v="1182"/>
    <n v="597"/>
    <n v="597"/>
    <n v="597"/>
    <m/>
    <n v="0"/>
    <n v="0"/>
    <n v="0"/>
    <n v="13.3"/>
    <n v="0"/>
    <n v="0"/>
    <n v="0"/>
    <n v="0"/>
    <n v="0"/>
    <n v="13.3"/>
    <s v="2"/>
  </r>
  <r>
    <x v="9"/>
    <x v="203"/>
    <s v="1"/>
    <s v="01"/>
    <s v="15041RESIN382572020"/>
    <s v="20SD004F"/>
    <x v="1183"/>
    <n v="596"/>
    <n v="596"/>
    <n v="596"/>
    <m/>
    <n v="0"/>
    <n v="0"/>
    <n v="0"/>
    <n v="27.26"/>
    <n v="0"/>
    <n v="0"/>
    <n v="0"/>
    <n v="0"/>
    <n v="0"/>
    <n v="27.26"/>
    <s v="2"/>
  </r>
  <r>
    <x v="9"/>
    <x v="203"/>
    <s v="1"/>
    <s v="01"/>
    <s v="15041RESIN382572020"/>
    <s v="20SD004F"/>
    <x v="1184"/>
    <n v="595"/>
    <n v="595"/>
    <n v="595"/>
    <m/>
    <n v="0"/>
    <n v="0"/>
    <n v="0"/>
    <n v="21.58"/>
    <n v="0"/>
    <n v="0"/>
    <n v="0"/>
    <n v="0"/>
    <n v="0"/>
    <n v="21.58"/>
    <s v="2"/>
  </r>
  <r>
    <x v="9"/>
    <x v="203"/>
    <s v="1"/>
    <s v="01"/>
    <s v="15041RESIN382572020"/>
    <s v="20SD004F"/>
    <x v="1185"/>
    <n v="594"/>
    <n v="594"/>
    <n v="594"/>
    <m/>
    <n v="0"/>
    <n v="0"/>
    <n v="0"/>
    <n v="0"/>
    <n v="0"/>
    <n v="0"/>
    <n v="0"/>
    <n v="0"/>
    <n v="0"/>
    <n v="0"/>
    <s v="2"/>
  </r>
  <r>
    <x v="9"/>
    <x v="203"/>
    <s v="1"/>
    <s v="01"/>
    <s v="15041RESIN382572020"/>
    <s v="20SD004F"/>
    <x v="1186"/>
    <n v="593"/>
    <n v="593"/>
    <n v="593"/>
    <m/>
    <n v="0"/>
    <n v="0"/>
    <n v="0"/>
    <n v="21.45"/>
    <n v="0"/>
    <n v="0"/>
    <n v="0"/>
    <n v="0"/>
    <n v="0"/>
    <n v="21.45"/>
    <s v="2"/>
  </r>
  <r>
    <x v="9"/>
    <x v="203"/>
    <s v="1"/>
    <s v="01"/>
    <s v="15041RESIN382572020"/>
    <s v="20SD004F"/>
    <x v="1187"/>
    <n v="592"/>
    <n v="592"/>
    <n v="592"/>
    <m/>
    <n v="0"/>
    <n v="0"/>
    <n v="0"/>
    <n v="14.4"/>
    <n v="0"/>
    <n v="0"/>
    <n v="0"/>
    <n v="0"/>
    <n v="0"/>
    <n v="14.4"/>
    <s v="2"/>
  </r>
  <r>
    <x v="9"/>
    <x v="203"/>
    <s v="1"/>
    <s v="01"/>
    <s v="15041RESIN382572020"/>
    <s v="20SD004F"/>
    <x v="1188"/>
    <n v="591"/>
    <n v="591"/>
    <n v="591"/>
    <m/>
    <n v="0"/>
    <n v="0"/>
    <n v="0"/>
    <n v="260"/>
    <n v="0"/>
    <n v="0"/>
    <n v="0"/>
    <n v="0"/>
    <n v="0"/>
    <n v="260"/>
    <s v="2"/>
  </r>
  <r>
    <x v="9"/>
    <x v="183"/>
    <s v="1"/>
    <s v="01"/>
    <s v="15041RESIN382572020"/>
    <s v="20SD004F"/>
    <x v="1189"/>
    <n v="590"/>
    <n v="590"/>
    <n v="590"/>
    <m/>
    <n v="0"/>
    <n v="0"/>
    <n v="0"/>
    <n v="10.24"/>
    <n v="0"/>
    <n v="0"/>
    <n v="0"/>
    <n v="0"/>
    <n v="0"/>
    <n v="10.24"/>
    <s v="2"/>
  </r>
  <r>
    <x v="9"/>
    <x v="204"/>
    <s v="1"/>
    <s v="01"/>
    <s v="15041RESIN382572020"/>
    <s v="20SD004F"/>
    <x v="1190"/>
    <n v="589"/>
    <n v="589"/>
    <n v="589"/>
    <m/>
    <n v="0"/>
    <n v="0"/>
    <n v="0"/>
    <n v="68.12"/>
    <n v="0"/>
    <n v="0"/>
    <n v="0"/>
    <n v="0"/>
    <n v="0"/>
    <n v="68.12"/>
    <s v="2"/>
  </r>
  <r>
    <x v="9"/>
    <x v="179"/>
    <s v="1"/>
    <s v="01"/>
    <s v="15041RESIN382572020"/>
    <s v="20SD004F"/>
    <x v="1191"/>
    <n v="588"/>
    <n v="588"/>
    <n v="588"/>
    <m/>
    <n v="0"/>
    <n v="0"/>
    <n v="0"/>
    <n v="25.26"/>
    <n v="0"/>
    <n v="0"/>
    <n v="0"/>
    <n v="0"/>
    <n v="0"/>
    <n v="25.26"/>
    <s v="2"/>
  </r>
  <r>
    <x v="9"/>
    <x v="179"/>
    <s v="1"/>
    <s v="01"/>
    <s v="15041RESIN382572020"/>
    <s v="20SD004F"/>
    <x v="1192"/>
    <n v="587"/>
    <n v="587"/>
    <n v="587"/>
    <m/>
    <n v="0"/>
    <n v="0"/>
    <n v="0"/>
    <n v="0"/>
    <n v="0"/>
    <n v="0"/>
    <n v="0"/>
    <n v="0"/>
    <n v="0"/>
    <n v="0"/>
    <s v="2"/>
  </r>
  <r>
    <x v="9"/>
    <x v="179"/>
    <s v="1"/>
    <s v="01"/>
    <s v="15041RESIN382572020"/>
    <s v="20SD004F"/>
    <x v="1193"/>
    <n v="586"/>
    <n v="586"/>
    <n v="586"/>
    <m/>
    <n v="0"/>
    <n v="0"/>
    <n v="0"/>
    <n v="0"/>
    <n v="0"/>
    <n v="0"/>
    <n v="0"/>
    <n v="0"/>
    <n v="0"/>
    <n v="0"/>
    <s v="2"/>
  </r>
  <r>
    <x v="9"/>
    <x v="179"/>
    <s v="1"/>
    <s v="01"/>
    <s v="15041RESIN382572020"/>
    <s v="20SD004F"/>
    <x v="1194"/>
    <n v="585"/>
    <n v="585"/>
    <n v="585"/>
    <m/>
    <n v="0"/>
    <n v="0"/>
    <n v="0"/>
    <n v="0"/>
    <n v="0"/>
    <n v="0"/>
    <n v="0"/>
    <n v="0"/>
    <n v="0"/>
    <n v="0"/>
    <s v="2"/>
  </r>
  <r>
    <x v="9"/>
    <x v="179"/>
    <s v="1"/>
    <s v="01"/>
    <s v="15041RESIN382572020"/>
    <s v="20SD004F"/>
    <x v="1195"/>
    <n v="584"/>
    <n v="584"/>
    <n v="584"/>
    <m/>
    <n v="0"/>
    <n v="0"/>
    <n v="0"/>
    <n v="14.9"/>
    <n v="0"/>
    <n v="0"/>
    <n v="0"/>
    <n v="0"/>
    <n v="0"/>
    <n v="14.9"/>
    <s v="2"/>
  </r>
  <r>
    <x v="9"/>
    <x v="179"/>
    <s v="1"/>
    <s v="01"/>
    <s v="15041RESIN382572020"/>
    <s v="20SD004F"/>
    <x v="1196"/>
    <n v="583"/>
    <n v="583"/>
    <n v="583"/>
    <m/>
    <n v="0"/>
    <n v="0"/>
    <n v="0"/>
    <n v="0"/>
    <n v="0"/>
    <n v="0"/>
    <n v="0"/>
    <n v="0"/>
    <n v="0"/>
    <n v="0"/>
    <s v="2"/>
  </r>
  <r>
    <x v="9"/>
    <x v="179"/>
    <s v="1"/>
    <s v="01"/>
    <s v="15041RESIN382572020"/>
    <s v="20SD004F"/>
    <x v="1197"/>
    <n v="582"/>
    <n v="582"/>
    <n v="582"/>
    <m/>
    <n v="0"/>
    <n v="0"/>
    <n v="0"/>
    <n v="6.16"/>
    <n v="0"/>
    <n v="0"/>
    <n v="0"/>
    <n v="0"/>
    <n v="0"/>
    <n v="6.16"/>
    <s v="2"/>
  </r>
  <r>
    <x v="9"/>
    <x v="178"/>
    <s v="1"/>
    <s v="01"/>
    <s v="15041RESIN382572020"/>
    <s v="20SD004F"/>
    <x v="1198"/>
    <n v="581"/>
    <n v="581"/>
    <n v="581"/>
    <m/>
    <n v="0"/>
    <n v="0"/>
    <n v="0"/>
    <n v="0"/>
    <n v="0"/>
    <n v="0"/>
    <n v="0"/>
    <n v="0"/>
    <n v="0"/>
    <n v="0"/>
    <s v="2"/>
  </r>
  <r>
    <x v="9"/>
    <x v="178"/>
    <s v="1"/>
    <s v="01"/>
    <s v="15041RESIN382572020"/>
    <s v="20SD004F"/>
    <x v="1199"/>
    <n v="580"/>
    <n v="580"/>
    <n v="580"/>
    <m/>
    <n v="0"/>
    <n v="0"/>
    <n v="0"/>
    <n v="23.25"/>
    <n v="0"/>
    <n v="0"/>
    <n v="0"/>
    <n v="0"/>
    <n v="0"/>
    <n v="23.25"/>
    <s v="2"/>
  </r>
  <r>
    <x v="9"/>
    <x v="178"/>
    <s v="1"/>
    <s v="01"/>
    <s v="15041RESIN382572020"/>
    <s v="20SD004F"/>
    <x v="1200"/>
    <n v="579"/>
    <n v="579"/>
    <n v="579"/>
    <m/>
    <n v="0"/>
    <n v="0"/>
    <n v="0"/>
    <n v="20.7"/>
    <n v="0"/>
    <n v="0"/>
    <n v="0"/>
    <n v="0"/>
    <n v="0"/>
    <n v="20.7"/>
    <s v="2"/>
  </r>
  <r>
    <x v="9"/>
    <x v="178"/>
    <s v="1"/>
    <s v="01"/>
    <s v="15041RESIN382572020"/>
    <s v="20SD004F"/>
    <x v="1201"/>
    <n v="578"/>
    <n v="578"/>
    <n v="578"/>
    <m/>
    <n v="0"/>
    <n v="0"/>
    <n v="0"/>
    <n v="60.58"/>
    <n v="0"/>
    <n v="0"/>
    <n v="0"/>
    <n v="0"/>
    <n v="0"/>
    <n v="60.58"/>
    <s v="2"/>
  </r>
  <r>
    <x v="9"/>
    <x v="178"/>
    <s v="1"/>
    <s v="01"/>
    <s v="15041RESIN382572020"/>
    <s v="20SD004F"/>
    <x v="1202"/>
    <n v="577"/>
    <n v="577"/>
    <n v="577"/>
    <m/>
    <n v="0"/>
    <n v="0"/>
    <n v="0"/>
    <n v="9.1999999999999993"/>
    <n v="0"/>
    <n v="0"/>
    <n v="0"/>
    <n v="0"/>
    <n v="0"/>
    <n v="9.1999999999999993"/>
    <s v="2"/>
  </r>
  <r>
    <x v="10"/>
    <x v="205"/>
    <m/>
    <m/>
    <m/>
    <m/>
    <x v="1203"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B00-000000000000}" name="TablaDinámica3" cacheId="1" applyNumberFormats="0" applyBorderFormats="0" applyFontFormats="0" applyPatternFormats="0" applyAlignmentFormats="0" applyWidthHeightFormats="1" dataCaption="Valores" updatedVersion="8" minRefreshableVersion="3" showDrill="0" useAutoFormatting="1" itemPrintTitles="1" createdVersion="8" indent="0" compact="0" compactData="0" gridDropZones="1" multipleFieldFilters="0">
  <location ref="B4:E122" firstHeaderRow="1" firstDataRow="2" firstDataCol="2" rowPageCount="1" colPageCount="1"/>
  <pivotFields count="22">
    <pivotField axis="axisPage" compact="0" outline="0" showAll="0" defaultSubtotal="0">
      <items count="11">
        <item x="9"/>
        <item x="8"/>
        <item x="7"/>
        <item x="6"/>
        <item x="5"/>
        <item x="4"/>
        <item x="0"/>
        <item x="1"/>
        <item x="2"/>
        <item x="3"/>
        <item x="10"/>
      </items>
    </pivotField>
    <pivotField axis="axisRow" compact="0" outline="0" showAll="0" sortType="ascending" defaultSubtotal="0">
      <items count="206">
        <item x="173"/>
        <item x="143"/>
        <item x="121"/>
        <item x="95"/>
        <item x="78"/>
        <item x="20"/>
        <item x="5"/>
        <item x="172"/>
        <item x="144"/>
        <item x="114"/>
        <item x="94"/>
        <item x="38"/>
        <item x="28"/>
        <item x="178"/>
        <item x="171"/>
        <item x="145"/>
        <item x="113"/>
        <item x="93"/>
        <item x="4"/>
        <item x="200"/>
        <item x="179"/>
        <item x="170"/>
        <item x="146"/>
        <item x="101"/>
        <item x="57"/>
        <item x="11"/>
        <item x="180"/>
        <item x="176"/>
        <item x="125"/>
        <item x="112"/>
        <item x="58"/>
        <item x="29"/>
        <item x="7"/>
        <item x="181"/>
        <item x="122"/>
        <item x="111"/>
        <item x="92"/>
        <item x="77"/>
        <item x="21"/>
        <item x="8"/>
        <item x="182"/>
        <item x="169"/>
        <item x="147"/>
        <item x="76"/>
        <item x="59"/>
        <item x="30"/>
        <item x="12"/>
        <item x="204"/>
        <item x="168"/>
        <item x="148"/>
        <item x="126"/>
        <item x="91"/>
        <item x="60"/>
        <item x="56"/>
        <item x="31"/>
        <item x="167"/>
        <item x="149"/>
        <item x="110"/>
        <item x="90"/>
        <item x="55"/>
        <item x="32"/>
        <item x="183"/>
        <item x="166"/>
        <item x="89"/>
        <item x="54"/>
        <item x="184"/>
        <item x="165"/>
        <item x="150"/>
        <item x="127"/>
        <item x="109"/>
        <item x="100"/>
        <item x="61"/>
        <item x="53"/>
        <item x="13"/>
        <item x="185"/>
        <item x="115"/>
        <item x="62"/>
        <item x="43"/>
        <item x="22"/>
        <item x="9"/>
        <item x="186"/>
        <item x="116"/>
        <item x="88"/>
        <item x="63"/>
        <item x="187"/>
        <item x="177"/>
        <item x="164"/>
        <item x="151"/>
        <item x="108"/>
        <item x="87"/>
        <item x="64"/>
        <item x="33"/>
        <item x="14"/>
        <item x="203"/>
        <item x="163"/>
        <item x="99"/>
        <item x="65"/>
        <item x="52"/>
        <item x="162"/>
        <item x="117"/>
        <item x="98"/>
        <item x="42"/>
        <item x="188"/>
        <item x="161"/>
        <item x="135"/>
        <item x="118"/>
        <item x="51"/>
        <item x="15"/>
        <item x="189"/>
        <item x="160"/>
        <item x="128"/>
        <item x="66"/>
        <item x="41"/>
        <item x="16"/>
        <item x="190"/>
        <item x="175"/>
        <item x="129"/>
        <item x="107"/>
        <item x="67"/>
        <item x="50"/>
        <item x="23"/>
        <item x="17"/>
        <item x="191"/>
        <item x="123"/>
        <item x="119"/>
        <item x="86"/>
        <item x="68"/>
        <item x="24"/>
        <item x="18"/>
        <item x="192"/>
        <item x="159"/>
        <item x="152"/>
        <item x="130"/>
        <item x="106"/>
        <item x="85"/>
        <item x="75"/>
        <item x="34"/>
        <item x="3"/>
        <item x="202"/>
        <item x="158"/>
        <item x="136"/>
        <item x="131"/>
        <item x="97"/>
        <item x="74"/>
        <item x="40"/>
        <item x="157"/>
        <item x="137"/>
        <item x="105"/>
        <item x="84"/>
        <item x="73"/>
        <item x="39"/>
        <item x="35"/>
        <item x="193"/>
        <item x="156"/>
        <item x="138"/>
        <item x="83"/>
        <item x="49"/>
        <item x="19"/>
        <item x="194"/>
        <item x="155"/>
        <item x="139"/>
        <item x="132"/>
        <item x="96"/>
        <item x="69"/>
        <item x="48"/>
        <item x="6"/>
        <item x="195"/>
        <item x="174"/>
        <item x="124"/>
        <item x="104"/>
        <item x="70"/>
        <item x="47"/>
        <item x="25"/>
        <item x="10"/>
        <item x="196"/>
        <item x="133"/>
        <item x="103"/>
        <item x="82"/>
        <item x="72"/>
        <item x="36"/>
        <item x="2"/>
        <item x="197"/>
        <item x="154"/>
        <item x="140"/>
        <item x="81"/>
        <item x="26"/>
        <item x="1"/>
        <item x="201"/>
        <item x="198"/>
        <item x="141"/>
        <item x="134"/>
        <item x="80"/>
        <item x="71"/>
        <item x="46"/>
        <item x="37"/>
        <item x="142"/>
        <item x="102"/>
        <item x="79"/>
        <item x="45"/>
        <item x="27"/>
        <item x="199"/>
        <item x="153"/>
        <item x="120"/>
        <item x="44"/>
        <item x="0"/>
        <item x="205"/>
      </items>
    </pivotField>
    <pivotField compact="0" outline="0" showAll="0" defaultSubtotal="0"/>
    <pivotField compact="0" outline="0" showAll="0"/>
    <pivotField compact="0" outline="0" showAll="0"/>
    <pivotField compact="0" outline="0" showAll="0"/>
    <pivotField axis="axisRow" compact="0" outline="0" showAll="0" defaultSubtotal="0">
      <items count="1204">
        <item x="936"/>
        <item x="935"/>
        <item x="934"/>
        <item x="933"/>
        <item x="931"/>
        <item x="930"/>
        <item x="929"/>
        <item x="928"/>
        <item x="927"/>
        <item x="926"/>
        <item x="925"/>
        <item x="924"/>
        <item x="923"/>
        <item x="922"/>
        <item x="921"/>
        <item x="920"/>
        <item x="919"/>
        <item x="918"/>
        <item x="917"/>
        <item x="916"/>
        <item x="915"/>
        <item x="914"/>
        <item x="913"/>
        <item x="912"/>
        <item x="911"/>
        <item x="910"/>
        <item x="909"/>
        <item x="900"/>
        <item x="901"/>
        <item x="902"/>
        <item x="903"/>
        <item x="904"/>
        <item x="905"/>
        <item x="906"/>
        <item x="907"/>
        <item x="908"/>
        <item x="850"/>
        <item x="851"/>
        <item x="852"/>
        <item x="853"/>
        <item x="854"/>
        <item x="855"/>
        <item x="769"/>
        <item x="770"/>
        <item x="771"/>
        <item x="772"/>
        <item x="705"/>
        <item x="706"/>
        <item x="707"/>
        <item x="708"/>
        <item x="709"/>
        <item x="710"/>
        <item x="711"/>
        <item x="712"/>
        <item x="579"/>
        <item x="580"/>
        <item x="581"/>
        <item x="582"/>
        <item x="583"/>
        <item x="584"/>
        <item x="585"/>
        <item x="586"/>
        <item x="587"/>
        <item x="392"/>
        <item x="393"/>
        <item x="394"/>
        <item x="395"/>
        <item x="396"/>
        <item x="397"/>
        <item x="398"/>
        <item x="399"/>
        <item x="400"/>
        <item x="306"/>
        <item x="305"/>
        <item x="304"/>
        <item x="303"/>
        <item x="302"/>
        <item x="301"/>
        <item x="300"/>
        <item x="193"/>
        <item x="194"/>
        <item x="195"/>
        <item x="196"/>
        <item x="197"/>
        <item x="198"/>
        <item x="199"/>
        <item x="200"/>
        <item x="74"/>
        <item x="75"/>
        <item x="76"/>
        <item x="77"/>
        <item x="78"/>
        <item x="72"/>
        <item x="73"/>
        <item x="79"/>
        <item x="71"/>
        <item x="730"/>
        <item x="729"/>
        <item x="728"/>
        <item x="727"/>
        <item x="726"/>
        <item x="725"/>
        <item x="724"/>
        <item x="723"/>
        <item x="722"/>
        <item x="721"/>
        <item x="720"/>
        <item x="718"/>
        <item x="717"/>
        <item x="716"/>
        <item x="715"/>
        <item x="623"/>
        <item x="622"/>
        <item x="621"/>
        <item x="620"/>
        <item x="619"/>
        <item x="618"/>
        <item x="617"/>
        <item x="616"/>
        <item x="615"/>
        <item x="614"/>
        <item x="613"/>
        <item x="612"/>
        <item x="611"/>
        <item x="610"/>
        <item x="609"/>
        <item x="608"/>
        <item x="606"/>
        <item x="605"/>
        <item x="604"/>
        <item x="603"/>
        <item x="602"/>
        <item x="601"/>
        <item x="600"/>
        <item x="599"/>
        <item x="598"/>
        <item x="597"/>
        <item x="596"/>
        <item x="595"/>
        <item x="594"/>
        <item x="593"/>
        <item x="592"/>
        <item x="591"/>
        <item x="590"/>
        <item x="589"/>
        <item x="588"/>
        <item x="495"/>
        <item x="494"/>
        <item x="493"/>
        <item x="492"/>
        <item x="491"/>
        <item x="490"/>
        <item x="489"/>
        <item x="488"/>
        <item x="487"/>
        <item x="486"/>
        <item x="485"/>
        <item x="484"/>
        <item x="483"/>
        <item x="482"/>
        <item x="481"/>
        <item x="480"/>
        <item x="479"/>
        <item x="478"/>
        <item x="477"/>
        <item x="476"/>
        <item x="474"/>
        <item x="473"/>
        <item x="472"/>
        <item x="471"/>
        <item x="470"/>
        <item x="469"/>
        <item x="468"/>
        <item x="466"/>
        <item x="465"/>
        <item x="464"/>
        <item x="463"/>
        <item x="462"/>
        <item x="461"/>
        <item x="460"/>
        <item x="1202"/>
        <item x="1201"/>
        <item x="1200"/>
        <item x="1199"/>
        <item x="1197"/>
        <item x="1195"/>
        <item x="1191"/>
        <item x="1190"/>
        <item x="1189"/>
        <item x="1188"/>
        <item x="1187"/>
        <item x="1186"/>
        <item x="1184"/>
        <item x="1183"/>
        <item x="1182"/>
        <item x="1181"/>
        <item x="1180"/>
        <item x="1179"/>
        <item x="1178"/>
        <item x="1177"/>
        <item x="1176"/>
        <item x="1175"/>
        <item x="1174"/>
        <item x="1173"/>
        <item x="1172"/>
        <item x="1171"/>
        <item x="1170"/>
        <item x="1169"/>
        <item x="1168"/>
        <item x="1167"/>
        <item x="1165"/>
        <item x="1164"/>
        <item x="1163"/>
        <item x="1162"/>
        <item x="1158"/>
        <item x="1156"/>
        <item x="1155"/>
        <item x="1154"/>
        <item x="1153"/>
        <item x="1152"/>
        <item x="1150"/>
        <item x="1149"/>
        <item x="1147"/>
        <item x="1146"/>
        <item x="1145"/>
        <item x="1144"/>
        <item x="993"/>
        <item x="992"/>
        <item x="991"/>
        <item x="990"/>
        <item x="989"/>
        <item x="988"/>
        <item x="987"/>
        <item x="986"/>
        <item x="985"/>
        <item x="984"/>
        <item x="983"/>
        <item x="982"/>
        <item x="981"/>
        <item x="980"/>
        <item x="979"/>
        <item x="978"/>
        <item x="977"/>
        <item x="975"/>
        <item x="971"/>
        <item x="970"/>
        <item x="969"/>
        <item x="968"/>
        <item x="967"/>
        <item x="966"/>
        <item x="965"/>
        <item x="964"/>
        <item x="963"/>
        <item x="962"/>
        <item x="961"/>
        <item x="960"/>
        <item x="959"/>
        <item x="958"/>
        <item x="957"/>
        <item x="956"/>
        <item x="955"/>
        <item x="954"/>
        <item x="953"/>
        <item x="952"/>
        <item x="951"/>
        <item x="950"/>
        <item x="949"/>
        <item x="948"/>
        <item x="945"/>
        <item x="944"/>
        <item x="943"/>
        <item x="941"/>
        <item x="939"/>
        <item x="840"/>
        <item x="841"/>
        <item x="842"/>
        <item x="843"/>
        <item x="844"/>
        <item x="845"/>
        <item x="846"/>
        <item x="847"/>
        <item x="848"/>
        <item x="849"/>
        <item x="938"/>
        <item x="806"/>
        <item x="805"/>
        <item x="714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7"/>
        <item x="838"/>
        <item x="839"/>
        <item x="768"/>
        <item x="767"/>
        <item x="766"/>
        <item x="765"/>
        <item x="764"/>
        <item x="763"/>
        <item x="762"/>
        <item x="760"/>
        <item x="758"/>
        <item x="757"/>
        <item x="756"/>
        <item x="755"/>
        <item x="754"/>
        <item x="753"/>
        <item x="752"/>
        <item x="751"/>
        <item x="750"/>
        <item x="749"/>
        <item x="748"/>
        <item x="747"/>
        <item x="506"/>
        <item x="746"/>
        <item x="745"/>
        <item x="744"/>
        <item x="743"/>
        <item x="742"/>
        <item x="741"/>
        <item x="740"/>
        <item x="738"/>
        <item x="737"/>
        <item x="736"/>
        <item x="735"/>
        <item x="734"/>
        <item x="733"/>
        <item x="732"/>
        <item x="731"/>
        <item x="667"/>
        <item x="666"/>
        <item x="665"/>
        <item x="663"/>
        <item x="661"/>
        <item x="660"/>
        <item x="659"/>
        <item x="658"/>
        <item x="657"/>
        <item x="656"/>
        <item x="655"/>
        <item x="654"/>
        <item x="653"/>
        <item x="652"/>
        <item x="651"/>
        <item x="650"/>
        <item x="649"/>
        <item x="648"/>
        <item x="647"/>
        <item x="646"/>
        <item x="645"/>
        <item x="644"/>
        <item x="643"/>
        <item x="642"/>
        <item x="641"/>
        <item x="640"/>
        <item x="639"/>
        <item x="638"/>
        <item x="637"/>
        <item x="636"/>
        <item x="635"/>
        <item x="633"/>
        <item x="632"/>
        <item x="631"/>
        <item x="630"/>
        <item x="629"/>
        <item x="628"/>
        <item x="627"/>
        <item x="626"/>
        <item x="625"/>
        <item x="624"/>
        <item x="543"/>
        <item x="542"/>
        <item x="541"/>
        <item x="540"/>
        <item x="539"/>
        <item x="538"/>
        <item x="537"/>
        <item x="536"/>
        <item x="535"/>
        <item x="534"/>
        <item x="533"/>
        <item x="532"/>
        <item x="531"/>
        <item x="529"/>
        <item x="528"/>
        <item x="527"/>
        <item x="526"/>
        <item x="525"/>
        <item x="524"/>
        <item x="523"/>
        <item x="522"/>
        <item x="521"/>
        <item x="520"/>
        <item x="519"/>
        <item x="518"/>
        <item x="517"/>
        <item x="516"/>
        <item x="515"/>
        <item x="514"/>
        <item x="513"/>
        <item x="512"/>
        <item x="511"/>
        <item x="501"/>
        <item x="510"/>
        <item x="509"/>
        <item x="508"/>
        <item x="507"/>
        <item x="505"/>
        <item x="504"/>
        <item x="503"/>
        <item x="502"/>
        <item x="500"/>
        <item x="499"/>
        <item x="498"/>
        <item x="497"/>
        <item x="496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994"/>
        <item x="997"/>
        <item x="998"/>
        <item x="999"/>
        <item x="1000"/>
        <item x="1001"/>
        <item x="1002"/>
        <item x="1003"/>
        <item x="1004"/>
        <item x="1005"/>
        <item x="1006"/>
        <item x="1008"/>
        <item x="1009"/>
        <item x="1010"/>
        <item x="1011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9"/>
        <item x="1028"/>
        <item x="1030"/>
        <item x="1031"/>
        <item x="1032"/>
        <item x="1033"/>
        <item x="899"/>
        <item x="898"/>
        <item x="897"/>
        <item x="896"/>
        <item x="895"/>
        <item x="894"/>
        <item x="893"/>
        <item x="892"/>
        <item x="891"/>
        <item x="890"/>
        <item x="889"/>
        <item x="888"/>
        <item x="887"/>
        <item x="886"/>
        <item x="885"/>
        <item x="883"/>
        <item x="882"/>
        <item x="881"/>
        <item x="880"/>
        <item x="879"/>
        <item x="878"/>
        <item x="876"/>
        <item x="875"/>
        <item x="874"/>
        <item x="873"/>
        <item x="872"/>
        <item x="871"/>
        <item x="870"/>
        <item x="869"/>
        <item x="868"/>
        <item x="867"/>
        <item x="866"/>
        <item x="865"/>
        <item x="864"/>
        <item x="863"/>
        <item x="861"/>
        <item x="860"/>
        <item x="859"/>
        <item x="858"/>
        <item x="857"/>
        <item x="856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668"/>
        <item x="669"/>
        <item x="670"/>
        <item x="671"/>
        <item x="672"/>
        <item x="674"/>
        <item x="675"/>
        <item x="676"/>
        <item x="677"/>
        <item x="678"/>
        <item x="679"/>
        <item x="680"/>
        <item x="681"/>
        <item x="682"/>
        <item x="683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545"/>
        <item x="546"/>
        <item x="547"/>
        <item x="549"/>
        <item x="550"/>
        <item x="551"/>
        <item x="552"/>
        <item x="553"/>
        <item x="554"/>
        <item x="555"/>
        <item x="556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7"/>
        <item x="578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7"/>
        <item x="475"/>
        <item x="530"/>
        <item x="544"/>
        <item x="548"/>
        <item x="557"/>
        <item x="576"/>
        <item x="607"/>
        <item x="634"/>
        <item x="662"/>
        <item x="664"/>
        <item x="673"/>
        <item x="684"/>
        <item x="713"/>
        <item x="719"/>
        <item x="739"/>
        <item x="759"/>
        <item x="761"/>
        <item x="823"/>
        <item x="836"/>
        <item x="862"/>
        <item x="877"/>
        <item x="884"/>
        <item x="932"/>
        <item x="937"/>
        <item x="940"/>
        <item x="942"/>
        <item x="946"/>
        <item x="947"/>
        <item x="972"/>
        <item x="973"/>
        <item x="974"/>
        <item x="976"/>
        <item x="995"/>
        <item x="996"/>
        <item x="1007"/>
        <item x="1012"/>
        <item x="1061"/>
        <item x="1148"/>
        <item x="1151"/>
        <item x="1157"/>
        <item x="1159"/>
        <item x="1160"/>
        <item x="1161"/>
        <item x="1166"/>
        <item x="1185"/>
        <item x="1192"/>
        <item x="1193"/>
        <item x="1194"/>
        <item x="1196"/>
        <item x="1198"/>
        <item x="1203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numFmtId="2" outline="0" showAll="0"/>
    <pivotField dataField="1" compact="0" outline="0" showAll="0"/>
    <pivotField compact="0" numFmtId="2" outline="0" showAll="0"/>
    <pivotField compact="0" outline="0" showAll="0"/>
    <pivotField compact="0" outline="0" showAll="0"/>
    <pivotField compact="0" outline="0" showAll="0"/>
    <pivotField compact="0" outline="0" showAll="0"/>
  </pivotFields>
  <rowFields count="2">
    <field x="6"/>
    <field x="1"/>
  </rowFields>
  <rowItems count="117">
    <i>
      <x v="87"/>
      <x v="32"/>
    </i>
    <i>
      <x v="88"/>
      <x v="39"/>
    </i>
    <i>
      <x v="89"/>
      <x v="79"/>
    </i>
    <i>
      <x v="90"/>
      <x v="79"/>
    </i>
    <i>
      <x v="91"/>
      <x v="79"/>
    </i>
    <i>
      <x v="92"/>
      <x v="165"/>
    </i>
    <i>
      <x v="93"/>
      <x v="165"/>
    </i>
    <i>
      <x v="94"/>
      <x v="173"/>
    </i>
    <i>
      <x v="95"/>
      <x v="186"/>
    </i>
    <i>
      <x v="725"/>
      <x v="204"/>
    </i>
    <i>
      <x v="726"/>
      <x v="204"/>
    </i>
    <i>
      <x v="727"/>
      <x v="204"/>
    </i>
    <i>
      <x v="728"/>
      <x v="204"/>
    </i>
    <i>
      <x v="729"/>
      <x v="204"/>
    </i>
    <i>
      <x v="730"/>
      <x v="204"/>
    </i>
    <i>
      <x v="731"/>
      <x v="204"/>
    </i>
    <i>
      <x v="732"/>
      <x v="204"/>
    </i>
    <i>
      <x v="733"/>
      <x v="204"/>
    </i>
    <i>
      <x v="734"/>
      <x v="204"/>
    </i>
    <i>
      <x v="735"/>
      <x v="204"/>
    </i>
    <i>
      <x v="736"/>
      <x v="186"/>
    </i>
    <i>
      <x v="737"/>
      <x v="186"/>
    </i>
    <i>
      <x v="738"/>
      <x v="186"/>
    </i>
    <i>
      <x v="739"/>
      <x v="186"/>
    </i>
    <i>
      <x v="740"/>
      <x v="186"/>
    </i>
    <i>
      <x v="741"/>
      <x v="186"/>
    </i>
    <i>
      <x v="742"/>
      <x v="186"/>
    </i>
    <i>
      <x v="743"/>
      <x v="186"/>
    </i>
    <i>
      <x v="744"/>
      <x v="186"/>
    </i>
    <i>
      <x v="745"/>
      <x v="186"/>
    </i>
    <i>
      <x v="746"/>
      <x v="186"/>
    </i>
    <i>
      <x v="747"/>
      <x v="186"/>
    </i>
    <i>
      <x v="748"/>
      <x v="180"/>
    </i>
    <i>
      <x v="749"/>
      <x v="180"/>
    </i>
    <i>
      <x v="750"/>
      <x v="180"/>
    </i>
    <i>
      <x v="751"/>
      <x v="137"/>
    </i>
    <i>
      <x v="752"/>
      <x v="137"/>
    </i>
    <i>
      <x v="753"/>
      <x v="137"/>
    </i>
    <i>
      <x v="754"/>
      <x v="137"/>
    </i>
    <i>
      <x v="755"/>
      <x v="137"/>
    </i>
    <i>
      <x v="756"/>
      <x v="18"/>
    </i>
    <i>
      <x v="757"/>
      <x v="6"/>
    </i>
    <i>
      <x v="758"/>
      <x v="6"/>
    </i>
    <i>
      <x v="759"/>
      <x v="6"/>
    </i>
    <i>
      <x v="760"/>
      <x v="6"/>
    </i>
    <i>
      <x v="761"/>
      <x v="6"/>
    </i>
    <i>
      <x v="762"/>
      <x v="6"/>
    </i>
    <i>
      <x v="763"/>
      <x v="6"/>
    </i>
    <i>
      <x v="764"/>
      <x v="6"/>
    </i>
    <i>
      <x v="765"/>
      <x v="204"/>
    </i>
    <i>
      <x v="766"/>
      <x v="204"/>
    </i>
    <i>
      <x v="767"/>
      <x v="204"/>
    </i>
    <i>
      <x v="768"/>
      <x v="204"/>
    </i>
    <i>
      <x v="769"/>
      <x v="204"/>
    </i>
    <i>
      <x v="770"/>
      <x v="204"/>
    </i>
    <i>
      <x v="771"/>
      <x v="204"/>
    </i>
    <i>
      <x v="772"/>
      <x v="204"/>
    </i>
    <i>
      <x v="773"/>
      <x v="204"/>
    </i>
    <i>
      <x v="774"/>
      <x v="204"/>
    </i>
    <i>
      <x v="775"/>
      <x v="204"/>
    </i>
    <i>
      <x v="776"/>
      <x v="204"/>
    </i>
    <i>
      <x v="777"/>
      <x v="204"/>
    </i>
    <i>
      <x v="778"/>
      <x v="204"/>
    </i>
    <i>
      <x v="779"/>
      <x v="204"/>
    </i>
    <i>
      <x v="780"/>
      <x v="204"/>
    </i>
    <i>
      <x v="781"/>
      <x v="204"/>
    </i>
    <i>
      <x v="782"/>
      <x v="204"/>
    </i>
    <i>
      <x v="783"/>
      <x v="204"/>
    </i>
    <i>
      <x v="784"/>
      <x v="204"/>
    </i>
    <i>
      <x v="785"/>
      <x v="204"/>
    </i>
    <i>
      <x v="786"/>
      <x v="204"/>
    </i>
    <i>
      <x v="787"/>
      <x v="204"/>
    </i>
    <i>
      <x v="788"/>
      <x v="204"/>
    </i>
    <i>
      <x v="789"/>
      <x v="204"/>
    </i>
    <i>
      <x v="790"/>
      <x v="204"/>
    </i>
    <i>
      <x v="791"/>
      <x v="204"/>
    </i>
    <i>
      <x v="792"/>
      <x v="204"/>
    </i>
    <i>
      <x v="793"/>
      <x v="204"/>
    </i>
    <i>
      <x v="794"/>
      <x v="204"/>
    </i>
    <i>
      <x v="795"/>
      <x v="204"/>
    </i>
    <i>
      <x v="796"/>
      <x v="25"/>
    </i>
    <i>
      <x v="797"/>
      <x v="25"/>
    </i>
    <i>
      <x v="798"/>
      <x v="25"/>
    </i>
    <i>
      <x v="799"/>
      <x v="32"/>
    </i>
    <i>
      <x v="800"/>
      <x v="32"/>
    </i>
    <i>
      <x v="801"/>
      <x v="32"/>
    </i>
    <i>
      <x v="802"/>
      <x v="32"/>
    </i>
    <i>
      <x v="803"/>
      <x v="46"/>
    </i>
    <i>
      <x v="804"/>
      <x v="46"/>
    </i>
    <i>
      <x v="805"/>
      <x v="73"/>
    </i>
    <i>
      <x v="806"/>
      <x v="73"/>
    </i>
    <i>
      <x v="807"/>
      <x v="92"/>
    </i>
    <i>
      <x v="808"/>
      <x v="92"/>
    </i>
    <i>
      <x v="809"/>
      <x v="92"/>
    </i>
    <i>
      <x v="810"/>
      <x v="107"/>
    </i>
    <i>
      <x v="811"/>
      <x v="107"/>
    </i>
    <i>
      <x v="812"/>
      <x v="107"/>
    </i>
    <i>
      <x v="813"/>
      <x v="113"/>
    </i>
    <i>
      <x v="814"/>
      <x v="113"/>
    </i>
    <i>
      <x v="815"/>
      <x v="113"/>
    </i>
    <i>
      <x v="816"/>
      <x v="113"/>
    </i>
    <i>
      <x v="817"/>
      <x v="121"/>
    </i>
    <i>
      <x v="818"/>
      <x v="121"/>
    </i>
    <i>
      <x v="819"/>
      <x v="128"/>
    </i>
    <i>
      <x v="820"/>
      <x v="128"/>
    </i>
    <i>
      <x v="821"/>
      <x v="157"/>
    </i>
    <i>
      <x v="822"/>
      <x v="157"/>
    </i>
    <i>
      <x v="823"/>
      <x v="165"/>
    </i>
    <i>
      <x v="824"/>
      <x v="165"/>
    </i>
    <i>
      <x v="825"/>
      <x v="173"/>
    </i>
    <i>
      <x v="826"/>
      <x v="173"/>
    </i>
    <i>
      <x v="827"/>
      <x v="180"/>
    </i>
    <i>
      <x v="828"/>
      <x v="180"/>
    </i>
    <i>
      <x v="829"/>
      <x v="186"/>
    </i>
    <i>
      <x v="830"/>
      <x v="186"/>
    </i>
    <i>
      <x v="831"/>
      <x v="186"/>
    </i>
    <i t="grand">
      <x/>
    </i>
  </rowItems>
  <colFields count="1">
    <field x="-2"/>
  </colFields>
  <colItems count="2">
    <i>
      <x/>
    </i>
    <i i="1">
      <x v="1"/>
    </i>
  </colItems>
  <pageFields count="1">
    <pageField fld="0" item="6" hier="-1"/>
  </pageFields>
  <dataFields count="2">
    <dataField name="Suma de V GRAVADAS" fld="14" baseField="0" baseItem="0"/>
    <dataField name="Suma de EX OUT CA" fld="1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a1" displayName="Tabla1" ref="A2:T82" totalsRowShown="0">
  <autoFilter ref="A2:T82" xr:uid="{00000000-0009-0000-0100-000001000000}">
    <filterColumn colId="0">
      <filters>
        <filter val="Diciembre"/>
      </filters>
    </filterColumn>
  </autoFilter>
  <tableColumns count="20">
    <tableColumn id="1" xr3:uid="{00000000-0010-0000-0000-000001000000}" name="MES"/>
    <tableColumn id="2" xr3:uid="{00000000-0010-0000-0000-000002000000}" name="FECHA"/>
    <tableColumn id="3" xr3:uid="{00000000-0010-0000-0000-000003000000}" name="CLASE DE DOC"/>
    <tableColumn id="4" xr3:uid="{00000000-0010-0000-0000-000004000000}" name="TIPO DE DOC"/>
    <tableColumn id="5" xr3:uid="{00000000-0010-0000-0000-000005000000}" name="CORRELATIVO"/>
    <tableColumn id="6" xr3:uid="{00000000-0010-0000-0000-000006000000}" name="NIT PROV"/>
    <tableColumn id="7" xr3:uid="{00000000-0010-0000-0000-000007000000}" name="N PROVEEDOR"/>
    <tableColumn id="8" xr3:uid="{00000000-0010-0000-0000-000008000000}" name="C. EXENTAS" dataCellStyle="Moneda"/>
    <tableColumn id="9" xr3:uid="{00000000-0010-0000-0000-000009000000}" name="I. EXENTAS" dataCellStyle="Moneda"/>
    <tableColumn id="10" xr3:uid="{00000000-0010-0000-0000-00000A000000}" name="IMPOR EX" dataCellStyle="Moneda"/>
    <tableColumn id="11" xr3:uid="{00000000-0010-0000-0000-00000B000000}" name="C. GRAVADA" dataCellStyle="Moneda"/>
    <tableColumn id="12" xr3:uid="{00000000-0010-0000-0000-00000C000000}" name="INTER GRAVA" dataCellStyle="Moneda"/>
    <tableColumn id="13" xr3:uid="{00000000-0010-0000-0000-00000D000000}" name="IMPOR BIENES" dataCellStyle="Moneda"/>
    <tableColumn id="14" xr3:uid="{00000000-0010-0000-0000-00000E000000}" name="IMPOR SERV" dataCellStyle="Moneda"/>
    <tableColumn id="15" xr3:uid="{00000000-0010-0000-0000-00000F000000}" name="IVA" dataCellStyle="Moneda"/>
    <tableColumn id="16" xr3:uid="{00000000-0010-0000-0000-000010000000}" name="TOTAL C." dataCellStyle="Moneda"/>
    <tableColumn id="20" xr3:uid="{00000000-0010-0000-0000-000014000000}" name="DUI" dataDxfId="91" dataCellStyle="Moneda"/>
    <tableColumn id="17" xr3:uid="{00000000-0010-0000-0000-000011000000}" name="ANEXO 3"/>
    <tableColumn id="19" xr3:uid="{00000000-0010-0000-0000-000013000000}" name="SERIE"/>
    <tableColumn id="18" xr3:uid="{00000000-0010-0000-0000-000012000000}" name="PERCEPCIONES" dataDxfId="90" dataCellStyle="Moneda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a2" displayName="Tabla2" ref="A2:T16" totalsRowShown="0">
  <tableColumns count="20">
    <tableColumn id="19" xr3:uid="{00000000-0010-0000-0100-000013000000}" name="MES"/>
    <tableColumn id="2" xr3:uid="{00000000-0010-0000-0100-000002000000}" name="FECHA"/>
    <tableColumn id="3" xr3:uid="{00000000-0010-0000-0100-000003000000}" name="CLASE DE DOC"/>
    <tableColumn id="4" xr3:uid="{00000000-0010-0000-0100-000004000000}" name="TIPO DE DOC"/>
    <tableColumn id="5" xr3:uid="{00000000-0010-0000-0100-000005000000}" name="N° DE RESOLUCION"/>
    <tableColumn id="6" xr3:uid="{00000000-0010-0000-0100-000006000000}" name="SERIE "/>
    <tableColumn id="7" xr3:uid="{00000000-0010-0000-0100-000007000000}" name="N° DOC"/>
    <tableColumn id="8" xr3:uid="{00000000-0010-0000-0100-000008000000}" name="CONTROL"/>
    <tableColumn id="9" xr3:uid="{00000000-0010-0000-0100-000009000000}" name="NIT DE CLIENTE" dataDxfId="88"/>
    <tableColumn id="10" xr3:uid="{00000000-0010-0000-0100-00000A000000}" name="NOMBRE DE CLIENTE"/>
    <tableColumn id="11" xr3:uid="{00000000-0010-0000-0100-00000B000000}" name="VENTA EXENTA"/>
    <tableColumn id="12" xr3:uid="{00000000-0010-0000-0100-00000C000000}" name="VENTA NO SUJETA"/>
    <tableColumn id="13" xr3:uid="{00000000-0010-0000-0100-00000D000000}" name="V. GRAVADA"/>
    <tableColumn id="14" xr3:uid="{00000000-0010-0000-0100-00000E000000}" name="D.FISCAL"/>
    <tableColumn id="15" xr3:uid="{00000000-0010-0000-0100-00000F000000}" name="V CTA DE 3"/>
    <tableColumn id="16" xr3:uid="{00000000-0010-0000-0100-000010000000}" name="D. FISCAL A 3"/>
    <tableColumn id="17" xr3:uid="{00000000-0010-0000-0100-000011000000}" name="VENTA TOTAL"/>
    <tableColumn id="20" xr3:uid="{00000000-0010-0000-0100-000014000000}" name="DUI" dataDxfId="87" dataCellStyle="Moneda"/>
    <tableColumn id="18" xr3:uid="{00000000-0010-0000-0100-000012000000}" name="ANEXO"/>
    <tableColumn id="1" xr3:uid="{00000000-0010-0000-0100-000001000000}" name="SUCURSAL" dataDxfId="86">
      <calculatedColumnFormula>IF(Tabla2[[#This Row],[SERIE ]]="22SD004C","BODEGA",IF(Tabla2[[#This Row],[SERIE ]]="21DS000T","CASA MATRIZ","SUCURSAL"))</calculatedColumnFormula>
    </tableColumn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a3" displayName="Tabla3" ref="A2:V4" totalsRowShown="0">
  <tableColumns count="22">
    <tableColumn id="1" xr3:uid="{00000000-0010-0000-0200-000001000000}" name="MES"/>
    <tableColumn id="2" xr3:uid="{00000000-0010-0000-0200-000002000000}" name="FECHA"/>
    <tableColumn id="3" xr3:uid="{00000000-0010-0000-0200-000003000000}" name="CLASE DE DOC"/>
    <tableColumn id="4" xr3:uid="{00000000-0010-0000-0200-000004000000}" name="TIPO DE DOC"/>
    <tableColumn id="5" xr3:uid="{00000000-0010-0000-0200-000005000000}" name="RESOLUCION"/>
    <tableColumn id="6" xr3:uid="{00000000-0010-0000-0200-000006000000}" name="SERIE"/>
    <tableColumn id="7" xr3:uid="{00000000-0010-0000-0200-000007000000}" name="CORRELTIVO"/>
    <tableColumn id="8" xr3:uid="{00000000-0010-0000-0200-000008000000}" name="FINAL"/>
    <tableColumn id="9" xr3:uid="{00000000-0010-0000-0200-000009000000}" name="CORRELTIVO2"/>
    <tableColumn id="10" xr3:uid="{00000000-0010-0000-0200-00000A000000}" name="FINAL3"/>
    <tableColumn id="11" xr3:uid="{00000000-0010-0000-0200-00000B000000}" name="VACIO"/>
    <tableColumn id="12" xr3:uid="{00000000-0010-0000-0200-00000C000000}" name="V EXENTA"/>
    <tableColumn id="13" xr3:uid="{00000000-0010-0000-0200-00000D000000}" name="VENTAS NO"/>
    <tableColumn id="14" xr3:uid="{00000000-0010-0000-0200-00000E000000}" name="V NO SUJETAS"/>
    <tableColumn id="15" xr3:uid="{00000000-0010-0000-0200-00000F000000}" name="V GRAVADAS" dataDxfId="85"/>
    <tableColumn id="16" xr3:uid="{00000000-0010-0000-0200-000010000000}" name="EX IN CA"/>
    <tableColumn id="17" xr3:uid="{00000000-0010-0000-0200-000011000000}" name="EX OUT CA"/>
    <tableColumn id="18" xr3:uid="{00000000-0010-0000-0200-000012000000}" name="EX SERVICE"/>
    <tableColumn id="19" xr3:uid="{00000000-0010-0000-0200-000013000000}" name="V ZONA FRAN"/>
    <tableColumn id="20" xr3:uid="{00000000-0010-0000-0200-000014000000}" name="V CTA A 3ERO"/>
    <tableColumn id="21" xr3:uid="{00000000-0010-0000-0200-000015000000}" name="TOTAL VENTA"/>
    <tableColumn id="22" xr3:uid="{00000000-0010-0000-0200-000016000000}" name="ANEXO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3000000}" name="Tabla6" displayName="Tabla6" ref="A1:J3" totalsRowCount="1" headerRowDxfId="84" headerRowBorderDxfId="83" tableBorderDxfId="82">
  <autoFilter ref="A1:J2" xr:uid="{00000000-0009-0000-0100-000007000000}"/>
  <tableColumns count="10">
    <tableColumn id="1" xr3:uid="{00000000-0010-0000-0300-000001000000}" name="Mes" totalsRowLabel="Total" dataDxfId="81"/>
    <tableColumn id="10" xr3:uid="{00000000-0010-0000-0300-00000A000000}" name="NCR" dataDxfId="80"/>
    <tableColumn id="2" xr3:uid="{00000000-0010-0000-0300-000002000000}" name="NIT Agente" dataDxfId="79"/>
    <tableColumn id="3" xr3:uid="{00000000-0010-0000-0300-000003000000}" name="Fecha de emisión" dataDxfId="78" totalsRowDxfId="77"/>
    <tableColumn id="4" xr3:uid="{00000000-0010-0000-0300-000004000000}" name="Tipo de documento" totalsRowFunction="sum" dataDxfId="76" totalsRowDxfId="75"/>
    <tableColumn id="5" xr3:uid="{00000000-0010-0000-0300-000005000000}" name="Serie" totalsRowFunction="sum" dataDxfId="74" totalsRowDxfId="73"/>
    <tableColumn id="6" xr3:uid="{00000000-0010-0000-0300-000006000000}" name="Número de documento" dataDxfId="72" totalsRowDxfId="71"/>
    <tableColumn id="7" xr3:uid="{00000000-0010-0000-0300-000007000000}" name="Monto sujeto" totalsRowFunction="sum" dataDxfId="70" totalsRowDxfId="69" dataCellStyle="Moneda"/>
    <tableColumn id="13" xr3:uid="{00000000-0010-0000-0300-00000D000000}" name="Monto Retención 1%" totalsRowFunction="sum" dataDxfId="68" totalsRowDxfId="67" dataCellStyle="Moneda"/>
    <tableColumn id="8" xr3:uid="{00000000-0010-0000-0300-000008000000}" name="ANEXO" totalsRowFunction="sum" dataDxfId="66" totalsRowDxfId="65" dataCellStyle="Moneda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4000000}" name="Tabla69" displayName="Tabla69" ref="A1:Q5" totalsRowCount="1" headerRowDxfId="64" headerRowBorderDxfId="63" tableBorderDxfId="62">
  <autoFilter ref="A1:Q4" xr:uid="{00000000-0009-0000-0100-000008000000}"/>
  <sortState xmlns:xlrd2="http://schemas.microsoft.com/office/spreadsheetml/2017/richdata2" ref="A2:Q3">
    <sortCondition ref="J1:J3"/>
  </sortState>
  <tableColumns count="17">
    <tableColumn id="1" xr3:uid="{00000000-0010-0000-0400-000001000000}" name="Mes" totalsRowLabel="Total" dataDxfId="61"/>
    <tableColumn id="10" xr3:uid="{00000000-0010-0000-0400-00000A000000}" name="NCR" dataDxfId="60"/>
    <tableColumn id="2" xr3:uid="{00000000-0010-0000-0400-000002000000}" name="NIT Agente" dataDxfId="59"/>
    <tableColumn id="18" xr3:uid="{00000000-0010-0000-0400-000012000000}" name="Columna6"/>
    <tableColumn id="19" xr3:uid="{00000000-0010-0000-0400-000013000000}" name="Columna7"/>
    <tableColumn id="16" xr3:uid="{00000000-0010-0000-0400-000010000000}" name="Columna4" dataDxfId="58">
      <calculatedColumnFormula>VLOOKUP(Tabla69[[#This Row],[Columna5]],'[2]LIBRO '!$A$1:$B$1007,2,FALSE)</calculatedColumnFormula>
    </tableColumn>
    <tableColumn id="17" xr3:uid="{00000000-0010-0000-0400-000011000000}" name="Columna5" dataDxfId="57">
      <calculatedColumnFormula>VLOOKUP(Tabla69[[#This Row],[NIT Agente]],Tabla4[#All],2,FALSE)</calculatedColumnFormula>
    </tableColumn>
    <tableColumn id="12" xr3:uid="{00000000-0010-0000-0400-00000C000000}" name="Columna2" dataDxfId="56" totalsRowDxfId="55">
      <calculatedColumnFormula>VLOOKUP(Tabla69[[#This Row],[Columna1]],'[2]LIBRO '!$A$1:$B$902,2,FALSE)</calculatedColumnFormula>
    </tableColumn>
    <tableColumn id="11" xr3:uid="{00000000-0010-0000-0400-00000B000000}" name="Columna1" dataDxfId="54">
      <calculatedColumnFormula>VLOOKUP(Tabla69[[#This Row],[NIT Agente]],Tabla4[#All],2,FALSE)</calculatedColumnFormula>
    </tableColumn>
    <tableColumn id="3" xr3:uid="{00000000-0010-0000-0400-000003000000}" name="Fecha de emisión" dataDxfId="53"/>
    <tableColumn id="4" xr3:uid="{00000000-0010-0000-0400-000004000000}" name="Tipo de documento" totalsRowFunction="sum" dataDxfId="52" totalsRowDxfId="51"/>
    <tableColumn id="5" xr3:uid="{00000000-0010-0000-0400-000005000000}" name="Serie" totalsRowFunction="sum" dataDxfId="50" totalsRowDxfId="49"/>
    <tableColumn id="6" xr3:uid="{00000000-0010-0000-0400-000006000000}" name="Número de documento" totalsRowFunction="sum" dataDxfId="48" totalsRowDxfId="47"/>
    <tableColumn id="7" xr3:uid="{00000000-0010-0000-0400-000007000000}" name="Monto sujeto" totalsRowFunction="sum" dataDxfId="46" totalsRowDxfId="45" dataCellStyle="Moneda"/>
    <tableColumn id="13" xr3:uid="{00000000-0010-0000-0400-00000D000000}" name="Columna3" dataDxfId="44" totalsRowDxfId="43" dataCellStyle="Moneda"/>
    <tableColumn id="8" xr3:uid="{00000000-0010-0000-0400-000008000000}" name="Monto Retención 1%" totalsRowFunction="sum" dataDxfId="42" totalsRowDxfId="41" dataCellStyle="Moneda"/>
    <tableColumn id="9" xr3:uid="{00000000-0010-0000-0400-000009000000}" name="Número de anexo" dataDxfId="40"/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5000000}" name="Tabla4" displayName="Tabla4" ref="A1:B5462" totalsRowShown="0">
  <autoFilter ref="A1:B5462" xr:uid="{00000000-0009-0000-0100-000004000000}"/>
  <tableColumns count="2">
    <tableColumn id="1" xr3:uid="{00000000-0010-0000-0500-000001000000}" name="NIT" dataDxfId="39"/>
    <tableColumn id="2" xr3:uid="{00000000-0010-0000-0500-000002000000}" name="PROVEEDOR"/>
  </tableColumns>
  <tableStyleInfo name="TableStyleLight2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6000000}" name="Tabla9" displayName="Tabla9" ref="A2:S10" totalsRowCount="1" headerRowDxfId="38" dataDxfId="37" headerRowCellStyle="Moneda" dataCellStyle="Moneda">
  <autoFilter ref="A2:S9" xr:uid="{00000000-0009-0000-0100-000009000000}"/>
  <tableColumns count="19">
    <tableColumn id="1" xr3:uid="{00000000-0010-0000-0600-000001000000}" name="DOMICILIADO" totalsRowLabel="Total"/>
    <tableColumn id="2" xr3:uid="{00000000-0010-0000-0600-000002000000}" name="CODIGO DE PAÍS "/>
    <tableColumn id="3" xr3:uid="{00000000-0010-0000-0600-000003000000}" name="APELLIDOS, NOMBRES; RAZON O DENOMINACIÓN SOCIAL "/>
    <tableColumn id="4" xr3:uid="{00000000-0010-0000-0600-000004000000}" name="NIT/NIF"/>
    <tableColumn id="5" xr3:uid="{00000000-0010-0000-0600-000005000000}" name="DUI "/>
    <tableColumn id="6" xr3:uid="{00000000-0010-0000-0600-000006000000}" name="CÓDIGO DE INGRESO "/>
    <tableColumn id="7" xr3:uid="{00000000-0010-0000-0600-000007000000}" name="MONTO DEVENGADO " dataDxfId="36" dataCellStyle="Moneda"/>
    <tableColumn id="8" xr3:uid="{00000000-0010-0000-0600-000008000000}" name="MONTO DEVENGADO POR BONIFICACIONES Y GRATIFICACIONES " totalsRowFunction="sum" dataDxfId="35" totalsRowDxfId="34" dataCellStyle="Moneda"/>
    <tableColumn id="9" xr3:uid="{00000000-0010-0000-0600-000009000000}" name="IMPUESTO RETENIDO " totalsRowFunction="sum" dataDxfId="33" totalsRowDxfId="32" dataCellStyle="Moneda"/>
    <tableColumn id="10" xr3:uid="{00000000-0010-0000-0600-00000A000000}" name="AGUINALDO EXENTO " totalsRowFunction="sum" dataDxfId="31" totalsRowDxfId="30" dataCellStyle="Moneda"/>
    <tableColumn id="11" xr3:uid="{00000000-0010-0000-0600-00000B000000}" name="AGUINALDO GRAVADO " totalsRowFunction="sum" dataDxfId="29" totalsRowDxfId="28" dataCellStyle="Moneda"/>
    <tableColumn id="12" xr3:uid="{00000000-0010-0000-0600-00000C000000}" name="AFP" totalsRowFunction="sum" dataDxfId="27" totalsRowDxfId="26" dataCellStyle="Moneda"/>
    <tableColumn id="13" xr3:uid="{00000000-0010-0000-0600-00000D000000}" name="ISSS" totalsRowFunction="sum" dataDxfId="25" totalsRowDxfId="24" dataCellStyle="Moneda"/>
    <tableColumn id="14" xr3:uid="{00000000-0010-0000-0600-00000E000000}" name="INPEP" totalsRowFunction="sum" dataDxfId="23" totalsRowDxfId="22" dataCellStyle="Moneda"/>
    <tableColumn id="15" xr3:uid="{00000000-0010-0000-0600-00000F000000}" name="IPSFA" totalsRowFunction="sum" dataDxfId="21" totalsRowDxfId="20" dataCellStyle="Moneda"/>
    <tableColumn id="16" xr3:uid="{00000000-0010-0000-0600-000010000000}" name="CEFAFA" totalsRowFunction="sum" dataDxfId="19" totalsRowDxfId="18" dataCellStyle="Moneda"/>
    <tableColumn id="17" xr3:uid="{00000000-0010-0000-0600-000011000000}" name="BIENESTAR MAGISTERIAL" dataDxfId="17" dataCellStyle="Moneda"/>
    <tableColumn id="18" xr3:uid="{00000000-0010-0000-0600-000012000000}" name="ISSS IVM " dataDxfId="16" dataCellStyle="Moneda"/>
    <tableColumn id="19" xr3:uid="{00000000-0010-0000-0600-000013000000}" name="PERIODO" totalsRowFunction="count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7000000}" name="Tabla7" displayName="Tabla7" ref="D3:F15" totalsRowShown="0" headerRowDxfId="15" dataDxfId="13" headerRowBorderDxfId="14" tableBorderDxfId="12" totalsRowBorderDxfId="11">
  <tableColumns count="3">
    <tableColumn id="1" xr3:uid="{00000000-0010-0000-0700-000001000000}" name="Columna1" dataDxfId="10"/>
    <tableColumn id="2" xr3:uid="{00000000-0010-0000-0700-000002000000}" name="DICIEMBRE" dataDxfId="9" dataCellStyle="Moneda"/>
    <tableColumn id="3" xr3:uid="{00000000-0010-0000-0700-000003000000}" name="SUMAS" dataDxfId="8">
      <calculatedColumnFormula>IFERROR(+E1+E2-E3,"")</calculatedColumnFormula>
    </tableColumn>
  </tableColumns>
  <tableStyleInfo name="TableStyleLight8" showFirstColumn="0" showLastColumn="0" showRowStripes="1" showColumnStripes="1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8000000}" name="Tabla911" displayName="Tabla911" ref="H3:J6" totalsRowShown="0" headerRowDxfId="7" dataDxfId="5" headerRowBorderDxfId="6" tableBorderDxfId="4" totalsRowBorderDxfId="3">
  <autoFilter ref="H3:J6" xr:uid="{00000000-0009-0000-0100-000006000000}"/>
  <tableColumns count="3">
    <tableColumn id="1" xr3:uid="{00000000-0010-0000-0800-000001000000}" name="MANDAMIENTOS" dataDxfId="2"/>
    <tableColumn id="2" xr3:uid="{00000000-0010-0000-0800-000002000000}" name="IMPORTE" dataDxfId="1"/>
    <tableColumn id="3" xr3:uid="{00000000-0010-0000-0800-000003000000}" name="MENOS R" dataDxfId="0">
      <calculatedColumnFormula>Tabla911[[#This Row],[IMPORTE]]-9520.92</calculatedColumnFormula>
    </tableColumn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image" Target="../media/image1.jpeg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2.xml"/><Relationship Id="rId4" Type="http://schemas.openxmlformats.org/officeDocument/2006/relationships/image" Target="../media/image2.jpeg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5" Type="http://schemas.openxmlformats.org/officeDocument/2006/relationships/comments" Target="../comments3.xml"/><Relationship Id="rId4" Type="http://schemas.openxmlformats.org/officeDocument/2006/relationships/image" Target="../media/image3.jpeg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jpeg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10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11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jpeg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2.bin"/><Relationship Id="rId5" Type="http://schemas.openxmlformats.org/officeDocument/2006/relationships/table" Target="../tables/table9.xml"/><Relationship Id="rId4" Type="http://schemas.openxmlformats.org/officeDocument/2006/relationships/table" Target="../tables/table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7030A0"/>
  </sheetPr>
  <dimension ref="B1:XFD23"/>
  <sheetViews>
    <sheetView showGridLines="0" tabSelected="1" zoomScale="110" zoomScaleNormal="110" zoomScaleSheetLayoutView="85" workbookViewId="0">
      <selection activeCell="D7" sqref="D7"/>
    </sheetView>
  </sheetViews>
  <sheetFormatPr baseColWidth="10" defaultColWidth="11.42578125" defaultRowHeight="15" x14ac:dyDescent="0.25"/>
  <cols>
    <col min="1" max="1" width="11.42578125" customWidth="1"/>
    <col min="2" max="2" width="13.7109375" bestFit="1" customWidth="1"/>
    <col min="3" max="3" width="0.7109375" customWidth="1"/>
    <col min="4" max="4" width="21.140625" customWidth="1"/>
    <col min="5" max="5" width="7.85546875" customWidth="1"/>
    <col min="6" max="6" width="12.5703125" bestFit="1" customWidth="1"/>
  </cols>
  <sheetData>
    <row r="1" spans="2:6 16384:16384" ht="49.5" customHeight="1" x14ac:dyDescent="0.25"/>
    <row r="2" spans="2:6 16384:16384" ht="15.75" thickBot="1" x14ac:dyDescent="0.3"/>
    <row r="3" spans="2:6 16384:16384" x14ac:dyDescent="0.25">
      <c r="B3" s="23" t="s">
        <v>17</v>
      </c>
      <c r="D3" s="47" t="s">
        <v>9187</v>
      </c>
      <c r="XFD3" t="s">
        <v>8643</v>
      </c>
    </row>
    <row r="4" spans="2:6 16384:16384" x14ac:dyDescent="0.25">
      <c r="B4" s="23" t="s">
        <v>2</v>
      </c>
      <c r="D4" s="46" t="s">
        <v>9473</v>
      </c>
      <c r="XFD4" t="s">
        <v>8638</v>
      </c>
    </row>
    <row r="5" spans="2:6 16384:16384" hidden="1" x14ac:dyDescent="0.25">
      <c r="B5" s="23" t="s">
        <v>3</v>
      </c>
      <c r="D5" s="26" t="s">
        <v>7854</v>
      </c>
      <c r="XFD5" t="s">
        <v>8639</v>
      </c>
    </row>
    <row r="6" spans="2:6 16384:16384" ht="15" hidden="1" customHeight="1" x14ac:dyDescent="0.25">
      <c r="B6" s="23" t="s">
        <v>4</v>
      </c>
      <c r="D6" s="26" t="s">
        <v>0</v>
      </c>
      <c r="XFD6" t="s">
        <v>8640</v>
      </c>
    </row>
    <row r="7" spans="2:6 16384:16384" x14ac:dyDescent="0.25">
      <c r="B7" s="23" t="s">
        <v>5</v>
      </c>
      <c r="D7" s="128"/>
      <c r="XFD7" t="s">
        <v>8642</v>
      </c>
    </row>
    <row r="8" spans="2:6 16384:16384" x14ac:dyDescent="0.25">
      <c r="B8" s="23" t="s">
        <v>6</v>
      </c>
      <c r="D8" s="44" t="s">
        <v>1458</v>
      </c>
      <c r="XFD8" t="s">
        <v>8641</v>
      </c>
    </row>
    <row r="9" spans="2:6 16384:16384" x14ac:dyDescent="0.25">
      <c r="B9" s="23" t="s">
        <v>70</v>
      </c>
      <c r="D9" s="105" t="str">
        <f>IFERROR(IF(D8&lt;&gt;"",VLOOKUP(D8,Tabla4[#All],2,0),IF(D19&lt;&gt;0,VLOOKUP(D19,Tabla4[#All],2,0),0)),"")</f>
        <v>JOSE ELIAS ESCOBAR</v>
      </c>
      <c r="XFD9" t="s">
        <v>9182</v>
      </c>
    </row>
    <row r="10" spans="2:6 16384:16384" x14ac:dyDescent="0.25">
      <c r="B10" s="23" t="s">
        <v>7</v>
      </c>
      <c r="D10" s="106">
        <v>0</v>
      </c>
      <c r="F10" s="2"/>
      <c r="XFD10" t="s">
        <v>9183</v>
      </c>
    </row>
    <row r="11" spans="2:6 16384:16384" hidden="1" x14ac:dyDescent="0.25">
      <c r="B11" s="23" t="s">
        <v>8</v>
      </c>
      <c r="D11" s="106">
        <v>0</v>
      </c>
      <c r="F11" s="2"/>
      <c r="XFD11" t="s">
        <v>9184</v>
      </c>
    </row>
    <row r="12" spans="2:6 16384:16384" hidden="1" x14ac:dyDescent="0.25">
      <c r="B12" s="23" t="s">
        <v>9</v>
      </c>
      <c r="D12" s="106">
        <v>0</v>
      </c>
      <c r="F12" s="2"/>
      <c r="XFD12" t="s">
        <v>9185</v>
      </c>
    </row>
    <row r="13" spans="2:6 16384:16384" x14ac:dyDescent="0.25">
      <c r="B13" s="23" t="s">
        <v>10</v>
      </c>
      <c r="D13" s="107"/>
      <c r="F13" s="15"/>
      <c r="XFD13" t="s">
        <v>9186</v>
      </c>
    </row>
    <row r="14" spans="2:6 16384:16384" x14ac:dyDescent="0.25">
      <c r="B14" s="23" t="s">
        <v>11</v>
      </c>
      <c r="D14" s="106">
        <v>0</v>
      </c>
      <c r="F14" s="2"/>
      <c r="XFD14" t="s">
        <v>9187</v>
      </c>
    </row>
    <row r="15" spans="2:6 16384:16384" x14ac:dyDescent="0.25">
      <c r="B15" s="23" t="s">
        <v>13</v>
      </c>
      <c r="D15" s="107">
        <v>0</v>
      </c>
      <c r="F15" s="2"/>
    </row>
    <row r="16" spans="2:6 16384:16384" x14ac:dyDescent="0.25">
      <c r="B16" s="23" t="s">
        <v>12</v>
      </c>
      <c r="D16" s="106">
        <v>0</v>
      </c>
      <c r="F16" s="2"/>
    </row>
    <row r="17" spans="2:6" x14ac:dyDescent="0.25">
      <c r="B17" s="23" t="s">
        <v>14</v>
      </c>
      <c r="D17" s="106">
        <f>+(D16++D15+D14+D13)*0.13</f>
        <v>0</v>
      </c>
      <c r="F17" s="2"/>
    </row>
    <row r="18" spans="2:6" x14ac:dyDescent="0.25">
      <c r="B18" s="23" t="s">
        <v>15</v>
      </c>
      <c r="D18" s="106">
        <f>+SUBTOTAL(9,D10,D11,D12,D13,D14,D15,D16,D17)</f>
        <v>0</v>
      </c>
      <c r="F18" s="2"/>
    </row>
    <row r="19" spans="2:6" x14ac:dyDescent="0.25">
      <c r="B19" s="23" t="s">
        <v>8094</v>
      </c>
      <c r="D19" s="108" t="s">
        <v>8016</v>
      </c>
    </row>
    <row r="20" spans="2:6" x14ac:dyDescent="0.25">
      <c r="B20" s="23" t="s">
        <v>16</v>
      </c>
      <c r="D20" s="108" t="s">
        <v>8196</v>
      </c>
    </row>
    <row r="21" spans="2:6" x14ac:dyDescent="0.25">
      <c r="B21" s="23" t="s">
        <v>68</v>
      </c>
      <c r="D21" s="111">
        <v>0</v>
      </c>
      <c r="F21" s="2"/>
    </row>
    <row r="22" spans="2:6" ht="15.75" thickBot="1" x14ac:dyDescent="0.3">
      <c r="B22" s="23" t="s">
        <v>8021</v>
      </c>
      <c r="D22" s="45">
        <v>0</v>
      </c>
      <c r="F22" s="2"/>
    </row>
    <row r="23" spans="2:6" x14ac:dyDescent="0.25">
      <c r="F23" s="2"/>
    </row>
  </sheetData>
  <phoneticPr fontId="8" type="noConversion"/>
  <dataValidations count="3">
    <dataValidation type="decimal" allowBlank="1" showInputMessage="1" showErrorMessage="1" errorTitle="Error de ingreso" error="Los datos ingresados no son validos solo se aceptan numeros" sqref="D10:D16" xr:uid="{00000000-0002-0000-0000-000000000000}">
      <formula1>0</formula1>
      <formula2>10000000</formula2>
    </dataValidation>
    <dataValidation type="list" allowBlank="1" showInputMessage="1" showErrorMessage="1" sqref="D6" xr:uid="{00000000-0002-0000-0000-000001000000}">
      <formula1>"03,05,12"</formula1>
    </dataValidation>
    <dataValidation type="list" allowBlank="1" showInputMessage="1" showErrorMessage="1" sqref="D3" xr:uid="{00000000-0002-0000-0000-000002000000}">
      <formula1>$XFD$3:$XFD$14</formula1>
    </dataValidation>
  </dataValidations>
  <pageMargins left="0.7" right="0.7" top="0.75" bottom="0.75" header="0.3" footer="0.3"/>
  <pageSetup orientation="landscape" horizontalDpi="4294967294" r:id="rId1"/>
  <drawing r:id="rId2"/>
  <legacyDrawing r:id="rId3"/>
  <picture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4" filterMode="1"/>
  <dimension ref="A1:AC669"/>
  <sheetViews>
    <sheetView topLeftCell="K1" workbookViewId="0">
      <selection activeCell="X287" sqref="X287"/>
    </sheetView>
  </sheetViews>
  <sheetFormatPr baseColWidth="10" defaultRowHeight="15" x14ac:dyDescent="0.25"/>
  <cols>
    <col min="10" max="10" width="19.42578125" customWidth="1"/>
    <col min="15" max="15" width="15.28515625" customWidth="1"/>
  </cols>
  <sheetData>
    <row r="1" spans="1:29" x14ac:dyDescent="0.25">
      <c r="A1" s="55" t="s">
        <v>17</v>
      </c>
      <c r="B1" s="56" t="s">
        <v>9115</v>
      </c>
      <c r="C1" s="56" t="s">
        <v>9114</v>
      </c>
      <c r="D1" s="56" t="s">
        <v>8644</v>
      </c>
      <c r="E1" s="56"/>
      <c r="F1" s="56" t="s">
        <v>2</v>
      </c>
      <c r="G1" s="56" t="s">
        <v>3</v>
      </c>
      <c r="H1" s="56" t="s">
        <v>4</v>
      </c>
      <c r="I1" s="56" t="s">
        <v>8657</v>
      </c>
      <c r="J1" s="56"/>
      <c r="K1" s="56"/>
      <c r="L1" s="56"/>
      <c r="M1" s="56" t="s">
        <v>5</v>
      </c>
      <c r="N1" s="56" t="s">
        <v>6</v>
      </c>
      <c r="O1" s="56"/>
      <c r="P1" s="56" t="s">
        <v>70</v>
      </c>
      <c r="Q1" s="58" t="s">
        <v>7</v>
      </c>
      <c r="R1" s="58" t="s">
        <v>8</v>
      </c>
      <c r="S1" s="58" t="s">
        <v>9</v>
      </c>
      <c r="T1" s="58" t="s">
        <v>10</v>
      </c>
      <c r="U1" s="58" t="s">
        <v>11</v>
      </c>
      <c r="V1" s="58" t="s">
        <v>13</v>
      </c>
      <c r="W1" s="58" t="s">
        <v>12</v>
      </c>
      <c r="X1" s="58" t="s">
        <v>14</v>
      </c>
      <c r="Y1" s="58" t="s">
        <v>15</v>
      </c>
      <c r="Z1" s="58" t="s">
        <v>8094</v>
      </c>
      <c r="AA1" s="56" t="s">
        <v>16</v>
      </c>
      <c r="AB1" s="56" t="s">
        <v>68</v>
      </c>
      <c r="AC1" s="57" t="s">
        <v>8020</v>
      </c>
    </row>
    <row r="2" spans="1:29" hidden="1" x14ac:dyDescent="0.25">
      <c r="A2" t="s">
        <v>8480</v>
      </c>
      <c r="B2" t="str">
        <f>SUBSTITUTE(A2,"ICIEMBRE","iciembre")</f>
        <v>Diciembre</v>
      </c>
      <c r="C2" t="b">
        <f>IF(A2="ENERO",REPLACE(A2,2,4,"nero"),IF(A2="FEBRERO",REPLACE(A2,2,6,"ebrero"),IF(A2="MARZO",REPLACE(A2,2,4,"arzo")*IF(A2="ABRIL",REPLACE(A2,2,4,"bril")*IF(A2="MAYO",REPLACE(A2,2,3,"ayo")*IF(A2="JUNIO",REPLACE(A2,2,4,"unio"),0))))))</f>
        <v>0</v>
      </c>
      <c r="D2">
        <v>737</v>
      </c>
      <c r="E2">
        <v>2022</v>
      </c>
      <c r="F2" t="s">
        <v>9089</v>
      </c>
      <c r="G2" t="s">
        <v>7854</v>
      </c>
      <c r="H2" t="s">
        <v>0</v>
      </c>
      <c r="I2" t="str">
        <f>IF(H2="03","CCF",IF(H2="05","Nota de crédito",IF(H2="12","Factura",0)))</f>
        <v>CCF</v>
      </c>
      <c r="J2" t="str">
        <f>IF(I2="CCF","Impreso por imprenta o tiquetes",IF(I2="Nota de crédito","Impreso por imprenta o tiquetes",IF(I2="Factura","Otros",0)))</f>
        <v>Impreso por imprenta o tiquetes</v>
      </c>
      <c r="K2" s="67" t="s">
        <v>8658</v>
      </c>
      <c r="L2" s="67" t="s">
        <v>8016</v>
      </c>
      <c r="M2">
        <v>5</v>
      </c>
      <c r="N2" t="s">
        <v>1686</v>
      </c>
      <c r="O2" t="str">
        <f>IF(N2="",Z2,N2)</f>
        <v>12170701191011</v>
      </c>
      <c r="P2" t="s">
        <v>1687</v>
      </c>
      <c r="Q2">
        <v>0</v>
      </c>
      <c r="R2">
        <v>0</v>
      </c>
      <c r="S2">
        <v>0</v>
      </c>
      <c r="T2">
        <v>5501.85</v>
      </c>
      <c r="U2">
        <v>0</v>
      </c>
      <c r="V2">
        <v>0</v>
      </c>
      <c r="W2">
        <v>0</v>
      </c>
      <c r="X2">
        <v>715.24050000000011</v>
      </c>
      <c r="Y2">
        <v>6217.0905000000002</v>
      </c>
      <c r="Z2" t="s">
        <v>8016</v>
      </c>
      <c r="AA2" s="119" t="s">
        <v>1</v>
      </c>
      <c r="AB2" t="s">
        <v>8016</v>
      </c>
      <c r="AC2">
        <v>0</v>
      </c>
    </row>
    <row r="3" spans="1:29" hidden="1" x14ac:dyDescent="0.25">
      <c r="A3" t="s">
        <v>8480</v>
      </c>
      <c r="B3" t="str">
        <f t="shared" ref="B3:B66" si="0">SUBSTITUTE(A3,"ICIEMBRE","iciembre")</f>
        <v>Diciembre</v>
      </c>
      <c r="C3" t="b">
        <f t="shared" ref="C3:C66" si="1">IF(A3="ENERO",REPLACE(A3,2,4,"nero"),IF(A3="FEBRERO",REPLACE(A3,2,6,"ebrero"),IF(A3="MARZO",REPLACE(A3,2,4,"arzo")*IF(A3="ABRIL",REPLACE(A3,2,4,"bril")*IF(A3="MAYO",REPLACE(A3,2,3,"ayo")*IF(A3="JUNIO",REPLACE(A3,2,4,"unio"),0))))))</f>
        <v>0</v>
      </c>
      <c r="D3">
        <v>736</v>
      </c>
      <c r="E3">
        <v>2022</v>
      </c>
      <c r="F3" t="s">
        <v>9049</v>
      </c>
      <c r="G3" t="s">
        <v>7854</v>
      </c>
      <c r="H3" t="s">
        <v>0</v>
      </c>
      <c r="I3" t="str">
        <f t="shared" ref="I3:I66" si="2">IF(H3="03","CCF",IF(H3="05","Nota de crédito",IF(H3="12","Factura",0)))</f>
        <v>CCF</v>
      </c>
      <c r="J3" t="str">
        <f t="shared" ref="J3:J66" si="3">IF(I3="CCF","Impreso por imprenta o tiquetes",IF(I3="Nota de crédito","Impreso por imprenta o tiquetes",IF(I3="Factura","Otros",0)))</f>
        <v>Impreso por imprenta o tiquetes</v>
      </c>
      <c r="K3" s="67" t="s">
        <v>8658</v>
      </c>
      <c r="L3" s="67" t="s">
        <v>8016</v>
      </c>
      <c r="M3">
        <v>68</v>
      </c>
      <c r="N3" t="s">
        <v>1476</v>
      </c>
      <c r="O3" t="str">
        <f t="shared" ref="O3:O66" si="4">IF(N3="",Z3,N3)</f>
        <v>06141611841170</v>
      </c>
      <c r="P3" t="s">
        <v>1477</v>
      </c>
      <c r="Q3">
        <v>0</v>
      </c>
      <c r="R3">
        <v>0</v>
      </c>
      <c r="S3">
        <v>0</v>
      </c>
      <c r="T3">
        <v>11149.21</v>
      </c>
      <c r="U3">
        <v>0</v>
      </c>
      <c r="V3">
        <v>0</v>
      </c>
      <c r="W3">
        <v>0</v>
      </c>
      <c r="X3">
        <v>1449.3972999999999</v>
      </c>
      <c r="Y3">
        <v>12598.6073</v>
      </c>
      <c r="Z3" t="s">
        <v>8016</v>
      </c>
      <c r="AA3" s="119" t="s">
        <v>1</v>
      </c>
      <c r="AB3" t="s">
        <v>8016</v>
      </c>
      <c r="AC3">
        <v>0</v>
      </c>
    </row>
    <row r="4" spans="1:29" hidden="1" x14ac:dyDescent="0.25">
      <c r="A4" t="s">
        <v>8480</v>
      </c>
      <c r="B4" t="str">
        <f t="shared" si="0"/>
        <v>Diciembre</v>
      </c>
      <c r="C4" t="b">
        <f t="shared" si="1"/>
        <v>0</v>
      </c>
      <c r="D4">
        <v>735</v>
      </c>
      <c r="E4">
        <v>2022</v>
      </c>
      <c r="F4" t="s">
        <v>9049</v>
      </c>
      <c r="G4" t="s">
        <v>7854</v>
      </c>
      <c r="H4" t="s">
        <v>0</v>
      </c>
      <c r="I4" t="str">
        <f t="shared" si="2"/>
        <v>CCF</v>
      </c>
      <c r="J4" t="str">
        <f t="shared" si="3"/>
        <v>Impreso por imprenta o tiquetes</v>
      </c>
      <c r="K4" s="67" t="s">
        <v>8658</v>
      </c>
      <c r="L4" s="67" t="s">
        <v>8016</v>
      </c>
      <c r="M4">
        <v>441</v>
      </c>
      <c r="N4" t="s">
        <v>9110</v>
      </c>
      <c r="O4" t="str">
        <f t="shared" si="4"/>
        <v>06140802181017</v>
      </c>
      <c r="P4" t="s">
        <v>9111</v>
      </c>
      <c r="Q4">
        <v>0</v>
      </c>
      <c r="R4">
        <v>0</v>
      </c>
      <c r="S4">
        <v>0</v>
      </c>
      <c r="T4">
        <v>2207.5</v>
      </c>
      <c r="U4">
        <v>0</v>
      </c>
      <c r="V4">
        <v>0</v>
      </c>
      <c r="W4">
        <v>0</v>
      </c>
      <c r="X4">
        <v>286.97500000000002</v>
      </c>
      <c r="Y4">
        <v>2494.4749999999999</v>
      </c>
      <c r="Z4" t="s">
        <v>8016</v>
      </c>
      <c r="AA4" s="119" t="s">
        <v>1</v>
      </c>
      <c r="AB4" t="s">
        <v>8016</v>
      </c>
      <c r="AC4">
        <v>0</v>
      </c>
    </row>
    <row r="5" spans="1:29" hidden="1" x14ac:dyDescent="0.25">
      <c r="A5" t="s">
        <v>8480</v>
      </c>
      <c r="B5" t="str">
        <f t="shared" si="0"/>
        <v>Diciembre</v>
      </c>
      <c r="C5" t="b">
        <f t="shared" si="1"/>
        <v>0</v>
      </c>
      <c r="D5">
        <v>734</v>
      </c>
      <c r="E5">
        <v>2022</v>
      </c>
      <c r="F5" t="s">
        <v>9109</v>
      </c>
      <c r="G5" t="s">
        <v>7854</v>
      </c>
      <c r="H5" t="s">
        <v>0</v>
      </c>
      <c r="I5" t="str">
        <f t="shared" si="2"/>
        <v>CCF</v>
      </c>
      <c r="J5" t="str">
        <f t="shared" si="3"/>
        <v>Impreso por imprenta o tiquetes</v>
      </c>
      <c r="K5" s="67" t="s">
        <v>8658</v>
      </c>
      <c r="L5" s="67" t="s">
        <v>8016</v>
      </c>
      <c r="M5">
        <v>2405</v>
      </c>
      <c r="N5" t="s">
        <v>254</v>
      </c>
      <c r="O5" t="str">
        <f t="shared" si="4"/>
        <v>06141504911068</v>
      </c>
      <c r="P5" t="s">
        <v>255</v>
      </c>
      <c r="Q5">
        <v>0</v>
      </c>
      <c r="R5">
        <v>0</v>
      </c>
      <c r="S5">
        <v>0</v>
      </c>
      <c r="T5">
        <v>1851.5</v>
      </c>
      <c r="U5">
        <v>0</v>
      </c>
      <c r="V5">
        <v>0</v>
      </c>
      <c r="W5">
        <v>0</v>
      </c>
      <c r="X5">
        <v>240.69500000000002</v>
      </c>
      <c r="Y5">
        <v>2092.1950000000002</v>
      </c>
      <c r="Z5" t="s">
        <v>8016</v>
      </c>
      <c r="AA5" s="119" t="s">
        <v>1</v>
      </c>
      <c r="AB5" t="s">
        <v>8016</v>
      </c>
      <c r="AC5">
        <v>0</v>
      </c>
    </row>
    <row r="6" spans="1:29" hidden="1" x14ac:dyDescent="0.25">
      <c r="A6" t="s">
        <v>8480</v>
      </c>
      <c r="B6" t="str">
        <f t="shared" si="0"/>
        <v>Diciembre</v>
      </c>
      <c r="C6" t="b">
        <f t="shared" si="1"/>
        <v>0</v>
      </c>
      <c r="D6">
        <v>733</v>
      </c>
      <c r="E6">
        <v>2022</v>
      </c>
      <c r="F6" t="s">
        <v>9013</v>
      </c>
      <c r="G6" t="s">
        <v>7854</v>
      </c>
      <c r="H6" t="s">
        <v>0</v>
      </c>
      <c r="I6" t="str">
        <f t="shared" si="2"/>
        <v>CCF</v>
      </c>
      <c r="J6" t="str">
        <f t="shared" si="3"/>
        <v>Impreso por imprenta o tiquetes</v>
      </c>
      <c r="K6" s="67" t="s">
        <v>8658</v>
      </c>
      <c r="L6" s="67" t="s">
        <v>8016</v>
      </c>
      <c r="M6">
        <v>2349</v>
      </c>
      <c r="N6" t="s">
        <v>254</v>
      </c>
      <c r="O6" t="str">
        <f t="shared" si="4"/>
        <v>06141504911068</v>
      </c>
      <c r="P6" t="s">
        <v>255</v>
      </c>
      <c r="Q6">
        <v>0</v>
      </c>
      <c r="R6">
        <v>0</v>
      </c>
      <c r="S6">
        <v>0</v>
      </c>
      <c r="T6">
        <v>1465.2</v>
      </c>
      <c r="U6">
        <v>0</v>
      </c>
      <c r="V6">
        <v>0</v>
      </c>
      <c r="W6">
        <v>0</v>
      </c>
      <c r="X6">
        <v>190.476</v>
      </c>
      <c r="Y6">
        <v>1655.6759999999999</v>
      </c>
      <c r="Z6" t="s">
        <v>8016</v>
      </c>
      <c r="AA6" s="119" t="s">
        <v>1</v>
      </c>
      <c r="AB6" t="s">
        <v>8016</v>
      </c>
      <c r="AC6">
        <v>0</v>
      </c>
    </row>
    <row r="7" spans="1:29" hidden="1" x14ac:dyDescent="0.25">
      <c r="A7" t="s">
        <v>8480</v>
      </c>
      <c r="B7" t="str">
        <f t="shared" si="0"/>
        <v>Diciembre</v>
      </c>
      <c r="C7" t="b">
        <f t="shared" si="1"/>
        <v>0</v>
      </c>
      <c r="D7">
        <v>732</v>
      </c>
      <c r="E7">
        <v>2022</v>
      </c>
      <c r="F7" t="s">
        <v>9043</v>
      </c>
      <c r="G7" t="s">
        <v>7854</v>
      </c>
      <c r="H7" t="s">
        <v>0</v>
      </c>
      <c r="I7" t="str">
        <f t="shared" si="2"/>
        <v>CCF</v>
      </c>
      <c r="J7" t="str">
        <f t="shared" si="3"/>
        <v>Impreso por imprenta o tiquetes</v>
      </c>
      <c r="K7" s="67" t="s">
        <v>8658</v>
      </c>
      <c r="L7" s="67" t="s">
        <v>8016</v>
      </c>
      <c r="M7">
        <v>300</v>
      </c>
      <c r="N7" t="s">
        <v>1481</v>
      </c>
      <c r="O7" t="str">
        <f t="shared" si="4"/>
        <v>05043110741013</v>
      </c>
      <c r="P7" t="s">
        <v>1482</v>
      </c>
      <c r="Q7">
        <v>0</v>
      </c>
      <c r="R7">
        <v>0</v>
      </c>
      <c r="S7">
        <v>0</v>
      </c>
      <c r="T7">
        <v>784</v>
      </c>
      <c r="U7">
        <v>0</v>
      </c>
      <c r="V7">
        <v>0</v>
      </c>
      <c r="W7">
        <v>0</v>
      </c>
      <c r="X7">
        <v>101.92</v>
      </c>
      <c r="Y7">
        <v>885.92</v>
      </c>
      <c r="Z7" t="s">
        <v>8016</v>
      </c>
      <c r="AA7" s="119" t="s">
        <v>1</v>
      </c>
      <c r="AB7" t="s">
        <v>8016</v>
      </c>
      <c r="AC7">
        <v>0</v>
      </c>
    </row>
    <row r="8" spans="1:29" hidden="1" x14ac:dyDescent="0.25">
      <c r="A8" t="s">
        <v>8480</v>
      </c>
      <c r="B8" t="str">
        <f t="shared" si="0"/>
        <v>Diciembre</v>
      </c>
      <c r="C8" t="b">
        <f t="shared" si="1"/>
        <v>0</v>
      </c>
      <c r="D8">
        <v>731</v>
      </c>
      <c r="E8">
        <v>2022</v>
      </c>
      <c r="F8" t="s">
        <v>9016</v>
      </c>
      <c r="G8" t="s">
        <v>7854</v>
      </c>
      <c r="H8" t="s">
        <v>0</v>
      </c>
      <c r="I8" t="str">
        <f t="shared" si="2"/>
        <v>CCF</v>
      </c>
      <c r="J8" t="str">
        <f t="shared" si="3"/>
        <v>Impreso por imprenta o tiquetes</v>
      </c>
      <c r="K8" s="67" t="s">
        <v>8658</v>
      </c>
      <c r="L8" s="67" t="s">
        <v>8016</v>
      </c>
      <c r="M8">
        <v>294</v>
      </c>
      <c r="N8" t="s">
        <v>1481</v>
      </c>
      <c r="O8" t="str">
        <f t="shared" si="4"/>
        <v>05043110741013</v>
      </c>
      <c r="P8" t="s">
        <v>1482</v>
      </c>
      <c r="Q8">
        <v>0</v>
      </c>
      <c r="R8">
        <v>0</v>
      </c>
      <c r="S8">
        <v>0</v>
      </c>
      <c r="T8">
        <v>980</v>
      </c>
      <c r="U8">
        <v>0</v>
      </c>
      <c r="V8">
        <v>0</v>
      </c>
      <c r="W8">
        <v>0</v>
      </c>
      <c r="X8">
        <v>127.4</v>
      </c>
      <c r="Y8">
        <v>1107.4000000000001</v>
      </c>
      <c r="Z8" t="s">
        <v>8016</v>
      </c>
      <c r="AA8" s="119" t="s">
        <v>1</v>
      </c>
      <c r="AB8" t="s">
        <v>8194</v>
      </c>
      <c r="AC8">
        <v>14.46</v>
      </c>
    </row>
    <row r="9" spans="1:29" hidden="1" x14ac:dyDescent="0.25">
      <c r="A9" t="s">
        <v>8480</v>
      </c>
      <c r="B9" t="str">
        <f t="shared" si="0"/>
        <v>Diciembre</v>
      </c>
      <c r="C9" t="b">
        <f t="shared" si="1"/>
        <v>0</v>
      </c>
      <c r="D9">
        <v>730</v>
      </c>
      <c r="E9">
        <v>2022</v>
      </c>
      <c r="F9" t="s">
        <v>9043</v>
      </c>
      <c r="G9" t="s">
        <v>7854</v>
      </c>
      <c r="H9" t="s">
        <v>0</v>
      </c>
      <c r="I9" t="str">
        <f t="shared" si="2"/>
        <v>CCF</v>
      </c>
      <c r="J9" t="str">
        <f t="shared" si="3"/>
        <v>Impreso por imprenta o tiquetes</v>
      </c>
      <c r="K9" s="67" t="s">
        <v>8658</v>
      </c>
      <c r="L9" s="67" t="s">
        <v>8016</v>
      </c>
      <c r="M9">
        <v>3226</v>
      </c>
      <c r="N9" t="s">
        <v>1174</v>
      </c>
      <c r="O9" t="str">
        <f t="shared" si="4"/>
        <v>06142703981055</v>
      </c>
      <c r="P9" t="s">
        <v>1175</v>
      </c>
      <c r="Q9">
        <v>0</v>
      </c>
      <c r="R9">
        <v>0</v>
      </c>
      <c r="S9">
        <v>0</v>
      </c>
      <c r="T9">
        <v>183024.6</v>
      </c>
      <c r="U9">
        <v>0</v>
      </c>
      <c r="V9">
        <v>0</v>
      </c>
      <c r="W9">
        <v>0</v>
      </c>
      <c r="X9">
        <v>23793.198</v>
      </c>
      <c r="Y9">
        <v>206817.79800000001</v>
      </c>
      <c r="Z9" t="s">
        <v>8016</v>
      </c>
      <c r="AA9" s="119" t="s">
        <v>1</v>
      </c>
      <c r="AB9" t="s">
        <v>8194</v>
      </c>
      <c r="AC9">
        <v>15.73</v>
      </c>
    </row>
    <row r="10" spans="1:29" hidden="1" x14ac:dyDescent="0.25">
      <c r="A10" t="s">
        <v>8480</v>
      </c>
      <c r="B10" t="str">
        <f t="shared" si="0"/>
        <v>Diciembre</v>
      </c>
      <c r="C10" t="b">
        <f t="shared" si="1"/>
        <v>0</v>
      </c>
      <c r="D10">
        <v>729</v>
      </c>
      <c r="E10">
        <v>2022</v>
      </c>
      <c r="F10" t="s">
        <v>9082</v>
      </c>
      <c r="G10" t="s">
        <v>7854</v>
      </c>
      <c r="H10" t="s">
        <v>0</v>
      </c>
      <c r="I10" t="str">
        <f t="shared" si="2"/>
        <v>CCF</v>
      </c>
      <c r="J10" t="str">
        <f t="shared" si="3"/>
        <v>Impreso por imprenta o tiquetes</v>
      </c>
      <c r="K10" s="67" t="s">
        <v>8658</v>
      </c>
      <c r="L10" s="67" t="s">
        <v>8016</v>
      </c>
      <c r="M10">
        <v>100724</v>
      </c>
      <c r="N10" t="s">
        <v>1709</v>
      </c>
      <c r="O10" t="str">
        <f t="shared" si="4"/>
        <v>06141702660013</v>
      </c>
      <c r="P10" t="s">
        <v>1710</v>
      </c>
      <c r="Q10">
        <v>0</v>
      </c>
      <c r="R10">
        <v>0</v>
      </c>
      <c r="S10">
        <v>0</v>
      </c>
      <c r="T10">
        <v>265.49</v>
      </c>
      <c r="U10">
        <v>0</v>
      </c>
      <c r="V10">
        <v>0</v>
      </c>
      <c r="W10">
        <v>0</v>
      </c>
      <c r="X10">
        <v>34.5137</v>
      </c>
      <c r="Y10">
        <v>300.00369999999998</v>
      </c>
      <c r="Z10" t="s">
        <v>8016</v>
      </c>
      <c r="AA10" s="119" t="s">
        <v>1</v>
      </c>
      <c r="AB10" t="s">
        <v>8194</v>
      </c>
      <c r="AC10">
        <v>15.24</v>
      </c>
    </row>
    <row r="11" spans="1:29" hidden="1" x14ac:dyDescent="0.25">
      <c r="A11" t="s">
        <v>8480</v>
      </c>
      <c r="B11" t="str">
        <f t="shared" si="0"/>
        <v>Diciembre</v>
      </c>
      <c r="C11" t="b">
        <f t="shared" si="1"/>
        <v>0</v>
      </c>
      <c r="D11">
        <v>728</v>
      </c>
      <c r="E11">
        <v>2022</v>
      </c>
      <c r="F11" t="s">
        <v>9082</v>
      </c>
      <c r="G11" t="s">
        <v>7854</v>
      </c>
      <c r="H11" t="s">
        <v>0</v>
      </c>
      <c r="I11" t="str">
        <f t="shared" si="2"/>
        <v>CCF</v>
      </c>
      <c r="J11" t="str">
        <f t="shared" si="3"/>
        <v>Impreso por imprenta o tiquetes</v>
      </c>
      <c r="K11" s="67" t="s">
        <v>8658</v>
      </c>
      <c r="L11" s="67" t="s">
        <v>8016</v>
      </c>
      <c r="M11">
        <v>100723</v>
      </c>
      <c r="N11" t="s">
        <v>1709</v>
      </c>
      <c r="O11" t="str">
        <f t="shared" si="4"/>
        <v>06141702660013</v>
      </c>
      <c r="P11" t="s">
        <v>1710</v>
      </c>
      <c r="Q11">
        <v>0</v>
      </c>
      <c r="R11">
        <v>0</v>
      </c>
      <c r="S11">
        <v>0</v>
      </c>
      <c r="T11">
        <v>265.49</v>
      </c>
      <c r="U11">
        <v>0</v>
      </c>
      <c r="V11">
        <v>0</v>
      </c>
      <c r="W11">
        <v>0</v>
      </c>
      <c r="X11">
        <v>34.5137</v>
      </c>
      <c r="Y11">
        <v>300.00369999999998</v>
      </c>
      <c r="Z11" t="s">
        <v>8016</v>
      </c>
      <c r="AA11" s="119" t="s">
        <v>1</v>
      </c>
      <c r="AB11" t="s">
        <v>8016</v>
      </c>
      <c r="AC11">
        <v>0</v>
      </c>
    </row>
    <row r="12" spans="1:29" hidden="1" x14ac:dyDescent="0.25">
      <c r="A12" t="s">
        <v>8480</v>
      </c>
      <c r="B12" t="str">
        <f t="shared" si="0"/>
        <v>Diciembre</v>
      </c>
      <c r="C12" t="b">
        <f t="shared" si="1"/>
        <v>0</v>
      </c>
      <c r="D12">
        <v>727</v>
      </c>
      <c r="E12">
        <v>2022</v>
      </c>
      <c r="F12" t="s">
        <v>9082</v>
      </c>
      <c r="G12" t="s">
        <v>7854</v>
      </c>
      <c r="H12" t="s">
        <v>0</v>
      </c>
      <c r="I12" t="str">
        <f t="shared" si="2"/>
        <v>CCF</v>
      </c>
      <c r="J12" t="str">
        <f t="shared" si="3"/>
        <v>Impreso por imprenta o tiquetes</v>
      </c>
      <c r="K12" s="67" t="s">
        <v>8658</v>
      </c>
      <c r="L12" s="67" t="s">
        <v>8016</v>
      </c>
      <c r="M12">
        <v>100722</v>
      </c>
      <c r="N12" t="s">
        <v>1709</v>
      </c>
      <c r="O12" t="str">
        <f t="shared" si="4"/>
        <v>06141702660013</v>
      </c>
      <c r="P12" t="s">
        <v>1710</v>
      </c>
      <c r="Q12">
        <v>0</v>
      </c>
      <c r="R12">
        <v>0</v>
      </c>
      <c r="S12">
        <v>0</v>
      </c>
      <c r="T12">
        <v>176.99</v>
      </c>
      <c r="U12">
        <v>0</v>
      </c>
      <c r="V12">
        <v>0</v>
      </c>
      <c r="W12">
        <v>0</v>
      </c>
      <c r="X12">
        <v>23.008700000000001</v>
      </c>
      <c r="Y12">
        <v>199.99870000000001</v>
      </c>
      <c r="Z12" t="s">
        <v>8016</v>
      </c>
      <c r="AA12" s="119" t="s">
        <v>1</v>
      </c>
      <c r="AB12" t="s">
        <v>8016</v>
      </c>
      <c r="AC12">
        <v>0</v>
      </c>
    </row>
    <row r="13" spans="1:29" hidden="1" x14ac:dyDescent="0.25">
      <c r="A13" t="s">
        <v>8480</v>
      </c>
      <c r="B13" t="str">
        <f t="shared" si="0"/>
        <v>Diciembre</v>
      </c>
      <c r="C13" t="b">
        <f t="shared" si="1"/>
        <v>0</v>
      </c>
      <c r="D13">
        <v>726</v>
      </c>
      <c r="E13">
        <v>2022</v>
      </c>
      <c r="F13" t="s">
        <v>9082</v>
      </c>
      <c r="G13" t="s">
        <v>7854</v>
      </c>
      <c r="H13" t="s">
        <v>0</v>
      </c>
      <c r="I13" t="str">
        <f t="shared" si="2"/>
        <v>CCF</v>
      </c>
      <c r="J13" t="str">
        <f t="shared" si="3"/>
        <v>Impreso por imprenta o tiquetes</v>
      </c>
      <c r="K13" s="67" t="s">
        <v>8658</v>
      </c>
      <c r="L13" s="67" t="s">
        <v>8016</v>
      </c>
      <c r="M13">
        <v>690221</v>
      </c>
      <c r="N13" t="s">
        <v>1471</v>
      </c>
      <c r="O13" t="str">
        <f t="shared" si="4"/>
        <v>14070503650018</v>
      </c>
      <c r="P13" t="s">
        <v>1472</v>
      </c>
      <c r="Q13">
        <v>0</v>
      </c>
      <c r="R13">
        <v>0</v>
      </c>
      <c r="S13">
        <v>0</v>
      </c>
      <c r="T13">
        <v>42.77</v>
      </c>
      <c r="U13">
        <v>0</v>
      </c>
      <c r="V13">
        <v>0</v>
      </c>
      <c r="W13">
        <v>0</v>
      </c>
      <c r="X13">
        <v>5.5601000000000003</v>
      </c>
      <c r="Y13">
        <v>48.330100000000002</v>
      </c>
      <c r="Z13" t="s">
        <v>8016</v>
      </c>
      <c r="AA13" s="119" t="s">
        <v>1</v>
      </c>
      <c r="AB13" t="s">
        <v>8016</v>
      </c>
      <c r="AC13">
        <v>0</v>
      </c>
    </row>
    <row r="14" spans="1:29" hidden="1" x14ac:dyDescent="0.25">
      <c r="A14" t="s">
        <v>8480</v>
      </c>
      <c r="B14" t="str">
        <f t="shared" si="0"/>
        <v>Diciembre</v>
      </c>
      <c r="C14" t="b">
        <f t="shared" si="1"/>
        <v>0</v>
      </c>
      <c r="D14">
        <v>725</v>
      </c>
      <c r="E14">
        <v>2022</v>
      </c>
      <c r="F14" t="s">
        <v>9103</v>
      </c>
      <c r="G14" t="s">
        <v>7854</v>
      </c>
      <c r="H14" t="s">
        <v>0</v>
      </c>
      <c r="I14" t="str">
        <f t="shared" si="2"/>
        <v>CCF</v>
      </c>
      <c r="J14" t="str">
        <f t="shared" si="3"/>
        <v>Impreso por imprenta o tiquetes</v>
      </c>
      <c r="K14" s="67" t="s">
        <v>8658</v>
      </c>
      <c r="L14" s="67" t="s">
        <v>8016</v>
      </c>
      <c r="M14">
        <v>277929</v>
      </c>
      <c r="N14" t="s">
        <v>1485</v>
      </c>
      <c r="O14" t="str">
        <f t="shared" si="4"/>
        <v>06142307091063</v>
      </c>
      <c r="P14" t="s">
        <v>1486</v>
      </c>
      <c r="Q14">
        <v>0</v>
      </c>
      <c r="R14">
        <v>0</v>
      </c>
      <c r="S14">
        <v>0</v>
      </c>
      <c r="T14">
        <v>3.95</v>
      </c>
      <c r="U14">
        <v>0</v>
      </c>
      <c r="V14">
        <v>0</v>
      </c>
      <c r="W14">
        <v>0</v>
      </c>
      <c r="X14">
        <v>0.51350000000000007</v>
      </c>
      <c r="Y14">
        <v>4.4634999999999998</v>
      </c>
      <c r="Z14" t="s">
        <v>8016</v>
      </c>
      <c r="AA14" s="119" t="s">
        <v>1</v>
      </c>
      <c r="AB14" t="s">
        <v>8016</v>
      </c>
      <c r="AC14">
        <v>0</v>
      </c>
    </row>
    <row r="15" spans="1:29" hidden="1" x14ac:dyDescent="0.25">
      <c r="A15" t="s">
        <v>8480</v>
      </c>
      <c r="B15" t="str">
        <f t="shared" si="0"/>
        <v>Diciembre</v>
      </c>
      <c r="C15" t="b">
        <f t="shared" si="1"/>
        <v>0</v>
      </c>
      <c r="D15">
        <v>724</v>
      </c>
      <c r="E15">
        <v>2022</v>
      </c>
      <c r="F15" t="s">
        <v>9080</v>
      </c>
      <c r="G15" t="s">
        <v>7854</v>
      </c>
      <c r="H15" t="s">
        <v>0</v>
      </c>
      <c r="I15" t="str">
        <f t="shared" si="2"/>
        <v>CCF</v>
      </c>
      <c r="J15" t="str">
        <f t="shared" si="3"/>
        <v>Impreso por imprenta o tiquetes</v>
      </c>
      <c r="K15" s="67" t="s">
        <v>8658</v>
      </c>
      <c r="L15" s="67" t="s">
        <v>8016</v>
      </c>
      <c r="M15">
        <v>56914</v>
      </c>
      <c r="N15" t="s">
        <v>1641</v>
      </c>
      <c r="O15" t="str">
        <f t="shared" si="4"/>
        <v>06140307951051</v>
      </c>
      <c r="P15" t="s">
        <v>1642</v>
      </c>
      <c r="Q15">
        <v>2.09</v>
      </c>
      <c r="R15">
        <v>0</v>
      </c>
      <c r="S15">
        <v>0</v>
      </c>
      <c r="T15">
        <v>24.7</v>
      </c>
      <c r="U15">
        <v>0</v>
      </c>
      <c r="V15">
        <v>0</v>
      </c>
      <c r="W15">
        <v>0</v>
      </c>
      <c r="X15">
        <v>3.2109999999999999</v>
      </c>
      <c r="Y15">
        <v>30.000999999999998</v>
      </c>
      <c r="Z15" t="s">
        <v>8016</v>
      </c>
      <c r="AA15" s="119" t="s">
        <v>1</v>
      </c>
      <c r="AB15" t="s">
        <v>8016</v>
      </c>
      <c r="AC15">
        <v>0</v>
      </c>
    </row>
    <row r="16" spans="1:29" hidden="1" x14ac:dyDescent="0.25">
      <c r="A16" t="s">
        <v>8480</v>
      </c>
      <c r="B16" t="str">
        <f t="shared" si="0"/>
        <v>Diciembre</v>
      </c>
      <c r="C16" t="b">
        <f t="shared" si="1"/>
        <v>0</v>
      </c>
      <c r="D16">
        <v>723</v>
      </c>
      <c r="E16">
        <v>2022</v>
      </c>
      <c r="F16" t="s">
        <v>9108</v>
      </c>
      <c r="G16" t="s">
        <v>7854</v>
      </c>
      <c r="H16" t="s">
        <v>0</v>
      </c>
      <c r="I16" t="str">
        <f t="shared" si="2"/>
        <v>CCF</v>
      </c>
      <c r="J16" t="str">
        <f t="shared" si="3"/>
        <v>Impreso por imprenta o tiquetes</v>
      </c>
      <c r="K16" s="67" t="s">
        <v>8658</v>
      </c>
      <c r="L16" s="67" t="s">
        <v>8016</v>
      </c>
      <c r="M16">
        <v>104009</v>
      </c>
      <c r="N16" t="s">
        <v>1559</v>
      </c>
      <c r="O16" t="str">
        <f t="shared" si="4"/>
        <v>06142008011037</v>
      </c>
      <c r="P16" t="s">
        <v>1560</v>
      </c>
      <c r="Q16">
        <v>0</v>
      </c>
      <c r="R16">
        <v>0</v>
      </c>
      <c r="S16">
        <v>0</v>
      </c>
      <c r="T16">
        <v>166.15</v>
      </c>
      <c r="U16">
        <v>0</v>
      </c>
      <c r="V16">
        <v>0</v>
      </c>
      <c r="W16">
        <v>0</v>
      </c>
      <c r="X16">
        <v>21.599500000000003</v>
      </c>
      <c r="Y16">
        <v>187.74950000000001</v>
      </c>
      <c r="Z16" t="s">
        <v>8016</v>
      </c>
      <c r="AA16" s="119" t="s">
        <v>1</v>
      </c>
      <c r="AB16" t="s">
        <v>8016</v>
      </c>
      <c r="AC16">
        <v>0</v>
      </c>
    </row>
    <row r="17" spans="1:29" hidden="1" x14ac:dyDescent="0.25">
      <c r="A17" t="s">
        <v>8480</v>
      </c>
      <c r="B17" t="str">
        <f t="shared" si="0"/>
        <v>Diciembre</v>
      </c>
      <c r="C17" t="b">
        <f t="shared" si="1"/>
        <v>0</v>
      </c>
      <c r="D17">
        <v>722</v>
      </c>
      <c r="E17">
        <v>2022</v>
      </c>
      <c r="F17" t="s">
        <v>9076</v>
      </c>
      <c r="G17" t="s">
        <v>7854</v>
      </c>
      <c r="H17" t="s">
        <v>0</v>
      </c>
      <c r="I17" t="str">
        <f t="shared" si="2"/>
        <v>CCF</v>
      </c>
      <c r="J17" t="str">
        <f t="shared" si="3"/>
        <v>Impreso por imprenta o tiquetes</v>
      </c>
      <c r="K17" s="67" t="s">
        <v>8658</v>
      </c>
      <c r="L17" s="67" t="s">
        <v>8016</v>
      </c>
      <c r="M17">
        <v>2692</v>
      </c>
      <c r="N17" t="s">
        <v>132</v>
      </c>
      <c r="O17" t="str">
        <f t="shared" si="4"/>
        <v>06142601121035</v>
      </c>
      <c r="P17" t="s">
        <v>133</v>
      </c>
      <c r="Q17">
        <v>0</v>
      </c>
      <c r="R17">
        <v>0</v>
      </c>
      <c r="S17">
        <v>0</v>
      </c>
      <c r="T17">
        <v>1455.99</v>
      </c>
      <c r="U17">
        <v>0</v>
      </c>
      <c r="V17">
        <v>0</v>
      </c>
      <c r="W17">
        <v>0</v>
      </c>
      <c r="X17">
        <v>189.27870000000001</v>
      </c>
      <c r="Y17">
        <v>1645.2687000000001</v>
      </c>
      <c r="Z17" t="s">
        <v>8016</v>
      </c>
      <c r="AA17" s="119" t="s">
        <v>1</v>
      </c>
      <c r="AB17" t="s">
        <v>8016</v>
      </c>
      <c r="AC17">
        <v>0</v>
      </c>
    </row>
    <row r="18" spans="1:29" hidden="1" x14ac:dyDescent="0.25">
      <c r="A18" t="s">
        <v>8480</v>
      </c>
      <c r="B18" t="str">
        <f t="shared" si="0"/>
        <v>Diciembre</v>
      </c>
      <c r="C18" t="b">
        <f t="shared" si="1"/>
        <v>0</v>
      </c>
      <c r="D18">
        <v>721</v>
      </c>
      <c r="E18">
        <v>2022</v>
      </c>
      <c r="F18" t="s">
        <v>9043</v>
      </c>
      <c r="G18" t="s">
        <v>7854</v>
      </c>
      <c r="H18" t="s">
        <v>0</v>
      </c>
      <c r="I18" t="str">
        <f t="shared" si="2"/>
        <v>CCF</v>
      </c>
      <c r="J18" t="str">
        <f t="shared" si="3"/>
        <v>Impreso por imprenta o tiquetes</v>
      </c>
      <c r="K18" s="67" t="s">
        <v>8658</v>
      </c>
      <c r="L18" s="67" t="s">
        <v>8016</v>
      </c>
      <c r="M18">
        <v>7888</v>
      </c>
      <c r="N18" t="s">
        <v>1510</v>
      </c>
      <c r="O18" t="str">
        <f t="shared" si="4"/>
        <v>06141708071034</v>
      </c>
      <c r="P18" t="s">
        <v>1511</v>
      </c>
      <c r="Q18">
        <v>1.48</v>
      </c>
      <c r="R18">
        <v>0</v>
      </c>
      <c r="S18">
        <v>0</v>
      </c>
      <c r="T18">
        <v>16.39</v>
      </c>
      <c r="U18">
        <v>0</v>
      </c>
      <c r="V18">
        <v>0</v>
      </c>
      <c r="W18">
        <v>0</v>
      </c>
      <c r="X18">
        <v>2.1307</v>
      </c>
      <c r="Y18">
        <v>20.000700000000002</v>
      </c>
      <c r="Z18" t="s">
        <v>8016</v>
      </c>
      <c r="AA18" s="119" t="s">
        <v>1</v>
      </c>
      <c r="AB18" t="s">
        <v>8016</v>
      </c>
      <c r="AC18">
        <v>0</v>
      </c>
    </row>
    <row r="19" spans="1:29" hidden="1" x14ac:dyDescent="0.25">
      <c r="A19" t="s">
        <v>8480</v>
      </c>
      <c r="B19" t="str">
        <f t="shared" si="0"/>
        <v>Diciembre</v>
      </c>
      <c r="C19" t="b">
        <f t="shared" si="1"/>
        <v>0</v>
      </c>
      <c r="D19">
        <v>720</v>
      </c>
      <c r="E19">
        <v>2022</v>
      </c>
      <c r="F19" t="s">
        <v>9044</v>
      </c>
      <c r="G19" t="s">
        <v>7854</v>
      </c>
      <c r="H19" t="s">
        <v>0</v>
      </c>
      <c r="I19" t="str">
        <f t="shared" si="2"/>
        <v>CCF</v>
      </c>
      <c r="J19" t="str">
        <f t="shared" si="3"/>
        <v>Impreso por imprenta o tiquetes</v>
      </c>
      <c r="K19" s="67" t="s">
        <v>8658</v>
      </c>
      <c r="L19" s="67" t="s">
        <v>8016</v>
      </c>
      <c r="M19">
        <v>508115</v>
      </c>
      <c r="N19" t="s">
        <v>1516</v>
      </c>
      <c r="O19" t="str">
        <f t="shared" si="4"/>
        <v>06142407500017</v>
      </c>
      <c r="P19" t="s">
        <v>1517</v>
      </c>
      <c r="Q19">
        <v>3.3000000000000003</v>
      </c>
      <c r="R19">
        <v>0</v>
      </c>
      <c r="S19">
        <v>0</v>
      </c>
      <c r="T19">
        <v>38.549999999999997</v>
      </c>
      <c r="U19">
        <v>0</v>
      </c>
      <c r="V19">
        <v>0</v>
      </c>
      <c r="W19">
        <v>0</v>
      </c>
      <c r="X19">
        <v>5.0114999999999998</v>
      </c>
      <c r="Y19">
        <v>46.861499999999992</v>
      </c>
      <c r="Z19" t="s">
        <v>8016</v>
      </c>
      <c r="AA19" s="119" t="s">
        <v>1</v>
      </c>
      <c r="AB19" t="s">
        <v>8016</v>
      </c>
      <c r="AC19">
        <v>0</v>
      </c>
    </row>
    <row r="20" spans="1:29" hidden="1" x14ac:dyDescent="0.25">
      <c r="A20" t="s">
        <v>8480</v>
      </c>
      <c r="B20" t="str">
        <f t="shared" si="0"/>
        <v>Diciembre</v>
      </c>
      <c r="C20" t="b">
        <f t="shared" si="1"/>
        <v>0</v>
      </c>
      <c r="D20">
        <v>719</v>
      </c>
      <c r="E20">
        <v>2022</v>
      </c>
      <c r="F20" t="s">
        <v>9044</v>
      </c>
      <c r="G20" t="s">
        <v>7854</v>
      </c>
      <c r="H20" t="s">
        <v>0</v>
      </c>
      <c r="I20" t="str">
        <f t="shared" si="2"/>
        <v>CCF</v>
      </c>
      <c r="J20" t="str">
        <f t="shared" si="3"/>
        <v>Impreso por imprenta o tiquetes</v>
      </c>
      <c r="K20" s="67" t="s">
        <v>8658</v>
      </c>
      <c r="L20" s="67" t="s">
        <v>8016</v>
      </c>
      <c r="M20">
        <v>24993</v>
      </c>
      <c r="N20" t="s">
        <v>1489</v>
      </c>
      <c r="O20" t="str">
        <f t="shared" si="4"/>
        <v>06142407750010</v>
      </c>
      <c r="P20" t="s">
        <v>1490</v>
      </c>
      <c r="Q20">
        <v>0</v>
      </c>
      <c r="R20">
        <v>0</v>
      </c>
      <c r="S20">
        <v>0</v>
      </c>
      <c r="T20">
        <v>377</v>
      </c>
      <c r="U20">
        <v>0</v>
      </c>
      <c r="V20">
        <v>0</v>
      </c>
      <c r="W20">
        <v>0</v>
      </c>
      <c r="X20">
        <v>49.010000000000005</v>
      </c>
      <c r="Y20">
        <v>426.01</v>
      </c>
      <c r="Z20" t="s">
        <v>8016</v>
      </c>
      <c r="AA20" s="119" t="s">
        <v>1</v>
      </c>
      <c r="AB20" t="s">
        <v>8016</v>
      </c>
      <c r="AC20">
        <v>0</v>
      </c>
    </row>
    <row r="21" spans="1:29" hidden="1" x14ac:dyDescent="0.25">
      <c r="A21" t="s">
        <v>8480</v>
      </c>
      <c r="B21" t="str">
        <f t="shared" si="0"/>
        <v>Diciembre</v>
      </c>
      <c r="C21" t="b">
        <f t="shared" si="1"/>
        <v>0</v>
      </c>
      <c r="D21">
        <v>718</v>
      </c>
      <c r="E21">
        <v>2022</v>
      </c>
      <c r="F21" t="s">
        <v>9084</v>
      </c>
      <c r="G21" t="s">
        <v>7854</v>
      </c>
      <c r="H21" t="s">
        <v>0</v>
      </c>
      <c r="I21" t="str">
        <f t="shared" si="2"/>
        <v>CCF</v>
      </c>
      <c r="J21" t="str">
        <f t="shared" si="3"/>
        <v>Impreso por imprenta o tiquetes</v>
      </c>
      <c r="K21" s="67" t="s">
        <v>8658</v>
      </c>
      <c r="L21" s="67" t="s">
        <v>8016</v>
      </c>
      <c r="M21">
        <v>1077183</v>
      </c>
      <c r="N21" t="s">
        <v>39</v>
      </c>
      <c r="O21" t="str">
        <f t="shared" si="4"/>
        <v>06141909001034</v>
      </c>
      <c r="P21" t="s">
        <v>1566</v>
      </c>
      <c r="Q21">
        <v>3.86</v>
      </c>
      <c r="R21">
        <v>0</v>
      </c>
      <c r="S21">
        <v>0</v>
      </c>
      <c r="T21">
        <v>42.22</v>
      </c>
      <c r="U21">
        <v>0</v>
      </c>
      <c r="V21">
        <v>0</v>
      </c>
      <c r="W21">
        <v>0</v>
      </c>
      <c r="X21">
        <v>5.4885999999999999</v>
      </c>
      <c r="Y21">
        <v>51.568599999999996</v>
      </c>
      <c r="Z21" t="s">
        <v>8016</v>
      </c>
      <c r="AA21" s="119" t="s">
        <v>1</v>
      </c>
      <c r="AB21" t="s">
        <v>8016</v>
      </c>
      <c r="AC21">
        <v>0</v>
      </c>
    </row>
    <row r="22" spans="1:29" hidden="1" x14ac:dyDescent="0.25">
      <c r="A22" t="s">
        <v>8480</v>
      </c>
      <c r="B22" t="str">
        <f t="shared" si="0"/>
        <v>Diciembre</v>
      </c>
      <c r="C22" t="b">
        <f t="shared" si="1"/>
        <v>0</v>
      </c>
      <c r="D22">
        <v>717</v>
      </c>
      <c r="E22">
        <v>2022</v>
      </c>
      <c r="F22" t="s">
        <v>9045</v>
      </c>
      <c r="G22" t="s">
        <v>7854</v>
      </c>
      <c r="H22" t="s">
        <v>0</v>
      </c>
      <c r="I22" t="str">
        <f t="shared" si="2"/>
        <v>CCF</v>
      </c>
      <c r="J22" t="str">
        <f t="shared" si="3"/>
        <v>Impreso por imprenta o tiquetes</v>
      </c>
      <c r="K22" s="67" t="s">
        <v>8658</v>
      </c>
      <c r="L22" s="67" t="s">
        <v>8016</v>
      </c>
      <c r="M22">
        <v>10613</v>
      </c>
      <c r="N22" t="s">
        <v>7070</v>
      </c>
      <c r="O22" t="str">
        <f t="shared" si="4"/>
        <v>06142406031056</v>
      </c>
      <c r="P22" t="s">
        <v>7071</v>
      </c>
      <c r="Q22">
        <v>0</v>
      </c>
      <c r="R22">
        <v>0</v>
      </c>
      <c r="S22">
        <v>0</v>
      </c>
      <c r="T22">
        <v>55</v>
      </c>
      <c r="U22">
        <v>0</v>
      </c>
      <c r="V22">
        <v>0</v>
      </c>
      <c r="W22">
        <v>0</v>
      </c>
      <c r="X22">
        <v>7.15</v>
      </c>
      <c r="Y22">
        <v>62.15</v>
      </c>
      <c r="Z22" t="s">
        <v>8016</v>
      </c>
      <c r="AA22" s="119" t="s">
        <v>1</v>
      </c>
      <c r="AB22" t="s">
        <v>8016</v>
      </c>
      <c r="AC22">
        <v>0</v>
      </c>
    </row>
    <row r="23" spans="1:29" hidden="1" x14ac:dyDescent="0.25">
      <c r="A23" t="s">
        <v>8480</v>
      </c>
      <c r="B23" t="str">
        <f t="shared" si="0"/>
        <v>Diciembre</v>
      </c>
      <c r="C23" t="b">
        <f t="shared" si="1"/>
        <v>0</v>
      </c>
      <c r="D23">
        <v>716</v>
      </c>
      <c r="E23">
        <v>2022</v>
      </c>
      <c r="F23" t="s">
        <v>9045</v>
      </c>
      <c r="G23" t="s">
        <v>7854</v>
      </c>
      <c r="H23" t="s">
        <v>0</v>
      </c>
      <c r="I23" t="str">
        <f t="shared" si="2"/>
        <v>CCF</v>
      </c>
      <c r="J23" t="str">
        <f t="shared" si="3"/>
        <v>Impreso por imprenta o tiquetes</v>
      </c>
      <c r="K23" s="67" t="s">
        <v>8658</v>
      </c>
      <c r="L23" s="67" t="s">
        <v>8016</v>
      </c>
      <c r="M23">
        <v>1463322</v>
      </c>
      <c r="N23" t="s">
        <v>39</v>
      </c>
      <c r="O23" t="str">
        <f t="shared" si="4"/>
        <v>06141909001034</v>
      </c>
      <c r="P23" t="s">
        <v>1566</v>
      </c>
      <c r="Q23">
        <v>2.2800000000000002</v>
      </c>
      <c r="R23">
        <v>0</v>
      </c>
      <c r="S23">
        <v>0</v>
      </c>
      <c r="T23">
        <v>24.54</v>
      </c>
      <c r="U23">
        <v>0</v>
      </c>
      <c r="V23">
        <v>0</v>
      </c>
      <c r="W23">
        <v>0</v>
      </c>
      <c r="X23">
        <v>3.1901999999999999</v>
      </c>
      <c r="Y23">
        <v>30.010200000000001</v>
      </c>
      <c r="Z23" t="s">
        <v>8016</v>
      </c>
      <c r="AA23" s="119" t="s">
        <v>1</v>
      </c>
      <c r="AB23" t="s">
        <v>8194</v>
      </c>
      <c r="AC23">
        <v>109.45</v>
      </c>
    </row>
    <row r="24" spans="1:29" hidden="1" x14ac:dyDescent="0.25">
      <c r="A24" t="s">
        <v>8480</v>
      </c>
      <c r="B24" t="str">
        <f t="shared" si="0"/>
        <v>Diciembre</v>
      </c>
      <c r="C24" t="b">
        <f t="shared" si="1"/>
        <v>0</v>
      </c>
      <c r="D24">
        <v>715</v>
      </c>
      <c r="E24">
        <v>2022</v>
      </c>
      <c r="F24" t="s">
        <v>9045</v>
      </c>
      <c r="G24" t="s">
        <v>7854</v>
      </c>
      <c r="H24" t="s">
        <v>0</v>
      </c>
      <c r="I24" t="str">
        <f t="shared" si="2"/>
        <v>CCF</v>
      </c>
      <c r="J24" t="str">
        <f t="shared" si="3"/>
        <v>Impreso por imprenta o tiquetes</v>
      </c>
      <c r="K24" s="67" t="s">
        <v>8658</v>
      </c>
      <c r="L24" s="67" t="s">
        <v>8016</v>
      </c>
      <c r="M24">
        <v>19131</v>
      </c>
      <c r="N24" t="s">
        <v>240</v>
      </c>
      <c r="O24" t="str">
        <f t="shared" si="4"/>
        <v>12171207011015</v>
      </c>
      <c r="P24" t="s">
        <v>241</v>
      </c>
      <c r="Q24">
        <v>0</v>
      </c>
      <c r="R24">
        <v>0</v>
      </c>
      <c r="S24">
        <v>0</v>
      </c>
      <c r="T24">
        <v>729.47</v>
      </c>
      <c r="U24">
        <v>0</v>
      </c>
      <c r="V24">
        <v>0</v>
      </c>
      <c r="W24">
        <v>0</v>
      </c>
      <c r="X24">
        <v>94.831100000000006</v>
      </c>
      <c r="Y24">
        <v>824.30110000000002</v>
      </c>
      <c r="Z24" t="s">
        <v>8016</v>
      </c>
      <c r="AA24" s="119" t="s">
        <v>1</v>
      </c>
      <c r="AB24" t="s">
        <v>8016</v>
      </c>
      <c r="AC24">
        <v>0</v>
      </c>
    </row>
    <row r="25" spans="1:29" hidden="1" x14ac:dyDescent="0.25">
      <c r="A25" t="s">
        <v>8480</v>
      </c>
      <c r="B25" t="str">
        <f t="shared" si="0"/>
        <v>Diciembre</v>
      </c>
      <c r="C25" t="b">
        <f t="shared" si="1"/>
        <v>0</v>
      </c>
      <c r="D25">
        <v>714</v>
      </c>
      <c r="E25">
        <v>2022</v>
      </c>
      <c r="F25" t="s">
        <v>9083</v>
      </c>
      <c r="G25" t="s">
        <v>7854</v>
      </c>
      <c r="H25" t="s">
        <v>0</v>
      </c>
      <c r="I25" t="str">
        <f t="shared" si="2"/>
        <v>CCF</v>
      </c>
      <c r="J25" t="str">
        <f t="shared" si="3"/>
        <v>Impreso por imprenta o tiquetes</v>
      </c>
      <c r="K25" s="67" t="s">
        <v>8658</v>
      </c>
      <c r="L25" s="67" t="s">
        <v>8016</v>
      </c>
      <c r="M25">
        <v>24692</v>
      </c>
      <c r="N25" t="s">
        <v>1489</v>
      </c>
      <c r="O25" t="str">
        <f t="shared" si="4"/>
        <v>06142407750010</v>
      </c>
      <c r="P25" t="s">
        <v>1490</v>
      </c>
      <c r="Q25">
        <v>0</v>
      </c>
      <c r="R25">
        <v>0</v>
      </c>
      <c r="S25">
        <v>0</v>
      </c>
      <c r="T25">
        <v>280</v>
      </c>
      <c r="U25">
        <v>0</v>
      </c>
      <c r="V25">
        <v>0</v>
      </c>
      <c r="W25">
        <v>0</v>
      </c>
      <c r="X25">
        <v>36.4</v>
      </c>
      <c r="Y25">
        <v>316.39999999999998</v>
      </c>
      <c r="Z25" t="s">
        <v>8016</v>
      </c>
      <c r="AA25" s="119" t="s">
        <v>1</v>
      </c>
      <c r="AB25" t="s">
        <v>8016</v>
      </c>
      <c r="AC25">
        <v>0</v>
      </c>
    </row>
    <row r="26" spans="1:29" hidden="1" x14ac:dyDescent="0.25">
      <c r="A26" t="s">
        <v>8480</v>
      </c>
      <c r="B26" t="str">
        <f t="shared" si="0"/>
        <v>Diciembre</v>
      </c>
      <c r="C26" t="b">
        <f t="shared" si="1"/>
        <v>0</v>
      </c>
      <c r="D26">
        <v>713</v>
      </c>
      <c r="E26">
        <v>2022</v>
      </c>
      <c r="F26" t="s">
        <v>9083</v>
      </c>
      <c r="G26" t="s">
        <v>7854</v>
      </c>
      <c r="H26" t="s">
        <v>0</v>
      </c>
      <c r="I26" t="str">
        <f t="shared" si="2"/>
        <v>CCF</v>
      </c>
      <c r="J26" t="str">
        <f t="shared" si="3"/>
        <v>Impreso por imprenta o tiquetes</v>
      </c>
      <c r="K26" s="67" t="s">
        <v>8658</v>
      </c>
      <c r="L26" s="67" t="s">
        <v>8016</v>
      </c>
      <c r="M26">
        <v>50024</v>
      </c>
      <c r="N26" t="s">
        <v>2349</v>
      </c>
      <c r="O26" t="str">
        <f t="shared" si="4"/>
        <v>06141612991019</v>
      </c>
      <c r="P26" t="s">
        <v>2350</v>
      </c>
      <c r="Q26">
        <v>3.12</v>
      </c>
      <c r="R26">
        <v>0</v>
      </c>
      <c r="S26">
        <v>0</v>
      </c>
      <c r="T26">
        <v>37.049999999999997</v>
      </c>
      <c r="U26">
        <v>0</v>
      </c>
      <c r="V26">
        <v>0</v>
      </c>
      <c r="W26">
        <v>0</v>
      </c>
      <c r="X26">
        <v>4.8164999999999996</v>
      </c>
      <c r="Y26">
        <v>44.986499999999992</v>
      </c>
      <c r="Z26" t="s">
        <v>8016</v>
      </c>
      <c r="AA26" s="119" t="s">
        <v>1</v>
      </c>
      <c r="AB26" t="s">
        <v>8016</v>
      </c>
      <c r="AC26">
        <v>0</v>
      </c>
    </row>
    <row r="27" spans="1:29" hidden="1" x14ac:dyDescent="0.25">
      <c r="A27" t="s">
        <v>8480</v>
      </c>
      <c r="B27" t="str">
        <f t="shared" si="0"/>
        <v>Diciembre</v>
      </c>
      <c r="C27" t="b">
        <f t="shared" si="1"/>
        <v>0</v>
      </c>
      <c r="D27">
        <v>712</v>
      </c>
      <c r="E27">
        <v>2022</v>
      </c>
      <c r="F27" t="s">
        <v>9083</v>
      </c>
      <c r="G27" t="s">
        <v>7854</v>
      </c>
      <c r="H27" t="s">
        <v>0</v>
      </c>
      <c r="I27" t="str">
        <f t="shared" si="2"/>
        <v>CCF</v>
      </c>
      <c r="J27" t="str">
        <f t="shared" si="3"/>
        <v>Impreso por imprenta o tiquetes</v>
      </c>
      <c r="K27" s="67" t="s">
        <v>8658</v>
      </c>
      <c r="L27" s="67" t="s">
        <v>8016</v>
      </c>
      <c r="M27">
        <v>8301928</v>
      </c>
      <c r="N27" t="s">
        <v>1590</v>
      </c>
      <c r="O27" t="str">
        <f t="shared" si="4"/>
        <v>06142604071063</v>
      </c>
      <c r="P27" t="s">
        <v>1591</v>
      </c>
      <c r="Q27">
        <v>3.54</v>
      </c>
      <c r="R27">
        <v>0</v>
      </c>
      <c r="S27">
        <v>0</v>
      </c>
      <c r="T27">
        <v>41.12</v>
      </c>
      <c r="U27">
        <v>0</v>
      </c>
      <c r="V27">
        <v>0</v>
      </c>
      <c r="W27">
        <v>0</v>
      </c>
      <c r="X27">
        <v>5.3456000000000001</v>
      </c>
      <c r="Y27">
        <v>50.005599999999994</v>
      </c>
      <c r="Z27" t="s">
        <v>8016</v>
      </c>
      <c r="AA27" s="119" t="s">
        <v>1</v>
      </c>
      <c r="AB27" t="s">
        <v>8016</v>
      </c>
      <c r="AC27">
        <v>0</v>
      </c>
    </row>
    <row r="28" spans="1:29" hidden="1" x14ac:dyDescent="0.25">
      <c r="A28" t="s">
        <v>8480</v>
      </c>
      <c r="B28" t="str">
        <f t="shared" si="0"/>
        <v>Diciembre</v>
      </c>
      <c r="C28" t="b">
        <f t="shared" si="1"/>
        <v>0</v>
      </c>
      <c r="D28">
        <v>711</v>
      </c>
      <c r="E28">
        <v>2022</v>
      </c>
      <c r="F28" t="s">
        <v>9083</v>
      </c>
      <c r="G28" t="s">
        <v>7854</v>
      </c>
      <c r="H28" t="s">
        <v>0</v>
      </c>
      <c r="I28" t="str">
        <f t="shared" si="2"/>
        <v>CCF</v>
      </c>
      <c r="J28" t="str">
        <f t="shared" si="3"/>
        <v>Impreso por imprenta o tiquetes</v>
      </c>
      <c r="K28" s="67" t="s">
        <v>8658</v>
      </c>
      <c r="L28" s="67" t="s">
        <v>8016</v>
      </c>
      <c r="M28">
        <v>1462547</v>
      </c>
      <c r="N28" t="s">
        <v>39</v>
      </c>
      <c r="O28" t="str">
        <f t="shared" si="4"/>
        <v>06141909001034</v>
      </c>
      <c r="P28" t="s">
        <v>1566</v>
      </c>
      <c r="Q28">
        <v>3.18</v>
      </c>
      <c r="R28">
        <v>0</v>
      </c>
      <c r="S28">
        <v>0</v>
      </c>
      <c r="T28">
        <v>37.01</v>
      </c>
      <c r="U28">
        <v>0</v>
      </c>
      <c r="V28">
        <v>0</v>
      </c>
      <c r="W28">
        <v>0</v>
      </c>
      <c r="X28">
        <v>4.8113000000000001</v>
      </c>
      <c r="Y28">
        <v>45.001300000000001</v>
      </c>
      <c r="Z28" t="s">
        <v>8016</v>
      </c>
      <c r="AA28" s="119" t="s">
        <v>1</v>
      </c>
      <c r="AB28" t="s">
        <v>8194</v>
      </c>
      <c r="AC28">
        <v>676.98</v>
      </c>
    </row>
    <row r="29" spans="1:29" hidden="1" x14ac:dyDescent="0.25">
      <c r="A29" t="s">
        <v>8480</v>
      </c>
      <c r="B29" t="str">
        <f t="shared" si="0"/>
        <v>Diciembre</v>
      </c>
      <c r="C29" t="b">
        <f t="shared" si="1"/>
        <v>0</v>
      </c>
      <c r="D29">
        <v>710</v>
      </c>
      <c r="E29">
        <v>2022</v>
      </c>
      <c r="F29" t="s">
        <v>9083</v>
      </c>
      <c r="G29" t="s">
        <v>7854</v>
      </c>
      <c r="H29" t="s">
        <v>0</v>
      </c>
      <c r="I29" t="str">
        <f t="shared" si="2"/>
        <v>CCF</v>
      </c>
      <c r="J29" t="str">
        <f t="shared" si="3"/>
        <v>Impreso por imprenta o tiquetes</v>
      </c>
      <c r="K29" s="67" t="s">
        <v>8658</v>
      </c>
      <c r="L29" s="67" t="s">
        <v>8016</v>
      </c>
      <c r="M29">
        <v>59503</v>
      </c>
      <c r="N29" t="s">
        <v>1492</v>
      </c>
      <c r="O29" t="str">
        <f t="shared" si="4"/>
        <v>07151508430012</v>
      </c>
      <c r="P29" t="s">
        <v>1493</v>
      </c>
      <c r="Q29">
        <v>1.41</v>
      </c>
      <c r="R29">
        <v>0</v>
      </c>
      <c r="S29">
        <v>0</v>
      </c>
      <c r="T29">
        <v>16.45</v>
      </c>
      <c r="U29">
        <v>0</v>
      </c>
      <c r="V29">
        <v>0</v>
      </c>
      <c r="W29">
        <v>0</v>
      </c>
      <c r="X29">
        <v>2.1385000000000001</v>
      </c>
      <c r="Y29">
        <v>19.9985</v>
      </c>
      <c r="Z29" t="s">
        <v>8016</v>
      </c>
      <c r="AA29" s="119" t="s">
        <v>1</v>
      </c>
      <c r="AB29" t="s">
        <v>8194</v>
      </c>
      <c r="AC29">
        <v>1056.1199999999999</v>
      </c>
    </row>
    <row r="30" spans="1:29" hidden="1" x14ac:dyDescent="0.25">
      <c r="A30" t="s">
        <v>8480</v>
      </c>
      <c r="B30" t="str">
        <f t="shared" si="0"/>
        <v>Diciembre</v>
      </c>
      <c r="C30" t="b">
        <f t="shared" si="1"/>
        <v>0</v>
      </c>
      <c r="D30">
        <v>709</v>
      </c>
      <c r="E30">
        <v>2022</v>
      </c>
      <c r="F30" t="s">
        <v>9079</v>
      </c>
      <c r="G30" t="s">
        <v>7854</v>
      </c>
      <c r="H30" t="s">
        <v>0</v>
      </c>
      <c r="I30" t="str">
        <f t="shared" si="2"/>
        <v>CCF</v>
      </c>
      <c r="J30" t="str">
        <f t="shared" si="3"/>
        <v>Impreso por imprenta o tiquetes</v>
      </c>
      <c r="K30" s="67" t="s">
        <v>8658</v>
      </c>
      <c r="L30" s="67" t="s">
        <v>8016</v>
      </c>
      <c r="M30">
        <v>2482</v>
      </c>
      <c r="N30" t="s">
        <v>9100</v>
      </c>
      <c r="O30" t="str">
        <f t="shared" si="4"/>
        <v>06141802881201</v>
      </c>
      <c r="P30" t="s">
        <v>9101</v>
      </c>
      <c r="Q30">
        <v>0</v>
      </c>
      <c r="R30">
        <v>0</v>
      </c>
      <c r="S30">
        <v>0</v>
      </c>
      <c r="T30">
        <v>17.04</v>
      </c>
      <c r="U30">
        <v>0</v>
      </c>
      <c r="V30">
        <v>0</v>
      </c>
      <c r="W30">
        <v>0</v>
      </c>
      <c r="X30">
        <v>2.2151999999999998</v>
      </c>
      <c r="Y30">
        <v>19.255199999999999</v>
      </c>
      <c r="Z30" t="s">
        <v>8016</v>
      </c>
      <c r="AA30" s="119" t="s">
        <v>1</v>
      </c>
      <c r="AB30" t="s">
        <v>8016</v>
      </c>
      <c r="AC30">
        <v>0</v>
      </c>
    </row>
    <row r="31" spans="1:29" hidden="1" x14ac:dyDescent="0.25">
      <c r="A31" t="s">
        <v>8480</v>
      </c>
      <c r="B31" t="str">
        <f t="shared" si="0"/>
        <v>Diciembre</v>
      </c>
      <c r="C31" t="b">
        <f t="shared" si="1"/>
        <v>0</v>
      </c>
      <c r="D31">
        <v>708</v>
      </c>
      <c r="E31">
        <v>2022</v>
      </c>
      <c r="F31" t="s">
        <v>9079</v>
      </c>
      <c r="G31" t="s">
        <v>7854</v>
      </c>
      <c r="H31" t="s">
        <v>0</v>
      </c>
      <c r="I31" t="str">
        <f t="shared" si="2"/>
        <v>CCF</v>
      </c>
      <c r="J31" t="str">
        <f t="shared" si="3"/>
        <v>Impreso por imprenta o tiquetes</v>
      </c>
      <c r="K31" s="67" t="s">
        <v>8658</v>
      </c>
      <c r="L31" s="67" t="s">
        <v>8016</v>
      </c>
      <c r="M31">
        <v>942134</v>
      </c>
      <c r="N31" t="s">
        <v>1516</v>
      </c>
      <c r="O31" t="str">
        <f t="shared" si="4"/>
        <v>06142407500017</v>
      </c>
      <c r="P31" t="s">
        <v>1517</v>
      </c>
      <c r="Q31">
        <v>3.9000000000000004</v>
      </c>
      <c r="R31">
        <v>0</v>
      </c>
      <c r="S31">
        <v>0</v>
      </c>
      <c r="T31">
        <v>48.55</v>
      </c>
      <c r="U31">
        <v>0</v>
      </c>
      <c r="V31">
        <v>0</v>
      </c>
      <c r="W31">
        <v>0</v>
      </c>
      <c r="X31">
        <v>6.3114999999999997</v>
      </c>
      <c r="Y31">
        <v>58.761499999999998</v>
      </c>
      <c r="Z31" t="s">
        <v>8016</v>
      </c>
      <c r="AA31" s="119" t="s">
        <v>1</v>
      </c>
      <c r="AB31" t="s">
        <v>8016</v>
      </c>
      <c r="AC31">
        <v>0</v>
      </c>
    </row>
    <row r="32" spans="1:29" hidden="1" x14ac:dyDescent="0.25">
      <c r="A32" t="s">
        <v>8480</v>
      </c>
      <c r="B32" t="str">
        <f t="shared" si="0"/>
        <v>Diciembre</v>
      </c>
      <c r="C32" t="b">
        <f t="shared" si="1"/>
        <v>0</v>
      </c>
      <c r="D32">
        <v>707</v>
      </c>
      <c r="E32">
        <v>2022</v>
      </c>
      <c r="F32" t="s">
        <v>9047</v>
      </c>
      <c r="G32" t="s">
        <v>7854</v>
      </c>
      <c r="H32" t="s">
        <v>0</v>
      </c>
      <c r="I32" t="str">
        <f t="shared" si="2"/>
        <v>CCF</v>
      </c>
      <c r="J32" t="str">
        <f t="shared" si="3"/>
        <v>Impreso por imprenta o tiquetes</v>
      </c>
      <c r="K32" s="67" t="s">
        <v>8658</v>
      </c>
      <c r="L32" s="67" t="s">
        <v>8016</v>
      </c>
      <c r="M32">
        <v>10512</v>
      </c>
      <c r="N32" t="s">
        <v>7070</v>
      </c>
      <c r="O32" t="str">
        <f t="shared" si="4"/>
        <v>06142406031056</v>
      </c>
      <c r="P32" t="s">
        <v>7071</v>
      </c>
      <c r="Q32">
        <v>0</v>
      </c>
      <c r="R32">
        <v>0</v>
      </c>
      <c r="S32">
        <v>0</v>
      </c>
      <c r="T32">
        <v>65</v>
      </c>
      <c r="U32">
        <v>0</v>
      </c>
      <c r="V32">
        <v>0</v>
      </c>
      <c r="W32">
        <v>0</v>
      </c>
      <c r="X32">
        <v>8.4500000000000011</v>
      </c>
      <c r="Y32">
        <v>73.45</v>
      </c>
      <c r="Z32" t="s">
        <v>8016</v>
      </c>
      <c r="AA32" s="119" t="s">
        <v>1</v>
      </c>
      <c r="AB32" t="s">
        <v>8016</v>
      </c>
      <c r="AC32">
        <v>0</v>
      </c>
    </row>
    <row r="33" spans="1:29" hidden="1" x14ac:dyDescent="0.25">
      <c r="A33" t="s">
        <v>8480</v>
      </c>
      <c r="B33" t="str">
        <f t="shared" si="0"/>
        <v>Diciembre</v>
      </c>
      <c r="C33" t="b">
        <f t="shared" si="1"/>
        <v>0</v>
      </c>
      <c r="D33">
        <v>706</v>
      </c>
      <c r="E33">
        <v>2022</v>
      </c>
      <c r="F33" t="s">
        <v>9047</v>
      </c>
      <c r="G33">
        <v>1</v>
      </c>
      <c r="H33" t="s">
        <v>0</v>
      </c>
      <c r="I33" t="str">
        <f t="shared" si="2"/>
        <v>CCF</v>
      </c>
      <c r="J33" t="str">
        <f t="shared" si="3"/>
        <v>Impreso por imprenta o tiquetes</v>
      </c>
      <c r="K33" s="67" t="s">
        <v>8658</v>
      </c>
      <c r="L33" s="67" t="s">
        <v>8016</v>
      </c>
      <c r="M33">
        <v>15378</v>
      </c>
      <c r="N33" t="s">
        <v>1531</v>
      </c>
      <c r="O33" t="str">
        <f t="shared" si="4"/>
        <v>06142501101070</v>
      </c>
      <c r="P33" t="s">
        <v>1532</v>
      </c>
      <c r="Q33">
        <v>3.81</v>
      </c>
      <c r="R33">
        <v>0</v>
      </c>
      <c r="S33">
        <v>0</v>
      </c>
      <c r="T33">
        <v>44.42</v>
      </c>
      <c r="U33">
        <v>0</v>
      </c>
      <c r="V33">
        <v>0</v>
      </c>
      <c r="W33">
        <v>0</v>
      </c>
      <c r="X33">
        <v>5.7746000000000004</v>
      </c>
      <c r="Y33">
        <v>54.004600000000003</v>
      </c>
      <c r="Z33" t="s">
        <v>8016</v>
      </c>
      <c r="AA33" s="119" t="s">
        <v>1</v>
      </c>
      <c r="AB33" t="s">
        <v>8016</v>
      </c>
      <c r="AC33">
        <v>0</v>
      </c>
    </row>
    <row r="34" spans="1:29" hidden="1" x14ac:dyDescent="0.25">
      <c r="A34" t="s">
        <v>8480</v>
      </c>
      <c r="B34" t="str">
        <f t="shared" si="0"/>
        <v>Diciembre</v>
      </c>
      <c r="C34" t="b">
        <f t="shared" si="1"/>
        <v>0</v>
      </c>
      <c r="D34">
        <v>705</v>
      </c>
      <c r="E34">
        <v>2022</v>
      </c>
      <c r="F34" t="s">
        <v>9047</v>
      </c>
      <c r="G34" t="s">
        <v>7854</v>
      </c>
      <c r="H34" t="s">
        <v>0</v>
      </c>
      <c r="I34" t="str">
        <f t="shared" si="2"/>
        <v>CCF</v>
      </c>
      <c r="J34" t="str">
        <f t="shared" si="3"/>
        <v>Impreso por imprenta o tiquetes</v>
      </c>
      <c r="K34" s="67" t="s">
        <v>8658</v>
      </c>
      <c r="L34" s="67" t="s">
        <v>8016</v>
      </c>
      <c r="M34">
        <v>10529</v>
      </c>
      <c r="N34" t="s">
        <v>7070</v>
      </c>
      <c r="O34" t="str">
        <f t="shared" si="4"/>
        <v>06142406031056</v>
      </c>
      <c r="P34" t="s">
        <v>7071</v>
      </c>
      <c r="Q34">
        <v>0</v>
      </c>
      <c r="R34">
        <v>0</v>
      </c>
      <c r="S34">
        <v>0</v>
      </c>
      <c r="T34">
        <v>55</v>
      </c>
      <c r="U34">
        <v>0</v>
      </c>
      <c r="V34">
        <v>0</v>
      </c>
      <c r="W34">
        <v>0</v>
      </c>
      <c r="X34">
        <v>7.15</v>
      </c>
      <c r="Y34">
        <v>62.15</v>
      </c>
      <c r="Z34" t="s">
        <v>8016</v>
      </c>
      <c r="AA34" s="119" t="s">
        <v>1</v>
      </c>
      <c r="AB34" t="s">
        <v>8016</v>
      </c>
      <c r="AC34">
        <v>0</v>
      </c>
    </row>
    <row r="35" spans="1:29" hidden="1" x14ac:dyDescent="0.25">
      <c r="A35" t="s">
        <v>8480</v>
      </c>
      <c r="B35" t="str">
        <f t="shared" si="0"/>
        <v>Diciembre</v>
      </c>
      <c r="C35" t="b">
        <f t="shared" si="1"/>
        <v>0</v>
      </c>
      <c r="D35">
        <v>704</v>
      </c>
      <c r="E35">
        <v>2022</v>
      </c>
      <c r="F35" t="s">
        <v>9082</v>
      </c>
      <c r="G35" t="s">
        <v>7854</v>
      </c>
      <c r="H35" t="s">
        <v>0</v>
      </c>
      <c r="I35" t="str">
        <f t="shared" si="2"/>
        <v>CCF</v>
      </c>
      <c r="J35" t="str">
        <f t="shared" si="3"/>
        <v>Impreso por imprenta o tiquetes</v>
      </c>
      <c r="K35" s="67" t="s">
        <v>8658</v>
      </c>
      <c r="L35" s="67" t="s">
        <v>8016</v>
      </c>
      <c r="M35">
        <v>4372</v>
      </c>
      <c r="N35" t="s">
        <v>7692</v>
      </c>
      <c r="O35" t="str">
        <f t="shared" si="4"/>
        <v>06140404081061</v>
      </c>
      <c r="P35" t="s">
        <v>7693</v>
      </c>
      <c r="Q35">
        <v>0</v>
      </c>
      <c r="R35">
        <v>0</v>
      </c>
      <c r="S35">
        <v>0</v>
      </c>
      <c r="T35">
        <v>504.8</v>
      </c>
      <c r="U35">
        <v>0</v>
      </c>
      <c r="V35">
        <v>0</v>
      </c>
      <c r="W35">
        <v>0</v>
      </c>
      <c r="X35">
        <v>65.624000000000009</v>
      </c>
      <c r="Y35">
        <v>570.42399999999998</v>
      </c>
      <c r="Z35" t="s">
        <v>8016</v>
      </c>
      <c r="AA35" s="119" t="s">
        <v>1</v>
      </c>
      <c r="AB35" t="s">
        <v>8194</v>
      </c>
      <c r="AC35">
        <v>6.24</v>
      </c>
    </row>
    <row r="36" spans="1:29" hidden="1" x14ac:dyDescent="0.25">
      <c r="A36" t="s">
        <v>8480</v>
      </c>
      <c r="B36" t="str">
        <f t="shared" si="0"/>
        <v>Diciembre</v>
      </c>
      <c r="C36" t="b">
        <f t="shared" si="1"/>
        <v>0</v>
      </c>
      <c r="D36">
        <v>703</v>
      </c>
      <c r="E36">
        <v>2022</v>
      </c>
      <c r="F36" t="s">
        <v>9082</v>
      </c>
      <c r="G36" t="s">
        <v>7854</v>
      </c>
      <c r="H36" t="s">
        <v>0</v>
      </c>
      <c r="I36" t="str">
        <f t="shared" si="2"/>
        <v>CCF</v>
      </c>
      <c r="J36" t="str">
        <f t="shared" si="3"/>
        <v>Impreso por imprenta o tiquetes</v>
      </c>
      <c r="K36" s="67" t="s">
        <v>8658</v>
      </c>
      <c r="L36" s="67" t="s">
        <v>8016</v>
      </c>
      <c r="M36">
        <v>188622</v>
      </c>
      <c r="N36" t="s">
        <v>1522</v>
      </c>
      <c r="O36" t="str">
        <f t="shared" si="4"/>
        <v>06141403161033</v>
      </c>
      <c r="P36" t="s">
        <v>1523</v>
      </c>
      <c r="Q36">
        <v>2.23</v>
      </c>
      <c r="R36">
        <v>0</v>
      </c>
      <c r="S36">
        <v>0</v>
      </c>
      <c r="T36">
        <v>24.58</v>
      </c>
      <c r="U36">
        <v>0</v>
      </c>
      <c r="V36">
        <v>0</v>
      </c>
      <c r="W36">
        <v>0</v>
      </c>
      <c r="X36">
        <v>3.1953999999999998</v>
      </c>
      <c r="Y36">
        <v>30.005399999999998</v>
      </c>
      <c r="Z36" t="s">
        <v>8016</v>
      </c>
      <c r="AA36" s="119" t="s">
        <v>1</v>
      </c>
      <c r="AB36" t="s">
        <v>8194</v>
      </c>
      <c r="AC36">
        <v>67.45</v>
      </c>
    </row>
    <row r="37" spans="1:29" hidden="1" x14ac:dyDescent="0.25">
      <c r="A37" t="s">
        <v>8480</v>
      </c>
      <c r="B37" t="str">
        <f t="shared" si="0"/>
        <v>Diciembre</v>
      </c>
      <c r="C37" t="b">
        <f t="shared" si="1"/>
        <v>0</v>
      </c>
      <c r="D37">
        <v>702</v>
      </c>
      <c r="E37">
        <v>2022</v>
      </c>
      <c r="F37" t="s">
        <v>9048</v>
      </c>
      <c r="G37" t="s">
        <v>7854</v>
      </c>
      <c r="H37" t="s">
        <v>0</v>
      </c>
      <c r="I37" t="str">
        <f t="shared" si="2"/>
        <v>CCF</v>
      </c>
      <c r="J37" t="str">
        <f t="shared" si="3"/>
        <v>Impreso por imprenta o tiquetes</v>
      </c>
      <c r="K37" s="67" t="s">
        <v>8658</v>
      </c>
      <c r="L37" s="67" t="s">
        <v>8016</v>
      </c>
      <c r="M37">
        <v>261</v>
      </c>
      <c r="N37" t="s">
        <v>1657</v>
      </c>
      <c r="O37" t="str">
        <f t="shared" si="4"/>
        <v>06143009921068</v>
      </c>
      <c r="P37" t="s">
        <v>1658</v>
      </c>
      <c r="Q37">
        <v>0</v>
      </c>
      <c r="R37">
        <v>0</v>
      </c>
      <c r="S37">
        <v>0</v>
      </c>
      <c r="T37">
        <v>18.579999999999998</v>
      </c>
      <c r="U37">
        <v>0</v>
      </c>
      <c r="V37">
        <v>0</v>
      </c>
      <c r="W37">
        <v>0</v>
      </c>
      <c r="X37">
        <v>2.4154</v>
      </c>
      <c r="Y37">
        <v>20.995399999999997</v>
      </c>
      <c r="Z37" t="s">
        <v>8016</v>
      </c>
      <c r="AA37" s="119" t="s">
        <v>1</v>
      </c>
      <c r="AB37" t="s">
        <v>8016</v>
      </c>
      <c r="AC37">
        <v>0</v>
      </c>
    </row>
    <row r="38" spans="1:29" x14ac:dyDescent="0.25">
      <c r="A38" t="s">
        <v>8480</v>
      </c>
      <c r="B38" t="str">
        <f t="shared" si="0"/>
        <v>Diciembre</v>
      </c>
      <c r="C38" t="b">
        <f t="shared" si="1"/>
        <v>0</v>
      </c>
      <c r="D38">
        <v>701</v>
      </c>
      <c r="E38">
        <v>2022</v>
      </c>
      <c r="F38" t="s">
        <v>9049</v>
      </c>
      <c r="G38" t="s">
        <v>0</v>
      </c>
      <c r="H38" t="s">
        <v>8199</v>
      </c>
      <c r="I38" t="str">
        <f t="shared" si="2"/>
        <v>Factura</v>
      </c>
      <c r="J38" t="str">
        <f t="shared" si="3"/>
        <v>Otros</v>
      </c>
      <c r="K38" s="67" t="s">
        <v>8658</v>
      </c>
      <c r="L38" s="67" t="s">
        <v>8016</v>
      </c>
      <c r="M38">
        <v>13418077</v>
      </c>
      <c r="N38" t="s">
        <v>9105</v>
      </c>
      <c r="O38" t="str">
        <f t="shared" si="4"/>
        <v>202203454523</v>
      </c>
      <c r="P38" t="s">
        <v>8087</v>
      </c>
      <c r="Q38">
        <v>0</v>
      </c>
      <c r="R38">
        <v>0</v>
      </c>
      <c r="S38">
        <v>18</v>
      </c>
      <c r="U38">
        <v>0</v>
      </c>
      <c r="V38">
        <v>7145.91</v>
      </c>
      <c r="W38">
        <v>0</v>
      </c>
      <c r="X38">
        <v>928.9683</v>
      </c>
      <c r="Y38">
        <v>8092.8783000000003</v>
      </c>
      <c r="Z38" t="s">
        <v>8016</v>
      </c>
      <c r="AA38" s="119" t="s">
        <v>1</v>
      </c>
      <c r="AB38" t="s">
        <v>8016</v>
      </c>
      <c r="AC38">
        <v>0</v>
      </c>
    </row>
    <row r="39" spans="1:29" hidden="1" x14ac:dyDescent="0.25">
      <c r="A39" t="s">
        <v>8480</v>
      </c>
      <c r="B39" t="str">
        <f t="shared" si="0"/>
        <v>Diciembre</v>
      </c>
      <c r="C39" t="b">
        <f t="shared" si="1"/>
        <v>0</v>
      </c>
      <c r="D39">
        <v>700</v>
      </c>
      <c r="E39">
        <v>2022</v>
      </c>
      <c r="F39" t="s">
        <v>9049</v>
      </c>
      <c r="G39" t="s">
        <v>7854</v>
      </c>
      <c r="H39" t="s">
        <v>0</v>
      </c>
      <c r="I39" t="str">
        <f t="shared" si="2"/>
        <v>CCF</v>
      </c>
      <c r="J39" t="str">
        <f t="shared" si="3"/>
        <v>Impreso por imprenta o tiquetes</v>
      </c>
      <c r="K39" s="67" t="s">
        <v>8658</v>
      </c>
      <c r="L39" s="67" t="s">
        <v>8016</v>
      </c>
      <c r="M39">
        <v>36233</v>
      </c>
      <c r="N39" t="s">
        <v>8617</v>
      </c>
      <c r="O39" t="str">
        <f t="shared" si="4"/>
        <v>95012110211015</v>
      </c>
      <c r="P39" t="s">
        <v>8618</v>
      </c>
      <c r="Q39">
        <v>0</v>
      </c>
      <c r="R39">
        <v>0</v>
      </c>
      <c r="S39">
        <v>0</v>
      </c>
      <c r="T39">
        <v>10.32</v>
      </c>
      <c r="U39">
        <v>0</v>
      </c>
      <c r="V39">
        <v>0</v>
      </c>
      <c r="W39">
        <v>0</v>
      </c>
      <c r="X39">
        <v>1.3416000000000001</v>
      </c>
      <c r="Y39">
        <v>11.6616</v>
      </c>
      <c r="Z39" t="s">
        <v>8016</v>
      </c>
      <c r="AA39" s="119" t="s">
        <v>1</v>
      </c>
      <c r="AB39" t="s">
        <v>8016</v>
      </c>
      <c r="AC39">
        <v>0</v>
      </c>
    </row>
    <row r="40" spans="1:29" hidden="1" x14ac:dyDescent="0.25">
      <c r="A40" t="s">
        <v>8480</v>
      </c>
      <c r="B40" t="str">
        <f t="shared" si="0"/>
        <v>Diciembre</v>
      </c>
      <c r="C40" t="b">
        <f t="shared" si="1"/>
        <v>0</v>
      </c>
      <c r="D40">
        <v>699</v>
      </c>
      <c r="E40">
        <v>2022</v>
      </c>
      <c r="F40" t="s">
        <v>9049</v>
      </c>
      <c r="G40" t="s">
        <v>7854</v>
      </c>
      <c r="H40" t="s">
        <v>0</v>
      </c>
      <c r="I40" t="str">
        <f t="shared" si="2"/>
        <v>CCF</v>
      </c>
      <c r="J40" t="str">
        <f t="shared" si="3"/>
        <v>Impreso por imprenta o tiquetes</v>
      </c>
      <c r="K40" s="67" t="s">
        <v>8658</v>
      </c>
      <c r="L40" s="67" t="s">
        <v>8016</v>
      </c>
      <c r="M40">
        <v>18564</v>
      </c>
      <c r="N40" t="s">
        <v>1497</v>
      </c>
      <c r="O40" t="str">
        <f t="shared" si="4"/>
        <v>06142406870019</v>
      </c>
      <c r="P40" t="s">
        <v>1498</v>
      </c>
      <c r="Q40">
        <v>0</v>
      </c>
      <c r="R40">
        <v>0</v>
      </c>
      <c r="S40">
        <v>0</v>
      </c>
      <c r="T40">
        <v>186.65</v>
      </c>
      <c r="U40">
        <v>0</v>
      </c>
      <c r="V40">
        <v>0</v>
      </c>
      <c r="W40">
        <v>0</v>
      </c>
      <c r="X40">
        <v>24.264500000000002</v>
      </c>
      <c r="Y40">
        <v>210.9145</v>
      </c>
      <c r="Z40" t="s">
        <v>8016</v>
      </c>
      <c r="AA40" s="119" t="s">
        <v>1</v>
      </c>
      <c r="AB40" t="s">
        <v>8016</v>
      </c>
      <c r="AC40">
        <v>0</v>
      </c>
    </row>
    <row r="41" spans="1:29" hidden="1" x14ac:dyDescent="0.25">
      <c r="A41" t="s">
        <v>8480</v>
      </c>
      <c r="B41" t="str">
        <f t="shared" si="0"/>
        <v>Diciembre</v>
      </c>
      <c r="C41" t="b">
        <f t="shared" si="1"/>
        <v>0</v>
      </c>
      <c r="D41">
        <v>698</v>
      </c>
      <c r="E41">
        <v>2022</v>
      </c>
      <c r="F41" t="s">
        <v>9049</v>
      </c>
      <c r="G41" t="s">
        <v>7854</v>
      </c>
      <c r="H41" t="s">
        <v>0</v>
      </c>
      <c r="I41" t="str">
        <f t="shared" si="2"/>
        <v>CCF</v>
      </c>
      <c r="J41" t="str">
        <f t="shared" si="3"/>
        <v>Impreso por imprenta o tiquetes</v>
      </c>
      <c r="K41" s="67" t="s">
        <v>8658</v>
      </c>
      <c r="L41" s="67" t="s">
        <v>8016</v>
      </c>
      <c r="M41">
        <v>18565</v>
      </c>
      <c r="N41" t="s">
        <v>1497</v>
      </c>
      <c r="O41" t="str">
        <f t="shared" si="4"/>
        <v>06142406870019</v>
      </c>
      <c r="P41" t="s">
        <v>1498</v>
      </c>
      <c r="Q41">
        <v>0</v>
      </c>
      <c r="R41">
        <v>0</v>
      </c>
      <c r="S41">
        <v>0</v>
      </c>
      <c r="T41">
        <v>199.24</v>
      </c>
      <c r="U41">
        <v>0</v>
      </c>
      <c r="V41">
        <v>0</v>
      </c>
      <c r="W41">
        <v>0</v>
      </c>
      <c r="X41">
        <v>25.901200000000003</v>
      </c>
      <c r="Y41">
        <v>225.14120000000003</v>
      </c>
      <c r="Z41" t="s">
        <v>8016</v>
      </c>
      <c r="AA41" s="119" t="s">
        <v>1</v>
      </c>
      <c r="AB41" t="s">
        <v>8016</v>
      </c>
      <c r="AC41">
        <v>0</v>
      </c>
    </row>
    <row r="42" spans="1:29" hidden="1" x14ac:dyDescent="0.25">
      <c r="A42" t="s">
        <v>8480</v>
      </c>
      <c r="B42" t="str">
        <f t="shared" si="0"/>
        <v>Diciembre</v>
      </c>
      <c r="C42" t="b">
        <f t="shared" si="1"/>
        <v>0</v>
      </c>
      <c r="D42">
        <v>697</v>
      </c>
      <c r="E42">
        <v>2022</v>
      </c>
      <c r="F42" t="s">
        <v>9049</v>
      </c>
      <c r="G42" t="s">
        <v>7854</v>
      </c>
      <c r="H42" t="s">
        <v>0</v>
      </c>
      <c r="I42" t="str">
        <f t="shared" si="2"/>
        <v>CCF</v>
      </c>
      <c r="J42" t="str">
        <f t="shared" si="3"/>
        <v>Impreso por imprenta o tiquetes</v>
      </c>
      <c r="K42" s="67" t="s">
        <v>8658</v>
      </c>
      <c r="L42" s="67" t="s">
        <v>8016</v>
      </c>
      <c r="M42">
        <v>16553</v>
      </c>
      <c r="N42" t="s">
        <v>4955</v>
      </c>
      <c r="O42" t="str">
        <f t="shared" si="4"/>
        <v>06170103310012</v>
      </c>
      <c r="P42" t="s">
        <v>4956</v>
      </c>
      <c r="Q42">
        <v>0</v>
      </c>
      <c r="R42">
        <v>0</v>
      </c>
      <c r="S42">
        <v>0</v>
      </c>
      <c r="T42">
        <v>70</v>
      </c>
      <c r="U42">
        <v>0</v>
      </c>
      <c r="V42">
        <v>0</v>
      </c>
      <c r="W42">
        <v>0</v>
      </c>
      <c r="X42">
        <v>9.1</v>
      </c>
      <c r="Y42">
        <v>79.099999999999994</v>
      </c>
      <c r="Z42" t="s">
        <v>8016</v>
      </c>
      <c r="AA42" s="119" t="s">
        <v>1</v>
      </c>
      <c r="AB42" t="s">
        <v>8194</v>
      </c>
      <c r="AC42">
        <v>4</v>
      </c>
    </row>
    <row r="43" spans="1:29" hidden="1" x14ac:dyDescent="0.25">
      <c r="A43" t="s">
        <v>8480</v>
      </c>
      <c r="B43" t="str">
        <f t="shared" si="0"/>
        <v>Diciembre</v>
      </c>
      <c r="C43" t="b">
        <f t="shared" si="1"/>
        <v>0</v>
      </c>
      <c r="D43">
        <v>696</v>
      </c>
      <c r="E43">
        <v>2022</v>
      </c>
      <c r="F43" t="s">
        <v>9049</v>
      </c>
      <c r="G43" t="s">
        <v>7854</v>
      </c>
      <c r="H43" t="s">
        <v>0</v>
      </c>
      <c r="I43" t="str">
        <f t="shared" si="2"/>
        <v>CCF</v>
      </c>
      <c r="J43" t="str">
        <f t="shared" si="3"/>
        <v>Impreso por imprenta o tiquetes</v>
      </c>
      <c r="K43" s="67" t="s">
        <v>8658</v>
      </c>
      <c r="L43" s="67" t="s">
        <v>8016</v>
      </c>
      <c r="M43">
        <v>258</v>
      </c>
      <c r="N43" t="s">
        <v>8615</v>
      </c>
      <c r="O43" t="str">
        <f t="shared" si="4"/>
        <v>06141402221059</v>
      </c>
      <c r="P43" t="s">
        <v>8616</v>
      </c>
      <c r="Q43">
        <v>0</v>
      </c>
      <c r="R43">
        <v>0</v>
      </c>
      <c r="S43">
        <v>0</v>
      </c>
      <c r="T43">
        <v>10.62</v>
      </c>
      <c r="U43">
        <v>0</v>
      </c>
      <c r="V43">
        <v>0</v>
      </c>
      <c r="W43">
        <v>0</v>
      </c>
      <c r="X43">
        <v>1.3806</v>
      </c>
      <c r="Y43">
        <v>12.000599999999999</v>
      </c>
      <c r="Z43" t="s">
        <v>8016</v>
      </c>
      <c r="AA43" s="119" t="s">
        <v>1</v>
      </c>
      <c r="AB43" t="s">
        <v>8016</v>
      </c>
      <c r="AC43">
        <v>0</v>
      </c>
    </row>
    <row r="44" spans="1:29" hidden="1" x14ac:dyDescent="0.25">
      <c r="A44" t="s">
        <v>8480</v>
      </c>
      <c r="B44" t="str">
        <f t="shared" si="0"/>
        <v>Diciembre</v>
      </c>
      <c r="C44" t="b">
        <f t="shared" si="1"/>
        <v>0</v>
      </c>
      <c r="D44">
        <v>695</v>
      </c>
      <c r="E44">
        <v>2022</v>
      </c>
      <c r="F44" t="s">
        <v>9049</v>
      </c>
      <c r="G44" t="s">
        <v>7854</v>
      </c>
      <c r="H44" t="s">
        <v>0</v>
      </c>
      <c r="I44" t="str">
        <f t="shared" si="2"/>
        <v>CCF</v>
      </c>
      <c r="J44" t="str">
        <f t="shared" si="3"/>
        <v>Impreso por imprenta o tiquetes</v>
      </c>
      <c r="K44" s="67" t="s">
        <v>8658</v>
      </c>
      <c r="L44" s="67" t="s">
        <v>8016</v>
      </c>
      <c r="M44">
        <v>115527</v>
      </c>
      <c r="N44" t="s">
        <v>2421</v>
      </c>
      <c r="O44" t="str">
        <f t="shared" si="4"/>
        <v>06142305771172</v>
      </c>
      <c r="P44" t="s">
        <v>2422</v>
      </c>
      <c r="Q44">
        <v>1.81</v>
      </c>
      <c r="R44">
        <v>0</v>
      </c>
      <c r="S44">
        <v>0</v>
      </c>
      <c r="T44">
        <v>20.52</v>
      </c>
      <c r="U44">
        <v>0</v>
      </c>
      <c r="V44">
        <v>0</v>
      </c>
      <c r="W44">
        <v>0</v>
      </c>
      <c r="X44">
        <v>2.6676000000000002</v>
      </c>
      <c r="Y44">
        <v>24.997599999999998</v>
      </c>
      <c r="Z44" t="s">
        <v>8016</v>
      </c>
      <c r="AA44" s="119" t="s">
        <v>1</v>
      </c>
      <c r="AB44" t="s">
        <v>8016</v>
      </c>
      <c r="AC44">
        <v>0</v>
      </c>
    </row>
    <row r="45" spans="1:29" hidden="1" x14ac:dyDescent="0.25">
      <c r="A45" t="s">
        <v>8480</v>
      </c>
      <c r="B45" t="str">
        <f t="shared" si="0"/>
        <v>Diciembre</v>
      </c>
      <c r="C45" t="b">
        <f t="shared" si="1"/>
        <v>0</v>
      </c>
      <c r="D45">
        <v>694</v>
      </c>
      <c r="E45">
        <v>2022</v>
      </c>
      <c r="F45" t="s">
        <v>9104</v>
      </c>
      <c r="G45" t="s">
        <v>7854</v>
      </c>
      <c r="H45" t="s">
        <v>0</v>
      </c>
      <c r="I45" t="str">
        <f t="shared" si="2"/>
        <v>CCF</v>
      </c>
      <c r="J45" t="str">
        <f t="shared" si="3"/>
        <v>Impreso por imprenta o tiquetes</v>
      </c>
      <c r="K45" s="67" t="s">
        <v>8658</v>
      </c>
      <c r="L45" s="67" t="s">
        <v>8016</v>
      </c>
      <c r="M45">
        <v>15458</v>
      </c>
      <c r="N45" t="s">
        <v>1641</v>
      </c>
      <c r="O45" t="str">
        <f t="shared" si="4"/>
        <v>06140307951051</v>
      </c>
      <c r="P45" t="s">
        <v>1642</v>
      </c>
      <c r="Q45">
        <v>2.92</v>
      </c>
      <c r="R45">
        <v>0</v>
      </c>
      <c r="S45">
        <v>0</v>
      </c>
      <c r="T45">
        <v>32.81</v>
      </c>
      <c r="U45">
        <v>0</v>
      </c>
      <c r="V45">
        <v>0</v>
      </c>
      <c r="W45">
        <v>0</v>
      </c>
      <c r="X45">
        <v>4.2653000000000008</v>
      </c>
      <c r="Y45">
        <v>39.995300000000007</v>
      </c>
      <c r="Z45" t="s">
        <v>8016</v>
      </c>
      <c r="AA45" s="119" t="s">
        <v>1</v>
      </c>
      <c r="AB45" t="s">
        <v>8016</v>
      </c>
      <c r="AC45">
        <v>0</v>
      </c>
    </row>
    <row r="46" spans="1:29" hidden="1" x14ac:dyDescent="0.25">
      <c r="A46" t="s">
        <v>8480</v>
      </c>
      <c r="B46" t="str">
        <f t="shared" si="0"/>
        <v>Diciembre</v>
      </c>
      <c r="C46" t="b">
        <f t="shared" si="1"/>
        <v>0</v>
      </c>
      <c r="D46">
        <v>693</v>
      </c>
      <c r="E46">
        <v>2022</v>
      </c>
      <c r="F46" t="s">
        <v>9103</v>
      </c>
      <c r="G46" t="s">
        <v>7854</v>
      </c>
      <c r="H46" t="s">
        <v>0</v>
      </c>
      <c r="I46" t="str">
        <f t="shared" si="2"/>
        <v>CCF</v>
      </c>
      <c r="J46" t="str">
        <f t="shared" si="3"/>
        <v>Impreso por imprenta o tiquetes</v>
      </c>
      <c r="K46" s="67" t="s">
        <v>8658</v>
      </c>
      <c r="L46" s="67" t="s">
        <v>8016</v>
      </c>
      <c r="M46">
        <v>18116</v>
      </c>
      <c r="N46" t="s">
        <v>1497</v>
      </c>
      <c r="O46" t="str">
        <f t="shared" si="4"/>
        <v>06142406870019</v>
      </c>
      <c r="P46" t="s">
        <v>1498</v>
      </c>
      <c r="Q46">
        <v>0</v>
      </c>
      <c r="R46">
        <v>0</v>
      </c>
      <c r="S46">
        <v>0</v>
      </c>
      <c r="T46">
        <v>199.24</v>
      </c>
      <c r="U46">
        <v>0</v>
      </c>
      <c r="V46">
        <v>0</v>
      </c>
      <c r="W46">
        <v>0</v>
      </c>
      <c r="X46">
        <v>25.901200000000003</v>
      </c>
      <c r="Y46">
        <v>225.14120000000003</v>
      </c>
      <c r="Z46" t="s">
        <v>8016</v>
      </c>
      <c r="AA46" s="119" t="s">
        <v>1</v>
      </c>
      <c r="AB46" t="s">
        <v>8016</v>
      </c>
      <c r="AC46">
        <v>0</v>
      </c>
    </row>
    <row r="47" spans="1:29" hidden="1" x14ac:dyDescent="0.25">
      <c r="A47" t="s">
        <v>8480</v>
      </c>
      <c r="B47" t="str">
        <f t="shared" si="0"/>
        <v>Diciembre</v>
      </c>
      <c r="C47" t="b">
        <f t="shared" si="1"/>
        <v>0</v>
      </c>
      <c r="D47">
        <v>692</v>
      </c>
      <c r="E47">
        <v>2022</v>
      </c>
      <c r="F47" t="s">
        <v>9103</v>
      </c>
      <c r="G47" t="s">
        <v>7854</v>
      </c>
      <c r="H47" t="s">
        <v>0</v>
      </c>
      <c r="I47" t="str">
        <f t="shared" si="2"/>
        <v>CCF</v>
      </c>
      <c r="J47" t="str">
        <f t="shared" si="3"/>
        <v>Impreso por imprenta o tiquetes</v>
      </c>
      <c r="K47" s="67" t="s">
        <v>8658</v>
      </c>
      <c r="L47" s="67" t="s">
        <v>8016</v>
      </c>
      <c r="M47">
        <v>18115</v>
      </c>
      <c r="N47" t="s">
        <v>1497</v>
      </c>
      <c r="O47" t="str">
        <f t="shared" si="4"/>
        <v>06142406870019</v>
      </c>
      <c r="P47" t="s">
        <v>1498</v>
      </c>
      <c r="Q47">
        <v>0</v>
      </c>
      <c r="R47">
        <v>0</v>
      </c>
      <c r="S47">
        <v>0</v>
      </c>
      <c r="T47">
        <v>186.65</v>
      </c>
      <c r="U47">
        <v>0</v>
      </c>
      <c r="V47">
        <v>0</v>
      </c>
      <c r="W47">
        <v>0</v>
      </c>
      <c r="X47">
        <v>24.264500000000002</v>
      </c>
      <c r="Y47">
        <v>210.9145</v>
      </c>
      <c r="Z47" t="s">
        <v>8016</v>
      </c>
      <c r="AA47" s="119" t="s">
        <v>1</v>
      </c>
      <c r="AB47" t="s">
        <v>8016</v>
      </c>
      <c r="AC47">
        <v>0</v>
      </c>
    </row>
    <row r="48" spans="1:29" x14ac:dyDescent="0.25">
      <c r="A48" t="s">
        <v>8480</v>
      </c>
      <c r="B48" t="str">
        <f t="shared" si="0"/>
        <v>Diciembre</v>
      </c>
      <c r="C48" t="b">
        <f t="shared" si="1"/>
        <v>0</v>
      </c>
      <c r="D48">
        <v>691</v>
      </c>
      <c r="E48">
        <v>2022</v>
      </c>
      <c r="F48" t="s">
        <v>9081</v>
      </c>
      <c r="G48" t="s">
        <v>0</v>
      </c>
      <c r="H48" t="s">
        <v>8199</v>
      </c>
      <c r="I48" t="str">
        <f t="shared" si="2"/>
        <v>Factura</v>
      </c>
      <c r="J48" t="str">
        <f t="shared" si="3"/>
        <v>Otros</v>
      </c>
      <c r="K48" s="67" t="s">
        <v>8658</v>
      </c>
      <c r="L48" s="67" t="s">
        <v>8016</v>
      </c>
      <c r="M48">
        <v>11010474</v>
      </c>
      <c r="N48" t="s">
        <v>9102</v>
      </c>
      <c r="O48" t="str">
        <f t="shared" si="4"/>
        <v>202203454209</v>
      </c>
      <c r="P48" t="s">
        <v>8087</v>
      </c>
      <c r="Q48">
        <v>0</v>
      </c>
      <c r="R48">
        <v>0</v>
      </c>
      <c r="S48">
        <v>18</v>
      </c>
      <c r="T48">
        <v>0</v>
      </c>
      <c r="U48">
        <v>0</v>
      </c>
      <c r="V48">
        <v>12154.58</v>
      </c>
      <c r="W48">
        <v>0</v>
      </c>
      <c r="X48">
        <v>1580.0954000000002</v>
      </c>
      <c r="Y48">
        <v>13752.6754</v>
      </c>
      <c r="Z48" t="s">
        <v>8016</v>
      </c>
      <c r="AA48" s="119" t="s">
        <v>1</v>
      </c>
      <c r="AB48" t="s">
        <v>8200</v>
      </c>
      <c r="AC48">
        <v>7.67</v>
      </c>
    </row>
    <row r="49" spans="1:29" hidden="1" x14ac:dyDescent="0.25">
      <c r="A49" t="s">
        <v>8480</v>
      </c>
      <c r="B49" t="str">
        <f t="shared" si="0"/>
        <v>Diciembre</v>
      </c>
      <c r="C49" t="b">
        <f t="shared" si="1"/>
        <v>0</v>
      </c>
      <c r="D49">
        <v>690</v>
      </c>
      <c r="E49">
        <v>2022</v>
      </c>
      <c r="F49" t="s">
        <v>9081</v>
      </c>
      <c r="G49" t="s">
        <v>7854</v>
      </c>
      <c r="H49" t="s">
        <v>0</v>
      </c>
      <c r="I49" t="str">
        <f t="shared" si="2"/>
        <v>CCF</v>
      </c>
      <c r="J49" t="str">
        <f t="shared" si="3"/>
        <v>Impreso por imprenta o tiquetes</v>
      </c>
      <c r="K49" s="67" t="s">
        <v>8658</v>
      </c>
      <c r="L49" s="67" t="s">
        <v>8016</v>
      </c>
      <c r="M49">
        <v>24268</v>
      </c>
      <c r="N49" t="s">
        <v>1489</v>
      </c>
      <c r="O49" t="str">
        <f t="shared" si="4"/>
        <v>06142407750010</v>
      </c>
      <c r="P49" t="s">
        <v>1490</v>
      </c>
      <c r="Q49">
        <v>0</v>
      </c>
      <c r="R49">
        <v>0</v>
      </c>
      <c r="S49">
        <v>0</v>
      </c>
      <c r="T49">
        <v>247</v>
      </c>
      <c r="U49">
        <v>0</v>
      </c>
      <c r="V49">
        <v>0</v>
      </c>
      <c r="W49">
        <v>0</v>
      </c>
      <c r="X49">
        <v>32.11</v>
      </c>
      <c r="Y49">
        <v>279.11</v>
      </c>
      <c r="Z49" t="s">
        <v>8016</v>
      </c>
      <c r="AA49" s="119" t="s">
        <v>1</v>
      </c>
      <c r="AB49" t="s">
        <v>8016</v>
      </c>
      <c r="AC49">
        <v>0</v>
      </c>
    </row>
    <row r="50" spans="1:29" hidden="1" x14ac:dyDescent="0.25">
      <c r="A50" t="s">
        <v>8480</v>
      </c>
      <c r="B50" t="str">
        <f t="shared" si="0"/>
        <v>Diciembre</v>
      </c>
      <c r="C50" t="b">
        <f t="shared" si="1"/>
        <v>0</v>
      </c>
      <c r="D50">
        <v>689</v>
      </c>
      <c r="E50">
        <v>2022</v>
      </c>
      <c r="F50" t="s">
        <v>9081</v>
      </c>
      <c r="G50" t="s">
        <v>7854</v>
      </c>
      <c r="H50" t="s">
        <v>0</v>
      </c>
      <c r="I50" t="str">
        <f t="shared" si="2"/>
        <v>CCF</v>
      </c>
      <c r="J50" t="str">
        <f t="shared" si="3"/>
        <v>Impreso por imprenta o tiquetes</v>
      </c>
      <c r="K50" s="67" t="s">
        <v>8658</v>
      </c>
      <c r="L50" s="67" t="s">
        <v>8016</v>
      </c>
      <c r="M50">
        <v>1408</v>
      </c>
      <c r="N50" t="s">
        <v>8899</v>
      </c>
      <c r="O50" t="str">
        <f t="shared" si="4"/>
        <v>11081010721018</v>
      </c>
      <c r="P50" t="s">
        <v>8900</v>
      </c>
      <c r="Q50">
        <v>0</v>
      </c>
      <c r="R50">
        <v>0</v>
      </c>
      <c r="S50">
        <v>0</v>
      </c>
      <c r="T50">
        <v>90.27</v>
      </c>
      <c r="U50">
        <v>0</v>
      </c>
      <c r="V50">
        <v>0</v>
      </c>
      <c r="W50">
        <v>0</v>
      </c>
      <c r="X50">
        <v>11.735099999999999</v>
      </c>
      <c r="Y50">
        <v>102.0051</v>
      </c>
      <c r="Z50" t="s">
        <v>8016</v>
      </c>
      <c r="AA50" s="119" t="s">
        <v>1</v>
      </c>
      <c r="AB50" t="s">
        <v>8016</v>
      </c>
      <c r="AC50">
        <v>0</v>
      </c>
    </row>
    <row r="51" spans="1:29" hidden="1" x14ac:dyDescent="0.25">
      <c r="A51" t="s">
        <v>8480</v>
      </c>
      <c r="B51" t="str">
        <f t="shared" si="0"/>
        <v>Diciembre</v>
      </c>
      <c r="C51" t="b">
        <f t="shared" si="1"/>
        <v>0</v>
      </c>
      <c r="D51">
        <v>688</v>
      </c>
      <c r="E51">
        <v>2022</v>
      </c>
      <c r="F51" t="s">
        <v>9080</v>
      </c>
      <c r="G51" t="s">
        <v>7854</v>
      </c>
      <c r="H51" t="s">
        <v>0</v>
      </c>
      <c r="I51" t="str">
        <f t="shared" si="2"/>
        <v>CCF</v>
      </c>
      <c r="J51" t="str">
        <f t="shared" si="3"/>
        <v>Impreso por imprenta o tiquetes</v>
      </c>
      <c r="K51" s="67" t="s">
        <v>8658</v>
      </c>
      <c r="L51" s="67" t="s">
        <v>8016</v>
      </c>
      <c r="M51">
        <v>27581</v>
      </c>
      <c r="N51" t="s">
        <v>3730</v>
      </c>
      <c r="O51" t="str">
        <f t="shared" si="4"/>
        <v>08210507660026</v>
      </c>
      <c r="P51" t="s">
        <v>3731</v>
      </c>
      <c r="Q51">
        <v>2.09</v>
      </c>
      <c r="R51">
        <v>0</v>
      </c>
      <c r="S51">
        <v>0</v>
      </c>
      <c r="T51">
        <v>24.7</v>
      </c>
      <c r="U51">
        <v>0</v>
      </c>
      <c r="V51">
        <v>0</v>
      </c>
      <c r="W51">
        <v>0</v>
      </c>
      <c r="X51">
        <v>3.2109999999999999</v>
      </c>
      <c r="Y51">
        <v>30.000999999999998</v>
      </c>
      <c r="Z51" t="s">
        <v>8016</v>
      </c>
      <c r="AA51" s="119" t="s">
        <v>1</v>
      </c>
      <c r="AB51" t="s">
        <v>8016</v>
      </c>
      <c r="AC51">
        <v>0</v>
      </c>
    </row>
    <row r="52" spans="1:29" hidden="1" x14ac:dyDescent="0.25">
      <c r="A52" t="s">
        <v>8480</v>
      </c>
      <c r="B52" t="str">
        <f t="shared" si="0"/>
        <v>Diciembre</v>
      </c>
      <c r="C52" t="b">
        <f t="shared" si="1"/>
        <v>0</v>
      </c>
      <c r="D52">
        <v>687</v>
      </c>
      <c r="E52">
        <v>2022</v>
      </c>
      <c r="F52" t="s">
        <v>9080</v>
      </c>
      <c r="G52" t="s">
        <v>7854</v>
      </c>
      <c r="H52" t="s">
        <v>0</v>
      </c>
      <c r="I52" t="str">
        <f t="shared" si="2"/>
        <v>CCF</v>
      </c>
      <c r="J52" t="str">
        <f t="shared" si="3"/>
        <v>Impreso por imprenta o tiquetes</v>
      </c>
      <c r="K52" s="67" t="s">
        <v>8658</v>
      </c>
      <c r="L52" s="67" t="s">
        <v>8016</v>
      </c>
      <c r="M52">
        <v>1409</v>
      </c>
      <c r="N52" t="s">
        <v>8899</v>
      </c>
      <c r="O52" t="str">
        <f t="shared" si="4"/>
        <v>11081010721018</v>
      </c>
      <c r="P52" t="s">
        <v>8900</v>
      </c>
      <c r="Q52">
        <v>0</v>
      </c>
      <c r="R52">
        <v>0</v>
      </c>
      <c r="S52">
        <v>0</v>
      </c>
      <c r="T52">
        <v>8.85</v>
      </c>
      <c r="U52">
        <v>0</v>
      </c>
      <c r="V52">
        <v>0</v>
      </c>
      <c r="W52">
        <v>0</v>
      </c>
      <c r="X52">
        <v>1.1505000000000001</v>
      </c>
      <c r="Y52">
        <v>10.000499999999999</v>
      </c>
      <c r="Z52" t="s">
        <v>8016</v>
      </c>
      <c r="AA52" s="119" t="s">
        <v>1</v>
      </c>
      <c r="AB52" t="s">
        <v>8194</v>
      </c>
      <c r="AC52">
        <v>724.69</v>
      </c>
    </row>
    <row r="53" spans="1:29" hidden="1" x14ac:dyDescent="0.25">
      <c r="A53" t="s">
        <v>8480</v>
      </c>
      <c r="B53" t="str">
        <f t="shared" si="0"/>
        <v>Diciembre</v>
      </c>
      <c r="C53" t="b">
        <f t="shared" si="1"/>
        <v>0</v>
      </c>
      <c r="D53">
        <v>686</v>
      </c>
      <c r="E53">
        <v>2022</v>
      </c>
      <c r="F53" t="s">
        <v>9080</v>
      </c>
      <c r="G53" t="s">
        <v>7854</v>
      </c>
      <c r="H53" t="s">
        <v>0</v>
      </c>
      <c r="I53" t="str">
        <f t="shared" si="2"/>
        <v>CCF</v>
      </c>
      <c r="J53" t="str">
        <f t="shared" si="3"/>
        <v>Impreso por imprenta o tiquetes</v>
      </c>
      <c r="K53" s="67" t="s">
        <v>8658</v>
      </c>
      <c r="L53" s="67" t="s">
        <v>8016</v>
      </c>
      <c r="M53">
        <v>44</v>
      </c>
      <c r="N53" t="s">
        <v>1713</v>
      </c>
      <c r="O53" t="str">
        <f t="shared" si="4"/>
        <v>06142806901106</v>
      </c>
      <c r="P53" t="s">
        <v>1714</v>
      </c>
      <c r="Q53">
        <v>0</v>
      </c>
      <c r="R53">
        <v>0</v>
      </c>
      <c r="S53">
        <v>0</v>
      </c>
      <c r="T53">
        <v>61.94</v>
      </c>
      <c r="U53">
        <v>0</v>
      </c>
      <c r="V53">
        <v>0</v>
      </c>
      <c r="W53">
        <v>0</v>
      </c>
      <c r="X53">
        <v>8.0521999999999991</v>
      </c>
      <c r="Y53">
        <v>69.992199999999997</v>
      </c>
      <c r="Z53" t="s">
        <v>8016</v>
      </c>
      <c r="AA53" s="119" t="s">
        <v>1</v>
      </c>
      <c r="AB53" t="s">
        <v>8194</v>
      </c>
      <c r="AC53">
        <v>819.2</v>
      </c>
    </row>
    <row r="54" spans="1:29" hidden="1" x14ac:dyDescent="0.25">
      <c r="A54" t="s">
        <v>8480</v>
      </c>
      <c r="B54" t="str">
        <f t="shared" si="0"/>
        <v>Diciembre</v>
      </c>
      <c r="C54" t="b">
        <f t="shared" si="1"/>
        <v>0</v>
      </c>
      <c r="D54">
        <v>685</v>
      </c>
      <c r="E54">
        <v>2022</v>
      </c>
      <c r="F54" t="s">
        <v>9016</v>
      </c>
      <c r="G54" t="s">
        <v>7854</v>
      </c>
      <c r="H54" t="s">
        <v>0</v>
      </c>
      <c r="I54" t="str">
        <f t="shared" si="2"/>
        <v>CCF</v>
      </c>
      <c r="J54" t="str">
        <f t="shared" si="3"/>
        <v>Impreso por imprenta o tiquetes</v>
      </c>
      <c r="K54" s="67" t="s">
        <v>8658</v>
      </c>
      <c r="L54" s="67" t="s">
        <v>8016</v>
      </c>
      <c r="M54">
        <v>24704</v>
      </c>
      <c r="N54" t="s">
        <v>1478</v>
      </c>
      <c r="O54" t="str">
        <f t="shared" si="4"/>
        <v>06142302931020</v>
      </c>
      <c r="P54" t="s">
        <v>1479</v>
      </c>
      <c r="Q54">
        <v>0</v>
      </c>
      <c r="R54">
        <v>0</v>
      </c>
      <c r="S54">
        <v>0</v>
      </c>
      <c r="T54">
        <v>2438.9499999999998</v>
      </c>
      <c r="U54">
        <v>0</v>
      </c>
      <c r="V54">
        <v>0</v>
      </c>
      <c r="W54">
        <v>0</v>
      </c>
      <c r="X54">
        <v>317.06349999999998</v>
      </c>
      <c r="Y54">
        <v>2756.0135</v>
      </c>
      <c r="Z54" t="s">
        <v>8016</v>
      </c>
      <c r="AA54" s="119" t="s">
        <v>1</v>
      </c>
      <c r="AB54" t="s">
        <v>8194</v>
      </c>
      <c r="AC54">
        <v>89.84</v>
      </c>
    </row>
    <row r="55" spans="1:29" hidden="1" x14ac:dyDescent="0.25">
      <c r="A55" t="s">
        <v>8480</v>
      </c>
      <c r="B55" t="str">
        <f t="shared" si="0"/>
        <v>Diciembre</v>
      </c>
      <c r="C55" t="b">
        <f t="shared" si="1"/>
        <v>0</v>
      </c>
      <c r="D55">
        <v>684</v>
      </c>
      <c r="E55">
        <v>2022</v>
      </c>
      <c r="F55" t="s">
        <v>9016</v>
      </c>
      <c r="G55" t="s">
        <v>7854</v>
      </c>
      <c r="H55" t="s">
        <v>0</v>
      </c>
      <c r="I55" t="str">
        <f t="shared" si="2"/>
        <v>CCF</v>
      </c>
      <c r="J55" t="str">
        <f t="shared" si="3"/>
        <v>Impreso por imprenta o tiquetes</v>
      </c>
      <c r="K55" s="67" t="s">
        <v>8658</v>
      </c>
      <c r="L55" s="67" t="s">
        <v>8016</v>
      </c>
      <c r="M55">
        <v>3933558</v>
      </c>
      <c r="N55" t="s">
        <v>1653</v>
      </c>
      <c r="O55" t="str">
        <f t="shared" si="4"/>
        <v>06142610981012</v>
      </c>
      <c r="P55" t="s">
        <v>1654</v>
      </c>
      <c r="Q55">
        <v>0</v>
      </c>
      <c r="R55">
        <v>0</v>
      </c>
      <c r="S55">
        <v>0</v>
      </c>
      <c r="T55">
        <v>327.96</v>
      </c>
      <c r="U55">
        <v>0</v>
      </c>
      <c r="V55">
        <v>0</v>
      </c>
      <c r="W55">
        <v>0</v>
      </c>
      <c r="X55">
        <v>42.634799999999998</v>
      </c>
      <c r="Y55">
        <v>370.59479999999996</v>
      </c>
      <c r="Z55" t="s">
        <v>8016</v>
      </c>
      <c r="AA55" s="119" t="s">
        <v>1</v>
      </c>
      <c r="AB55" t="s">
        <v>8194</v>
      </c>
      <c r="AC55">
        <v>12.24</v>
      </c>
    </row>
    <row r="56" spans="1:29" hidden="1" x14ac:dyDescent="0.25">
      <c r="A56" t="s">
        <v>8480</v>
      </c>
      <c r="B56" t="str">
        <f t="shared" si="0"/>
        <v>Diciembre</v>
      </c>
      <c r="C56" t="b">
        <f t="shared" si="1"/>
        <v>0</v>
      </c>
      <c r="D56">
        <v>683</v>
      </c>
      <c r="E56">
        <v>2022</v>
      </c>
      <c r="F56" t="s">
        <v>9016</v>
      </c>
      <c r="G56" t="s">
        <v>7854</v>
      </c>
      <c r="H56" t="s">
        <v>0</v>
      </c>
      <c r="I56" t="str">
        <f t="shared" si="2"/>
        <v>CCF</v>
      </c>
      <c r="J56" t="str">
        <f t="shared" si="3"/>
        <v>Impreso por imprenta o tiquetes</v>
      </c>
      <c r="K56" s="67" t="s">
        <v>8658</v>
      </c>
      <c r="L56" s="67" t="s">
        <v>8016</v>
      </c>
      <c r="M56">
        <v>1062530</v>
      </c>
      <c r="N56" t="s">
        <v>39</v>
      </c>
      <c r="O56" t="str">
        <f t="shared" si="4"/>
        <v>06141909001034</v>
      </c>
      <c r="P56" t="s">
        <v>1566</v>
      </c>
      <c r="Q56">
        <v>2.61</v>
      </c>
      <c r="R56">
        <v>0</v>
      </c>
      <c r="S56">
        <v>0</v>
      </c>
      <c r="T56">
        <v>30.43</v>
      </c>
      <c r="U56">
        <v>0</v>
      </c>
      <c r="V56">
        <v>0</v>
      </c>
      <c r="W56">
        <v>0</v>
      </c>
      <c r="X56">
        <v>3.9559000000000002</v>
      </c>
      <c r="Y56">
        <v>36.995899999999999</v>
      </c>
      <c r="Z56" t="s">
        <v>8016</v>
      </c>
      <c r="AA56" s="119" t="s">
        <v>1</v>
      </c>
      <c r="AB56" t="s">
        <v>8016</v>
      </c>
      <c r="AC56">
        <v>0</v>
      </c>
    </row>
    <row r="57" spans="1:29" hidden="1" x14ac:dyDescent="0.25">
      <c r="A57" t="s">
        <v>8480</v>
      </c>
      <c r="B57" t="str">
        <f t="shared" si="0"/>
        <v>Diciembre</v>
      </c>
      <c r="C57" t="b">
        <f t="shared" si="1"/>
        <v>0</v>
      </c>
      <c r="D57">
        <v>682</v>
      </c>
      <c r="E57">
        <v>2022</v>
      </c>
      <c r="F57" t="s">
        <v>9016</v>
      </c>
      <c r="G57" t="s">
        <v>7854</v>
      </c>
      <c r="H57" t="s">
        <v>0</v>
      </c>
      <c r="I57" t="str">
        <f t="shared" si="2"/>
        <v>CCF</v>
      </c>
      <c r="J57" t="str">
        <f t="shared" si="3"/>
        <v>Impreso por imprenta o tiquetes</v>
      </c>
      <c r="K57" s="67" t="s">
        <v>8658</v>
      </c>
      <c r="L57" s="67" t="s">
        <v>8016</v>
      </c>
      <c r="M57">
        <v>275302</v>
      </c>
      <c r="N57" t="s">
        <v>1471</v>
      </c>
      <c r="O57" t="str">
        <f t="shared" si="4"/>
        <v>14070503650018</v>
      </c>
      <c r="P57" t="s">
        <v>1472</v>
      </c>
      <c r="Q57">
        <v>1.5</v>
      </c>
      <c r="R57">
        <v>0</v>
      </c>
      <c r="S57">
        <v>0</v>
      </c>
      <c r="T57">
        <v>16.37</v>
      </c>
      <c r="U57">
        <v>0</v>
      </c>
      <c r="V57">
        <v>0</v>
      </c>
      <c r="W57">
        <v>0</v>
      </c>
      <c r="X57">
        <v>2.1281000000000003</v>
      </c>
      <c r="Y57">
        <v>19.998100000000001</v>
      </c>
      <c r="Z57" t="s">
        <v>8016</v>
      </c>
      <c r="AA57" s="119" t="s">
        <v>1</v>
      </c>
      <c r="AB57" t="s">
        <v>8016</v>
      </c>
      <c r="AC57">
        <v>0</v>
      </c>
    </row>
    <row r="58" spans="1:29" hidden="1" x14ac:dyDescent="0.25">
      <c r="A58" t="s">
        <v>8480</v>
      </c>
      <c r="B58" t="str">
        <f t="shared" si="0"/>
        <v>Diciembre</v>
      </c>
      <c r="C58" t="b">
        <f t="shared" si="1"/>
        <v>0</v>
      </c>
      <c r="D58">
        <v>681</v>
      </c>
      <c r="E58">
        <v>2022</v>
      </c>
      <c r="F58" t="s">
        <v>9016</v>
      </c>
      <c r="G58" t="s">
        <v>7854</v>
      </c>
      <c r="H58" t="s">
        <v>0</v>
      </c>
      <c r="I58" t="str">
        <f t="shared" si="2"/>
        <v>CCF</v>
      </c>
      <c r="J58" t="str">
        <f t="shared" si="3"/>
        <v>Impreso por imprenta o tiquetes</v>
      </c>
      <c r="K58" s="67" t="s">
        <v>8658</v>
      </c>
      <c r="L58" s="67" t="s">
        <v>8016</v>
      </c>
      <c r="M58">
        <v>14531</v>
      </c>
      <c r="N58" t="s">
        <v>1531</v>
      </c>
      <c r="O58" t="str">
        <f t="shared" si="4"/>
        <v>06142501101070</v>
      </c>
      <c r="P58" t="s">
        <v>1532</v>
      </c>
      <c r="Q58">
        <v>3.52</v>
      </c>
      <c r="R58">
        <v>0</v>
      </c>
      <c r="S58">
        <v>0</v>
      </c>
      <c r="T58">
        <v>41.12</v>
      </c>
      <c r="U58">
        <v>0</v>
      </c>
      <c r="V58">
        <v>0</v>
      </c>
      <c r="W58">
        <v>0</v>
      </c>
      <c r="X58">
        <v>5.3456000000000001</v>
      </c>
      <c r="Y58">
        <v>49.985599999999998</v>
      </c>
      <c r="Z58" t="s">
        <v>8016</v>
      </c>
      <c r="AA58" s="119" t="s">
        <v>1</v>
      </c>
      <c r="AB58" t="s">
        <v>8016</v>
      </c>
      <c r="AC58">
        <v>0</v>
      </c>
    </row>
    <row r="59" spans="1:29" hidden="1" x14ac:dyDescent="0.25">
      <c r="A59" t="s">
        <v>8480</v>
      </c>
      <c r="B59" t="str">
        <f t="shared" si="0"/>
        <v>Diciembre</v>
      </c>
      <c r="C59" t="b">
        <f t="shared" si="1"/>
        <v>0</v>
      </c>
      <c r="D59">
        <v>680</v>
      </c>
      <c r="E59">
        <v>2022</v>
      </c>
      <c r="F59" t="s">
        <v>8993</v>
      </c>
      <c r="G59" t="s">
        <v>7854</v>
      </c>
      <c r="H59" t="s">
        <v>0</v>
      </c>
      <c r="I59" t="str">
        <f t="shared" si="2"/>
        <v>CCF</v>
      </c>
      <c r="J59" t="str">
        <f t="shared" si="3"/>
        <v>Impreso por imprenta o tiquetes</v>
      </c>
      <c r="K59" s="67" t="s">
        <v>8658</v>
      </c>
      <c r="L59" s="67" t="s">
        <v>8016</v>
      </c>
      <c r="M59">
        <v>2338</v>
      </c>
      <c r="N59" t="s">
        <v>9100</v>
      </c>
      <c r="O59" t="str">
        <f t="shared" si="4"/>
        <v>06141802881201</v>
      </c>
      <c r="P59" t="s">
        <v>9101</v>
      </c>
      <c r="Q59">
        <v>0</v>
      </c>
      <c r="R59">
        <v>0</v>
      </c>
      <c r="S59">
        <v>0</v>
      </c>
      <c r="T59">
        <v>17.04</v>
      </c>
      <c r="U59">
        <v>0</v>
      </c>
      <c r="V59">
        <v>0</v>
      </c>
      <c r="W59">
        <v>0</v>
      </c>
      <c r="X59">
        <v>2.2151999999999998</v>
      </c>
      <c r="Y59">
        <v>19.255199999999999</v>
      </c>
      <c r="Z59" t="s">
        <v>8016</v>
      </c>
      <c r="AA59" s="119" t="s">
        <v>1</v>
      </c>
      <c r="AB59" t="s">
        <v>8016</v>
      </c>
      <c r="AC59">
        <v>0</v>
      </c>
    </row>
    <row r="60" spans="1:29" hidden="1" x14ac:dyDescent="0.25">
      <c r="A60" t="s">
        <v>8480</v>
      </c>
      <c r="B60" t="str">
        <f t="shared" si="0"/>
        <v>Diciembre</v>
      </c>
      <c r="C60" t="b">
        <f t="shared" si="1"/>
        <v>0</v>
      </c>
      <c r="D60">
        <v>679</v>
      </c>
      <c r="E60">
        <v>2022</v>
      </c>
      <c r="F60" t="s">
        <v>8994</v>
      </c>
      <c r="G60" t="s">
        <v>7854</v>
      </c>
      <c r="H60" t="s">
        <v>0</v>
      </c>
      <c r="I60" t="str">
        <f t="shared" si="2"/>
        <v>CCF</v>
      </c>
      <c r="J60" t="str">
        <f t="shared" si="3"/>
        <v>Impreso por imprenta o tiquetes</v>
      </c>
      <c r="K60" s="67" t="s">
        <v>8658</v>
      </c>
      <c r="L60" s="67" t="s">
        <v>8016</v>
      </c>
      <c r="M60">
        <v>147</v>
      </c>
      <c r="N60" t="s">
        <v>1686</v>
      </c>
      <c r="O60" t="str">
        <f t="shared" si="4"/>
        <v>12170701191011</v>
      </c>
      <c r="P60" t="s">
        <v>1687</v>
      </c>
      <c r="Q60">
        <v>0</v>
      </c>
      <c r="R60">
        <v>0</v>
      </c>
      <c r="S60">
        <v>0</v>
      </c>
      <c r="T60">
        <v>4865.8500000000004</v>
      </c>
      <c r="U60">
        <v>0</v>
      </c>
      <c r="V60">
        <v>0</v>
      </c>
      <c r="W60">
        <v>0</v>
      </c>
      <c r="X60">
        <v>632.56050000000005</v>
      </c>
      <c r="Y60">
        <v>5498.4105</v>
      </c>
      <c r="Z60" t="s">
        <v>8016</v>
      </c>
      <c r="AA60" s="119" t="s">
        <v>1</v>
      </c>
      <c r="AB60" t="s">
        <v>8016</v>
      </c>
      <c r="AC60">
        <v>0</v>
      </c>
    </row>
    <row r="61" spans="1:29" hidden="1" x14ac:dyDescent="0.25">
      <c r="A61" t="s">
        <v>8480</v>
      </c>
      <c r="B61" t="str">
        <f t="shared" si="0"/>
        <v>Diciembre</v>
      </c>
      <c r="C61" t="b">
        <f t="shared" si="1"/>
        <v>0</v>
      </c>
      <c r="D61">
        <v>678</v>
      </c>
      <c r="E61">
        <v>2022</v>
      </c>
      <c r="F61" t="s">
        <v>8994</v>
      </c>
      <c r="G61" t="s">
        <v>7854</v>
      </c>
      <c r="H61" t="s">
        <v>0</v>
      </c>
      <c r="I61" t="str">
        <f t="shared" si="2"/>
        <v>CCF</v>
      </c>
      <c r="J61" t="str">
        <f t="shared" si="3"/>
        <v>Impreso por imprenta o tiquetes</v>
      </c>
      <c r="K61" s="67" t="s">
        <v>8658</v>
      </c>
      <c r="L61" s="67" t="s">
        <v>8016</v>
      </c>
      <c r="M61">
        <v>49118</v>
      </c>
      <c r="N61" t="s">
        <v>1602</v>
      </c>
      <c r="O61" t="str">
        <f t="shared" si="4"/>
        <v>05111703630014</v>
      </c>
      <c r="P61" t="s">
        <v>1603</v>
      </c>
      <c r="Q61">
        <v>2.8499999999999996</v>
      </c>
      <c r="R61">
        <v>0</v>
      </c>
      <c r="S61">
        <v>0</v>
      </c>
      <c r="T61">
        <v>32.86</v>
      </c>
      <c r="U61">
        <v>0</v>
      </c>
      <c r="V61">
        <v>0</v>
      </c>
      <c r="W61">
        <v>0</v>
      </c>
      <c r="X61">
        <v>4.2717999999999998</v>
      </c>
      <c r="Y61">
        <v>39.9818</v>
      </c>
      <c r="Z61" t="s">
        <v>8016</v>
      </c>
      <c r="AA61" s="119" t="s">
        <v>1</v>
      </c>
      <c r="AB61" t="s">
        <v>8016</v>
      </c>
      <c r="AC61">
        <v>0</v>
      </c>
    </row>
    <row r="62" spans="1:29" hidden="1" x14ac:dyDescent="0.25">
      <c r="A62" t="s">
        <v>8480</v>
      </c>
      <c r="B62" t="str">
        <f t="shared" si="0"/>
        <v>Diciembre</v>
      </c>
      <c r="C62" t="b">
        <f t="shared" si="1"/>
        <v>0</v>
      </c>
      <c r="D62">
        <v>677</v>
      </c>
      <c r="E62">
        <v>2022</v>
      </c>
      <c r="F62" t="s">
        <v>9099</v>
      </c>
      <c r="G62" t="s">
        <v>7854</v>
      </c>
      <c r="H62" t="s">
        <v>0</v>
      </c>
      <c r="I62" t="str">
        <f t="shared" si="2"/>
        <v>CCF</v>
      </c>
      <c r="J62" t="str">
        <f t="shared" si="3"/>
        <v>Impreso por imprenta o tiquetes</v>
      </c>
      <c r="K62" s="67" t="s">
        <v>8658</v>
      </c>
      <c r="L62" s="67" t="s">
        <v>8016</v>
      </c>
      <c r="M62">
        <v>8661</v>
      </c>
      <c r="N62" t="s">
        <v>3676</v>
      </c>
      <c r="O62" t="str">
        <f t="shared" si="4"/>
        <v>02102701001014</v>
      </c>
      <c r="P62" t="s">
        <v>3677</v>
      </c>
      <c r="Q62">
        <v>0</v>
      </c>
      <c r="R62">
        <v>0</v>
      </c>
      <c r="S62">
        <v>0</v>
      </c>
      <c r="T62">
        <v>489.71</v>
      </c>
      <c r="U62">
        <v>0</v>
      </c>
      <c r="V62">
        <v>0</v>
      </c>
      <c r="W62">
        <v>0</v>
      </c>
      <c r="X62">
        <v>63.662300000000002</v>
      </c>
      <c r="Y62">
        <v>553.3723</v>
      </c>
      <c r="Z62" t="s">
        <v>8016</v>
      </c>
      <c r="AA62" s="119" t="s">
        <v>1</v>
      </c>
      <c r="AB62" t="s">
        <v>8016</v>
      </c>
      <c r="AC62">
        <v>0</v>
      </c>
    </row>
    <row r="63" spans="1:29" hidden="1" x14ac:dyDescent="0.25">
      <c r="A63" t="s">
        <v>8480</v>
      </c>
      <c r="B63" t="str">
        <f t="shared" si="0"/>
        <v>Diciembre</v>
      </c>
      <c r="C63" t="b">
        <f t="shared" si="1"/>
        <v>0</v>
      </c>
      <c r="D63">
        <v>676</v>
      </c>
      <c r="E63">
        <v>2022</v>
      </c>
      <c r="F63" t="s">
        <v>9013</v>
      </c>
      <c r="G63" t="s">
        <v>7854</v>
      </c>
      <c r="H63" t="s">
        <v>0</v>
      </c>
      <c r="I63" t="str">
        <f t="shared" si="2"/>
        <v>CCF</v>
      </c>
      <c r="J63" t="str">
        <f t="shared" si="3"/>
        <v>Impreso por imprenta o tiquetes</v>
      </c>
      <c r="K63" s="67" t="s">
        <v>8658</v>
      </c>
      <c r="L63" s="67" t="s">
        <v>8016</v>
      </c>
      <c r="M63">
        <v>2347</v>
      </c>
      <c r="N63" t="s">
        <v>254</v>
      </c>
      <c r="O63" t="str">
        <f t="shared" si="4"/>
        <v>06141504911068</v>
      </c>
      <c r="P63" t="s">
        <v>255</v>
      </c>
      <c r="Q63">
        <v>0</v>
      </c>
      <c r="R63">
        <v>0</v>
      </c>
      <c r="S63">
        <v>0</v>
      </c>
      <c r="T63">
        <v>1191.7</v>
      </c>
      <c r="U63">
        <v>0</v>
      </c>
      <c r="V63">
        <v>0</v>
      </c>
      <c r="W63">
        <v>0</v>
      </c>
      <c r="X63">
        <v>154.92100000000002</v>
      </c>
      <c r="Y63">
        <v>1346.6210000000001</v>
      </c>
      <c r="Z63" t="s">
        <v>8016</v>
      </c>
      <c r="AA63" s="119" t="s">
        <v>1</v>
      </c>
      <c r="AB63" t="s">
        <v>8016</v>
      </c>
      <c r="AC63">
        <v>0</v>
      </c>
    </row>
    <row r="64" spans="1:29" hidden="1" x14ac:dyDescent="0.25">
      <c r="A64" t="s">
        <v>8480</v>
      </c>
      <c r="B64" t="str">
        <f t="shared" si="0"/>
        <v>Diciembre</v>
      </c>
      <c r="C64" t="b">
        <f t="shared" si="1"/>
        <v>0</v>
      </c>
      <c r="D64">
        <v>675</v>
      </c>
      <c r="E64">
        <v>2022</v>
      </c>
      <c r="F64" t="s">
        <v>8995</v>
      </c>
      <c r="G64" t="s">
        <v>7854</v>
      </c>
      <c r="H64" t="s">
        <v>0</v>
      </c>
      <c r="I64" t="str">
        <f t="shared" si="2"/>
        <v>CCF</v>
      </c>
      <c r="J64" t="str">
        <f t="shared" si="3"/>
        <v>Impreso por imprenta o tiquetes</v>
      </c>
      <c r="K64" s="67" t="s">
        <v>8658</v>
      </c>
      <c r="L64" s="67" t="s">
        <v>8016</v>
      </c>
      <c r="M64">
        <v>2713892</v>
      </c>
      <c r="N64" t="s">
        <v>39</v>
      </c>
      <c r="O64" t="str">
        <f t="shared" si="4"/>
        <v>06141909001034</v>
      </c>
      <c r="P64" t="s">
        <v>1566</v>
      </c>
      <c r="Q64">
        <v>2.2000000000000002</v>
      </c>
      <c r="R64">
        <v>0</v>
      </c>
      <c r="S64">
        <v>0</v>
      </c>
      <c r="T64">
        <v>24.6</v>
      </c>
      <c r="U64">
        <v>0</v>
      </c>
      <c r="V64">
        <v>0</v>
      </c>
      <c r="W64">
        <v>0</v>
      </c>
      <c r="X64">
        <v>3.1980000000000004</v>
      </c>
      <c r="Y64">
        <v>29.998000000000001</v>
      </c>
      <c r="Z64" t="s">
        <v>8016</v>
      </c>
      <c r="AA64" s="119" t="s">
        <v>1</v>
      </c>
      <c r="AB64" t="s">
        <v>8194</v>
      </c>
      <c r="AC64">
        <v>76.05</v>
      </c>
    </row>
    <row r="65" spans="1:29" hidden="1" x14ac:dyDescent="0.25">
      <c r="A65" t="s">
        <v>8480</v>
      </c>
      <c r="B65" t="str">
        <f t="shared" si="0"/>
        <v>Diciembre</v>
      </c>
      <c r="C65" t="b">
        <f t="shared" si="1"/>
        <v>0</v>
      </c>
      <c r="D65">
        <v>674</v>
      </c>
      <c r="E65">
        <v>2022</v>
      </c>
      <c r="F65" t="s">
        <v>9012</v>
      </c>
      <c r="G65" t="s">
        <v>7854</v>
      </c>
      <c r="H65" t="s">
        <v>0</v>
      </c>
      <c r="I65" t="str">
        <f t="shared" si="2"/>
        <v>CCF</v>
      </c>
      <c r="J65" t="str">
        <f t="shared" si="3"/>
        <v>Impreso por imprenta o tiquetes</v>
      </c>
      <c r="K65" s="67" t="s">
        <v>8658</v>
      </c>
      <c r="L65" s="67" t="s">
        <v>8016</v>
      </c>
      <c r="M65">
        <v>60594</v>
      </c>
      <c r="N65" t="s">
        <v>2419</v>
      </c>
      <c r="O65" t="str">
        <f t="shared" si="4"/>
        <v>06142003971040</v>
      </c>
      <c r="P65" t="s">
        <v>2420</v>
      </c>
      <c r="Q65">
        <v>2.65</v>
      </c>
      <c r="R65">
        <v>0</v>
      </c>
      <c r="S65">
        <v>0</v>
      </c>
      <c r="T65">
        <v>33.049999999999997</v>
      </c>
      <c r="U65">
        <v>0</v>
      </c>
      <c r="V65">
        <v>0</v>
      </c>
      <c r="W65">
        <v>0</v>
      </c>
      <c r="X65">
        <v>4.2965</v>
      </c>
      <c r="Y65">
        <v>39.996499999999997</v>
      </c>
      <c r="Z65" t="s">
        <v>8016</v>
      </c>
      <c r="AA65" s="119" t="s">
        <v>1</v>
      </c>
      <c r="AB65" t="s">
        <v>8016</v>
      </c>
      <c r="AC65">
        <v>0</v>
      </c>
    </row>
    <row r="66" spans="1:29" hidden="1" x14ac:dyDescent="0.25">
      <c r="A66" t="s">
        <v>8480</v>
      </c>
      <c r="B66" t="str">
        <f t="shared" si="0"/>
        <v>Diciembre</v>
      </c>
      <c r="C66" t="b">
        <f t="shared" si="1"/>
        <v>0</v>
      </c>
      <c r="D66">
        <v>673</v>
      </c>
      <c r="E66">
        <v>2022</v>
      </c>
      <c r="F66" t="s">
        <v>9001</v>
      </c>
      <c r="G66" t="s">
        <v>7854</v>
      </c>
      <c r="H66" t="s">
        <v>0</v>
      </c>
      <c r="I66" t="str">
        <f t="shared" si="2"/>
        <v>CCF</v>
      </c>
      <c r="J66" t="str">
        <f t="shared" si="3"/>
        <v>Impreso por imprenta o tiquetes</v>
      </c>
      <c r="K66" s="67" t="s">
        <v>8658</v>
      </c>
      <c r="L66" s="67" t="s">
        <v>8016</v>
      </c>
      <c r="M66">
        <v>143</v>
      </c>
      <c r="N66" t="s">
        <v>1686</v>
      </c>
      <c r="O66" t="str">
        <f t="shared" si="4"/>
        <v>12170701191011</v>
      </c>
      <c r="P66" t="s">
        <v>1687</v>
      </c>
      <c r="Q66">
        <v>0</v>
      </c>
      <c r="R66">
        <v>0</v>
      </c>
      <c r="S66">
        <v>0</v>
      </c>
      <c r="T66">
        <v>4178.8500000000004</v>
      </c>
      <c r="U66">
        <v>0</v>
      </c>
      <c r="V66">
        <v>0</v>
      </c>
      <c r="W66">
        <v>0</v>
      </c>
      <c r="X66">
        <v>543.2505000000001</v>
      </c>
      <c r="Y66">
        <v>4722.1005000000005</v>
      </c>
      <c r="Z66" t="s">
        <v>8016</v>
      </c>
      <c r="AA66" s="119" t="s">
        <v>1</v>
      </c>
      <c r="AB66" t="s">
        <v>8016</v>
      </c>
      <c r="AC66">
        <v>0</v>
      </c>
    </row>
    <row r="67" spans="1:29" hidden="1" x14ac:dyDescent="0.25">
      <c r="A67" t="s">
        <v>8480</v>
      </c>
      <c r="B67" t="str">
        <f t="shared" ref="B67:B107" si="5">SUBSTITUTE(A67,"ICIEMBRE","iciembre")</f>
        <v>Diciembre</v>
      </c>
      <c r="C67" t="b">
        <f t="shared" ref="C67:C130" si="6">IF(A67="ENERO",REPLACE(A67,2,4,"nero"),IF(A67="FEBRERO",REPLACE(A67,2,6,"ebrero"),IF(A67="MARZO",REPLACE(A67,2,4,"arzo")*IF(A67="ABRIL",REPLACE(A67,2,4,"bril")*IF(A67="MAYO",REPLACE(A67,2,3,"ayo")*IF(A67="JUNIO",REPLACE(A67,2,4,"unio"),0))))))</f>
        <v>0</v>
      </c>
      <c r="D67">
        <v>672</v>
      </c>
      <c r="E67">
        <v>2022</v>
      </c>
      <c r="F67" t="s">
        <v>9001</v>
      </c>
      <c r="G67" t="s">
        <v>7854</v>
      </c>
      <c r="H67" t="s">
        <v>0</v>
      </c>
      <c r="I67" t="str">
        <f t="shared" ref="I67:I130" si="7">IF(H67="03","CCF",IF(H67="05","Nota de crédito",IF(H67="12","Factura",0)))</f>
        <v>CCF</v>
      </c>
      <c r="J67" t="str">
        <f t="shared" ref="J67:J130" si="8">IF(I67="CCF","Impreso por imprenta o tiquetes",IF(I67="Nota de crédito","Impreso por imprenta o tiquetes",IF(I67="Factura","Otros",0)))</f>
        <v>Impreso por imprenta o tiquetes</v>
      </c>
      <c r="K67" s="67" t="s">
        <v>8658</v>
      </c>
      <c r="L67" s="67" t="s">
        <v>8016</v>
      </c>
      <c r="M67">
        <v>142</v>
      </c>
      <c r="N67" t="s">
        <v>1686</v>
      </c>
      <c r="O67" t="str">
        <f t="shared" ref="O67:O130" si="9">IF(N67="",Z67,N67)</f>
        <v>12170701191011</v>
      </c>
      <c r="P67" t="s">
        <v>1687</v>
      </c>
      <c r="Q67">
        <v>0</v>
      </c>
      <c r="R67">
        <v>0</v>
      </c>
      <c r="S67">
        <v>0</v>
      </c>
      <c r="T67">
        <v>3757.35</v>
      </c>
      <c r="U67">
        <v>0</v>
      </c>
      <c r="V67">
        <v>0</v>
      </c>
      <c r="W67">
        <v>0</v>
      </c>
      <c r="X67">
        <v>488.45550000000003</v>
      </c>
      <c r="Y67">
        <v>4245.8055000000004</v>
      </c>
      <c r="Z67" t="s">
        <v>8016</v>
      </c>
      <c r="AA67" s="119" t="s">
        <v>1</v>
      </c>
      <c r="AB67" t="s">
        <v>8016</v>
      </c>
      <c r="AC67">
        <v>0</v>
      </c>
    </row>
    <row r="68" spans="1:29" hidden="1" x14ac:dyDescent="0.25">
      <c r="A68" t="s">
        <v>8480</v>
      </c>
      <c r="B68" t="str">
        <f t="shared" si="5"/>
        <v>Diciembre</v>
      </c>
      <c r="C68" t="b">
        <f t="shared" si="6"/>
        <v>0</v>
      </c>
      <c r="D68">
        <v>671</v>
      </c>
      <c r="E68">
        <v>2022</v>
      </c>
      <c r="F68" t="s">
        <v>8894</v>
      </c>
      <c r="G68" t="s">
        <v>7854</v>
      </c>
      <c r="H68" t="s">
        <v>0</v>
      </c>
      <c r="I68" t="str">
        <f t="shared" si="7"/>
        <v>CCF</v>
      </c>
      <c r="J68" t="str">
        <f t="shared" si="8"/>
        <v>Impreso por imprenta o tiquetes</v>
      </c>
      <c r="K68" s="67" t="s">
        <v>8658</v>
      </c>
      <c r="L68" s="67" t="s">
        <v>8016</v>
      </c>
      <c r="M68">
        <v>196</v>
      </c>
      <c r="N68" t="s">
        <v>8716</v>
      </c>
      <c r="O68" t="str">
        <f t="shared" si="9"/>
        <v>06142002931037</v>
      </c>
      <c r="P68" t="s">
        <v>8717</v>
      </c>
      <c r="Q68">
        <v>0</v>
      </c>
      <c r="R68">
        <v>0</v>
      </c>
      <c r="S68">
        <v>0</v>
      </c>
      <c r="T68">
        <v>1384.95</v>
      </c>
      <c r="U68">
        <v>0</v>
      </c>
      <c r="V68">
        <v>0</v>
      </c>
      <c r="W68">
        <v>0</v>
      </c>
      <c r="X68">
        <v>180.04350000000002</v>
      </c>
      <c r="Y68">
        <v>1564.9935</v>
      </c>
      <c r="Z68" t="s">
        <v>8016</v>
      </c>
      <c r="AA68" s="119" t="s">
        <v>1</v>
      </c>
      <c r="AB68" t="s">
        <v>8016</v>
      </c>
      <c r="AC68">
        <v>0</v>
      </c>
    </row>
    <row r="69" spans="1:29" hidden="1" x14ac:dyDescent="0.25">
      <c r="A69" t="s">
        <v>8480</v>
      </c>
      <c r="B69" t="str">
        <f t="shared" si="5"/>
        <v>Diciembre</v>
      </c>
      <c r="C69" t="b">
        <f t="shared" si="6"/>
        <v>0</v>
      </c>
      <c r="D69">
        <v>670</v>
      </c>
      <c r="E69">
        <v>2022</v>
      </c>
      <c r="F69" t="s">
        <v>8874</v>
      </c>
      <c r="G69" t="s">
        <v>7854</v>
      </c>
      <c r="H69" t="s">
        <v>0</v>
      </c>
      <c r="I69" t="str">
        <f t="shared" si="7"/>
        <v>CCF</v>
      </c>
      <c r="J69" t="str">
        <f t="shared" si="8"/>
        <v>Impreso por imprenta o tiquetes</v>
      </c>
      <c r="K69" s="67" t="s">
        <v>8658</v>
      </c>
      <c r="L69" s="67" t="s">
        <v>8016</v>
      </c>
      <c r="M69">
        <v>3669756</v>
      </c>
      <c r="N69" t="s">
        <v>1464</v>
      </c>
      <c r="O69" t="str">
        <f t="shared" si="9"/>
        <v>06140108580017</v>
      </c>
      <c r="P69" t="s">
        <v>1465</v>
      </c>
      <c r="Q69">
        <v>0</v>
      </c>
      <c r="R69">
        <v>0</v>
      </c>
      <c r="S69">
        <v>0</v>
      </c>
      <c r="T69">
        <v>267.01</v>
      </c>
      <c r="U69">
        <v>0</v>
      </c>
      <c r="V69">
        <v>0</v>
      </c>
      <c r="W69">
        <v>0</v>
      </c>
      <c r="X69">
        <v>34.711300000000001</v>
      </c>
      <c r="Y69">
        <v>301.72129999999999</v>
      </c>
      <c r="Z69" t="s">
        <v>8016</v>
      </c>
      <c r="AA69" s="119" t="s">
        <v>1</v>
      </c>
      <c r="AB69" t="s">
        <v>8016</v>
      </c>
      <c r="AC69">
        <v>0</v>
      </c>
    </row>
    <row r="70" spans="1:29" hidden="1" x14ac:dyDescent="0.25">
      <c r="A70" t="s">
        <v>8480</v>
      </c>
      <c r="B70" t="str">
        <f t="shared" si="5"/>
        <v>Diciembre</v>
      </c>
      <c r="C70" t="b">
        <f t="shared" si="6"/>
        <v>0</v>
      </c>
      <c r="D70">
        <v>669</v>
      </c>
      <c r="E70">
        <v>2022</v>
      </c>
      <c r="F70" t="s">
        <v>8897</v>
      </c>
      <c r="G70" t="s">
        <v>7854</v>
      </c>
      <c r="H70" t="s">
        <v>0</v>
      </c>
      <c r="I70" t="str">
        <f t="shared" si="7"/>
        <v>CCF</v>
      </c>
      <c r="J70" t="str">
        <f t="shared" si="8"/>
        <v>Impreso por imprenta o tiquetes</v>
      </c>
      <c r="K70" s="67" t="s">
        <v>8658</v>
      </c>
      <c r="L70" s="67" t="s">
        <v>8016</v>
      </c>
      <c r="M70">
        <v>193</v>
      </c>
      <c r="N70" t="s">
        <v>8716</v>
      </c>
      <c r="O70" t="str">
        <f t="shared" si="9"/>
        <v>06142002931037</v>
      </c>
      <c r="P70" t="s">
        <v>8717</v>
      </c>
      <c r="Q70">
        <v>0</v>
      </c>
      <c r="R70">
        <v>0</v>
      </c>
      <c r="S70">
        <v>0</v>
      </c>
      <c r="T70">
        <v>338.5</v>
      </c>
      <c r="U70">
        <v>0</v>
      </c>
      <c r="V70">
        <v>0</v>
      </c>
      <c r="W70">
        <v>0</v>
      </c>
      <c r="X70">
        <v>44.005000000000003</v>
      </c>
      <c r="Y70">
        <v>382.505</v>
      </c>
      <c r="Z70" t="s">
        <v>8016</v>
      </c>
      <c r="AA70" s="119" t="s">
        <v>1</v>
      </c>
      <c r="AB70" t="s">
        <v>8016</v>
      </c>
      <c r="AC70">
        <v>0</v>
      </c>
    </row>
    <row r="71" spans="1:29" hidden="1" x14ac:dyDescent="0.25">
      <c r="A71" t="s">
        <v>8480</v>
      </c>
      <c r="B71" t="str">
        <f t="shared" si="5"/>
        <v>Diciembre</v>
      </c>
      <c r="C71" t="b">
        <f t="shared" si="6"/>
        <v>0</v>
      </c>
      <c r="D71">
        <v>668</v>
      </c>
      <c r="E71">
        <v>2022</v>
      </c>
      <c r="F71" t="s">
        <v>8795</v>
      </c>
      <c r="G71" t="s">
        <v>7854</v>
      </c>
      <c r="H71" t="s">
        <v>0</v>
      </c>
      <c r="I71" t="str">
        <f t="shared" si="7"/>
        <v>CCF</v>
      </c>
      <c r="J71" t="str">
        <f t="shared" si="8"/>
        <v>Impreso por imprenta o tiquetes</v>
      </c>
      <c r="K71" s="67" t="s">
        <v>8658</v>
      </c>
      <c r="L71" s="67" t="s">
        <v>8016</v>
      </c>
      <c r="M71">
        <v>9728</v>
      </c>
      <c r="N71" t="s">
        <v>2227</v>
      </c>
      <c r="O71" t="str">
        <f t="shared" si="9"/>
        <v>06142704001062</v>
      </c>
      <c r="P71" t="s">
        <v>2228</v>
      </c>
      <c r="Q71">
        <v>0</v>
      </c>
      <c r="R71">
        <v>0</v>
      </c>
      <c r="S71">
        <v>0</v>
      </c>
      <c r="T71">
        <v>336.29</v>
      </c>
      <c r="U71">
        <v>0</v>
      </c>
      <c r="V71">
        <v>0</v>
      </c>
      <c r="W71">
        <v>0</v>
      </c>
      <c r="X71">
        <v>43.717700000000001</v>
      </c>
      <c r="Y71">
        <v>380.0077</v>
      </c>
      <c r="Z71" t="s">
        <v>8016</v>
      </c>
      <c r="AA71" s="119" t="s">
        <v>1</v>
      </c>
      <c r="AB71" t="s">
        <v>8016</v>
      </c>
      <c r="AC71">
        <v>0</v>
      </c>
    </row>
    <row r="72" spans="1:29" hidden="1" x14ac:dyDescent="0.25">
      <c r="A72" t="s">
        <v>8480</v>
      </c>
      <c r="B72" t="str">
        <f t="shared" si="5"/>
        <v>Diciembre</v>
      </c>
      <c r="C72" t="b">
        <f t="shared" si="6"/>
        <v>0</v>
      </c>
      <c r="D72">
        <v>667</v>
      </c>
      <c r="E72">
        <v>2022</v>
      </c>
      <c r="F72" t="s">
        <v>8882</v>
      </c>
      <c r="G72" t="s">
        <v>7854</v>
      </c>
      <c r="H72" t="s">
        <v>0</v>
      </c>
      <c r="I72" t="str">
        <f t="shared" si="7"/>
        <v>CCF</v>
      </c>
      <c r="J72" t="str">
        <f t="shared" si="8"/>
        <v>Impreso por imprenta o tiquetes</v>
      </c>
      <c r="K72" s="67" t="s">
        <v>8658</v>
      </c>
      <c r="L72" s="67" t="s">
        <v>8016</v>
      </c>
      <c r="M72">
        <v>127</v>
      </c>
      <c r="N72" t="s">
        <v>1686</v>
      </c>
      <c r="O72" t="str">
        <f t="shared" si="9"/>
        <v>12170701191011</v>
      </c>
      <c r="P72" t="s">
        <v>1687</v>
      </c>
      <c r="Q72">
        <v>0</v>
      </c>
      <c r="R72">
        <v>0</v>
      </c>
      <c r="S72">
        <v>0</v>
      </c>
      <c r="T72">
        <v>5724.3</v>
      </c>
      <c r="U72">
        <v>0</v>
      </c>
      <c r="V72">
        <v>0</v>
      </c>
      <c r="W72">
        <v>0</v>
      </c>
      <c r="X72">
        <v>744.15900000000011</v>
      </c>
      <c r="Y72">
        <v>6468.4590000000007</v>
      </c>
      <c r="Z72" t="s">
        <v>8016</v>
      </c>
      <c r="AA72" s="119" t="s">
        <v>1</v>
      </c>
      <c r="AB72" t="s">
        <v>8016</v>
      </c>
      <c r="AC72">
        <v>0</v>
      </c>
    </row>
    <row r="73" spans="1:29" hidden="1" x14ac:dyDescent="0.25">
      <c r="A73" t="s">
        <v>8480</v>
      </c>
      <c r="B73" t="str">
        <f t="shared" si="5"/>
        <v>Diciembre</v>
      </c>
      <c r="C73" t="b">
        <f t="shared" si="6"/>
        <v>0</v>
      </c>
      <c r="D73">
        <v>666</v>
      </c>
      <c r="E73">
        <v>2022</v>
      </c>
      <c r="F73" t="s">
        <v>8816</v>
      </c>
      <c r="G73" t="s">
        <v>7854</v>
      </c>
      <c r="H73" t="s">
        <v>0</v>
      </c>
      <c r="I73" t="str">
        <f t="shared" si="7"/>
        <v>CCF</v>
      </c>
      <c r="J73" t="str">
        <f t="shared" si="8"/>
        <v>Impreso por imprenta o tiquetes</v>
      </c>
      <c r="K73" s="67" t="s">
        <v>8658</v>
      </c>
      <c r="L73" s="67" t="s">
        <v>8016</v>
      </c>
      <c r="M73">
        <v>37375</v>
      </c>
      <c r="N73" t="s">
        <v>8617</v>
      </c>
      <c r="O73" t="str">
        <f t="shared" si="9"/>
        <v>95012110211015</v>
      </c>
      <c r="P73" t="s">
        <v>8618</v>
      </c>
      <c r="Q73">
        <v>0</v>
      </c>
      <c r="R73">
        <v>0</v>
      </c>
      <c r="S73">
        <v>0</v>
      </c>
      <c r="T73">
        <v>32.04</v>
      </c>
      <c r="U73">
        <v>0</v>
      </c>
      <c r="V73">
        <v>0</v>
      </c>
      <c r="W73">
        <v>0</v>
      </c>
      <c r="X73">
        <v>4.1652000000000005</v>
      </c>
      <c r="Y73">
        <v>36.205199999999998</v>
      </c>
      <c r="Z73" t="s">
        <v>8016</v>
      </c>
      <c r="AA73" s="119" t="s">
        <v>1</v>
      </c>
      <c r="AB73" t="s">
        <v>8201</v>
      </c>
      <c r="AC73">
        <v>4.21</v>
      </c>
    </row>
    <row r="74" spans="1:29" hidden="1" x14ac:dyDescent="0.25">
      <c r="A74" t="s">
        <v>8480</v>
      </c>
      <c r="B74" t="str">
        <f t="shared" si="5"/>
        <v>Diciembre</v>
      </c>
      <c r="C74" t="b">
        <f t="shared" si="6"/>
        <v>0</v>
      </c>
      <c r="D74">
        <v>665</v>
      </c>
      <c r="E74">
        <v>2022</v>
      </c>
      <c r="F74" t="s">
        <v>9088</v>
      </c>
      <c r="G74" t="s">
        <v>7854</v>
      </c>
      <c r="H74" t="s">
        <v>0</v>
      </c>
      <c r="I74" t="str">
        <f t="shared" si="7"/>
        <v>CCF</v>
      </c>
      <c r="J74" t="str">
        <f t="shared" si="8"/>
        <v>Impreso por imprenta o tiquetes</v>
      </c>
      <c r="K74" s="67" t="s">
        <v>8658</v>
      </c>
      <c r="L74" s="67" t="s">
        <v>8016</v>
      </c>
      <c r="M74">
        <v>2164400</v>
      </c>
      <c r="N74" t="s">
        <v>1501</v>
      </c>
      <c r="O74" t="str">
        <f t="shared" si="9"/>
        <v>06142708101053</v>
      </c>
      <c r="P74" t="s">
        <v>1502</v>
      </c>
      <c r="Q74">
        <v>2.33</v>
      </c>
      <c r="R74">
        <v>0</v>
      </c>
      <c r="S74">
        <v>0</v>
      </c>
      <c r="T74">
        <v>24.49</v>
      </c>
      <c r="U74">
        <v>0</v>
      </c>
      <c r="V74">
        <v>0</v>
      </c>
      <c r="W74">
        <v>0</v>
      </c>
      <c r="X74">
        <v>3.1837</v>
      </c>
      <c r="Y74">
        <v>30.003700000000002</v>
      </c>
      <c r="Z74" t="s">
        <v>8016</v>
      </c>
      <c r="AA74" s="119" t="s">
        <v>1</v>
      </c>
      <c r="AB74" t="s">
        <v>8016</v>
      </c>
      <c r="AC74">
        <v>0</v>
      </c>
    </row>
    <row r="75" spans="1:29" hidden="1" x14ac:dyDescent="0.25">
      <c r="A75" t="s">
        <v>8480</v>
      </c>
      <c r="B75" t="str">
        <f t="shared" si="5"/>
        <v>Diciembre</v>
      </c>
      <c r="C75" t="b">
        <f t="shared" si="6"/>
        <v>0</v>
      </c>
      <c r="D75">
        <v>664</v>
      </c>
      <c r="E75">
        <v>2022</v>
      </c>
      <c r="F75" t="s">
        <v>9087</v>
      </c>
      <c r="G75" t="s">
        <v>7854</v>
      </c>
      <c r="H75" t="s">
        <v>0</v>
      </c>
      <c r="I75" t="str">
        <f t="shared" si="7"/>
        <v>CCF</v>
      </c>
      <c r="J75" t="str">
        <f t="shared" si="8"/>
        <v>Impreso por imprenta o tiquetes</v>
      </c>
      <c r="K75" s="67" t="s">
        <v>8658</v>
      </c>
      <c r="L75" s="67" t="s">
        <v>8016</v>
      </c>
      <c r="M75">
        <v>4901</v>
      </c>
      <c r="N75" t="s">
        <v>1699</v>
      </c>
      <c r="O75" t="str">
        <f t="shared" si="9"/>
        <v>13071610671016</v>
      </c>
      <c r="P75" t="s">
        <v>1700</v>
      </c>
      <c r="Q75">
        <v>0</v>
      </c>
      <c r="R75">
        <v>0</v>
      </c>
      <c r="S75">
        <v>0</v>
      </c>
      <c r="T75">
        <v>22.75</v>
      </c>
      <c r="U75">
        <v>0</v>
      </c>
      <c r="V75">
        <v>0</v>
      </c>
      <c r="W75">
        <v>0</v>
      </c>
      <c r="X75">
        <v>2.9575</v>
      </c>
      <c r="Y75">
        <v>25.7075</v>
      </c>
      <c r="Z75" t="s">
        <v>8016</v>
      </c>
      <c r="AA75" s="119" t="s">
        <v>1</v>
      </c>
      <c r="AB75" t="s">
        <v>8194</v>
      </c>
      <c r="AC75">
        <v>28.13</v>
      </c>
    </row>
    <row r="76" spans="1:29" hidden="1" x14ac:dyDescent="0.25">
      <c r="A76" t="s">
        <v>8480</v>
      </c>
      <c r="B76" t="str">
        <f t="shared" si="5"/>
        <v>Diciembre</v>
      </c>
      <c r="C76" t="b">
        <f t="shared" si="6"/>
        <v>0</v>
      </c>
      <c r="D76">
        <v>663</v>
      </c>
      <c r="E76">
        <v>2022</v>
      </c>
      <c r="F76" t="s">
        <v>9086</v>
      </c>
      <c r="G76" t="s">
        <v>7854</v>
      </c>
      <c r="H76" t="s">
        <v>0</v>
      </c>
      <c r="I76" t="str">
        <f t="shared" si="7"/>
        <v>CCF</v>
      </c>
      <c r="J76" t="str">
        <f t="shared" si="8"/>
        <v>Impreso por imprenta o tiquetes</v>
      </c>
      <c r="K76" s="67" t="s">
        <v>8658</v>
      </c>
      <c r="L76" s="67" t="s">
        <v>8016</v>
      </c>
      <c r="M76">
        <v>749392</v>
      </c>
      <c r="N76" t="s">
        <v>1473</v>
      </c>
      <c r="O76" t="str">
        <f t="shared" si="9"/>
        <v>06141101690011</v>
      </c>
      <c r="P76" t="s">
        <v>1474</v>
      </c>
      <c r="Q76">
        <v>0</v>
      </c>
      <c r="R76">
        <v>0</v>
      </c>
      <c r="S76">
        <v>0</v>
      </c>
      <c r="T76">
        <v>60.7</v>
      </c>
      <c r="U76">
        <v>0</v>
      </c>
      <c r="V76">
        <v>0</v>
      </c>
      <c r="W76">
        <v>0</v>
      </c>
      <c r="X76">
        <v>7.8910000000000009</v>
      </c>
      <c r="Y76">
        <v>68.591000000000008</v>
      </c>
      <c r="Z76" t="s">
        <v>8016</v>
      </c>
      <c r="AA76" s="119" t="s">
        <v>1</v>
      </c>
      <c r="AB76" t="s">
        <v>8016</v>
      </c>
      <c r="AC76">
        <v>0</v>
      </c>
    </row>
    <row r="77" spans="1:29" hidden="1" x14ac:dyDescent="0.25">
      <c r="A77" t="s">
        <v>8480</v>
      </c>
      <c r="B77" t="str">
        <f t="shared" si="5"/>
        <v>Diciembre</v>
      </c>
      <c r="C77" t="b">
        <f t="shared" si="6"/>
        <v>0</v>
      </c>
      <c r="D77">
        <v>662</v>
      </c>
      <c r="E77">
        <v>2022</v>
      </c>
      <c r="F77" t="s">
        <v>9085</v>
      </c>
      <c r="G77" t="s">
        <v>7854</v>
      </c>
      <c r="H77" t="s">
        <v>0</v>
      </c>
      <c r="I77" t="str">
        <f t="shared" si="7"/>
        <v>CCF</v>
      </c>
      <c r="J77" t="str">
        <f t="shared" si="8"/>
        <v>Impreso por imprenta o tiquetes</v>
      </c>
      <c r="K77" s="67" t="s">
        <v>8658</v>
      </c>
      <c r="L77" s="67" t="s">
        <v>8016</v>
      </c>
      <c r="M77">
        <v>263944</v>
      </c>
      <c r="N77" t="s">
        <v>1522</v>
      </c>
      <c r="O77" t="str">
        <f t="shared" si="9"/>
        <v>06141403161033</v>
      </c>
      <c r="P77" t="s">
        <v>1523</v>
      </c>
      <c r="Q77">
        <v>2.2000000000000002</v>
      </c>
      <c r="R77">
        <v>0</v>
      </c>
      <c r="S77">
        <v>0</v>
      </c>
      <c r="T77">
        <v>24.6</v>
      </c>
      <c r="U77">
        <v>0</v>
      </c>
      <c r="V77">
        <v>0</v>
      </c>
      <c r="W77">
        <v>0</v>
      </c>
      <c r="X77">
        <v>3.1980000000000004</v>
      </c>
      <c r="Y77">
        <v>29.998000000000001</v>
      </c>
      <c r="Z77" t="s">
        <v>8016</v>
      </c>
      <c r="AA77" s="119" t="s">
        <v>1</v>
      </c>
      <c r="AB77" t="s">
        <v>8016</v>
      </c>
      <c r="AC77">
        <v>0</v>
      </c>
    </row>
    <row r="78" spans="1:29" hidden="1" x14ac:dyDescent="0.25">
      <c r="A78" t="s">
        <v>8480</v>
      </c>
      <c r="B78" t="str">
        <f t="shared" si="5"/>
        <v>Diciembre</v>
      </c>
      <c r="C78" t="b">
        <f t="shared" si="6"/>
        <v>0</v>
      </c>
      <c r="D78">
        <v>661</v>
      </c>
      <c r="E78">
        <v>2022</v>
      </c>
      <c r="F78" t="s">
        <v>9078</v>
      </c>
      <c r="G78" t="s">
        <v>7854</v>
      </c>
      <c r="H78" t="s">
        <v>0</v>
      </c>
      <c r="I78" t="str">
        <f t="shared" si="7"/>
        <v>CCF</v>
      </c>
      <c r="J78" t="str">
        <f t="shared" si="8"/>
        <v>Impreso por imprenta o tiquetes</v>
      </c>
      <c r="K78" s="67" t="s">
        <v>8658</v>
      </c>
      <c r="L78" s="67" t="s">
        <v>8016</v>
      </c>
      <c r="M78">
        <v>129355</v>
      </c>
      <c r="N78" t="s">
        <v>1522</v>
      </c>
      <c r="O78" t="str">
        <f t="shared" si="9"/>
        <v>06141403161033</v>
      </c>
      <c r="P78" t="s">
        <v>1523</v>
      </c>
      <c r="Q78">
        <v>1.47</v>
      </c>
      <c r="R78">
        <v>0</v>
      </c>
      <c r="S78">
        <v>0</v>
      </c>
      <c r="T78">
        <v>16.399999999999999</v>
      </c>
      <c r="U78">
        <v>0</v>
      </c>
      <c r="V78">
        <v>0</v>
      </c>
      <c r="W78">
        <v>0</v>
      </c>
      <c r="X78">
        <v>2.1319999999999997</v>
      </c>
      <c r="Y78">
        <v>20.001999999999995</v>
      </c>
      <c r="Z78" t="s">
        <v>8016</v>
      </c>
      <c r="AA78" s="119" t="s">
        <v>1</v>
      </c>
      <c r="AB78" t="s">
        <v>8016</v>
      </c>
      <c r="AC78">
        <v>0</v>
      </c>
    </row>
    <row r="79" spans="1:29" hidden="1" x14ac:dyDescent="0.25">
      <c r="A79" t="s">
        <v>8480</v>
      </c>
      <c r="B79" t="str">
        <f t="shared" si="5"/>
        <v>Diciembre</v>
      </c>
      <c r="C79" t="b">
        <f t="shared" si="6"/>
        <v>0</v>
      </c>
      <c r="D79">
        <v>660</v>
      </c>
      <c r="E79">
        <v>2022</v>
      </c>
      <c r="F79" t="s">
        <v>9077</v>
      </c>
      <c r="G79" t="s">
        <v>7854</v>
      </c>
      <c r="H79" t="s">
        <v>0</v>
      </c>
      <c r="I79" t="str">
        <f t="shared" si="7"/>
        <v>CCF</v>
      </c>
      <c r="J79" t="str">
        <f t="shared" si="8"/>
        <v>Impreso por imprenta o tiquetes</v>
      </c>
      <c r="K79" s="67" t="s">
        <v>8658</v>
      </c>
      <c r="L79" s="67" t="s">
        <v>8016</v>
      </c>
      <c r="M79">
        <v>29008</v>
      </c>
      <c r="N79" t="s">
        <v>8620</v>
      </c>
      <c r="O79" t="str">
        <f t="shared" si="9"/>
        <v>06140410021046</v>
      </c>
      <c r="P79" t="s">
        <v>8621</v>
      </c>
      <c r="Q79">
        <v>2.17</v>
      </c>
      <c r="R79">
        <v>0</v>
      </c>
      <c r="S79">
        <v>0</v>
      </c>
      <c r="T79">
        <v>24.62</v>
      </c>
      <c r="U79">
        <v>0</v>
      </c>
      <c r="V79">
        <v>0</v>
      </c>
      <c r="W79">
        <v>0</v>
      </c>
      <c r="X79">
        <v>3.2006000000000001</v>
      </c>
      <c r="Y79">
        <v>29.990600000000001</v>
      </c>
      <c r="Z79" t="s">
        <v>8016</v>
      </c>
      <c r="AA79" s="119" t="s">
        <v>1</v>
      </c>
      <c r="AB79" t="s">
        <v>8016</v>
      </c>
      <c r="AC79">
        <v>0</v>
      </c>
    </row>
    <row r="80" spans="1:29" hidden="1" x14ac:dyDescent="0.25">
      <c r="A80" t="s">
        <v>8480</v>
      </c>
      <c r="B80" t="str">
        <f t="shared" si="5"/>
        <v>Diciembre</v>
      </c>
      <c r="C80" t="b">
        <f t="shared" si="6"/>
        <v>0</v>
      </c>
      <c r="D80">
        <v>659</v>
      </c>
      <c r="E80">
        <v>2022</v>
      </c>
      <c r="F80" t="s">
        <v>9076</v>
      </c>
      <c r="G80" t="s">
        <v>7854</v>
      </c>
      <c r="H80" t="s">
        <v>0</v>
      </c>
      <c r="I80" t="str">
        <f t="shared" si="7"/>
        <v>CCF</v>
      </c>
      <c r="J80" t="str">
        <f t="shared" si="8"/>
        <v>Impreso por imprenta o tiquetes</v>
      </c>
      <c r="K80" s="67" t="s">
        <v>8658</v>
      </c>
      <c r="L80" s="67" t="s">
        <v>8016</v>
      </c>
      <c r="M80">
        <v>4235</v>
      </c>
      <c r="N80" t="s">
        <v>919</v>
      </c>
      <c r="O80" t="str">
        <f t="shared" si="9"/>
        <v>06141605121041</v>
      </c>
      <c r="P80" t="s">
        <v>920</v>
      </c>
      <c r="Q80">
        <v>0</v>
      </c>
      <c r="R80">
        <v>0</v>
      </c>
      <c r="S80">
        <v>0</v>
      </c>
      <c r="T80">
        <v>22.12</v>
      </c>
      <c r="U80">
        <v>0</v>
      </c>
      <c r="V80">
        <v>0</v>
      </c>
      <c r="W80">
        <v>0</v>
      </c>
      <c r="X80">
        <v>2.8756000000000004</v>
      </c>
      <c r="Y80">
        <v>24.995600000000003</v>
      </c>
      <c r="Z80" t="s">
        <v>8016</v>
      </c>
      <c r="AA80" s="119" t="s">
        <v>1</v>
      </c>
      <c r="AB80" t="s">
        <v>8016</v>
      </c>
      <c r="AC80">
        <v>0</v>
      </c>
    </row>
    <row r="81" spans="1:29" hidden="1" x14ac:dyDescent="0.25">
      <c r="A81" t="s">
        <v>8480</v>
      </c>
      <c r="B81" t="str">
        <f t="shared" si="5"/>
        <v>Diciembre</v>
      </c>
      <c r="C81" t="b">
        <f t="shared" si="6"/>
        <v>0</v>
      </c>
      <c r="D81">
        <v>658</v>
      </c>
      <c r="E81">
        <v>2022</v>
      </c>
      <c r="F81" t="s">
        <v>9043</v>
      </c>
      <c r="G81" t="s">
        <v>7854</v>
      </c>
      <c r="H81" t="s">
        <v>0</v>
      </c>
      <c r="I81" t="str">
        <f t="shared" si="7"/>
        <v>CCF</v>
      </c>
      <c r="J81" t="str">
        <f t="shared" si="8"/>
        <v>Impreso por imprenta o tiquetes</v>
      </c>
      <c r="K81" s="67" t="s">
        <v>8658</v>
      </c>
      <c r="L81" s="67" t="s">
        <v>8016</v>
      </c>
      <c r="M81">
        <v>262810</v>
      </c>
      <c r="N81" t="s">
        <v>1522</v>
      </c>
      <c r="O81" t="str">
        <f t="shared" si="9"/>
        <v>06141403161033</v>
      </c>
      <c r="P81" t="s">
        <v>1523</v>
      </c>
      <c r="Q81">
        <v>2.2000000000000002</v>
      </c>
      <c r="R81">
        <v>0</v>
      </c>
      <c r="S81">
        <v>0</v>
      </c>
      <c r="T81">
        <v>24.6</v>
      </c>
      <c r="U81">
        <v>0</v>
      </c>
      <c r="V81">
        <v>0</v>
      </c>
      <c r="W81">
        <v>0</v>
      </c>
      <c r="X81">
        <v>3.1980000000000004</v>
      </c>
      <c r="Y81">
        <v>29.998000000000001</v>
      </c>
      <c r="Z81" t="s">
        <v>8016</v>
      </c>
      <c r="AA81" s="119" t="s">
        <v>1</v>
      </c>
      <c r="AB81" t="s">
        <v>8016</v>
      </c>
      <c r="AC81">
        <v>0</v>
      </c>
    </row>
    <row r="82" spans="1:29" hidden="1" x14ac:dyDescent="0.25">
      <c r="A82" t="s">
        <v>8480</v>
      </c>
      <c r="B82" t="str">
        <f t="shared" si="5"/>
        <v>Diciembre</v>
      </c>
      <c r="C82" t="b">
        <f t="shared" si="6"/>
        <v>0</v>
      </c>
      <c r="D82">
        <v>657</v>
      </c>
      <c r="E82">
        <v>2022</v>
      </c>
      <c r="F82" t="s">
        <v>9044</v>
      </c>
      <c r="G82" t="s">
        <v>7854</v>
      </c>
      <c r="H82" t="s">
        <v>0</v>
      </c>
      <c r="I82" t="str">
        <f t="shared" si="7"/>
        <v>CCF</v>
      </c>
      <c r="J82" t="str">
        <f t="shared" si="8"/>
        <v>Impreso por imprenta o tiquetes</v>
      </c>
      <c r="K82" s="67" t="s">
        <v>8658</v>
      </c>
      <c r="L82" s="67" t="s">
        <v>8016</v>
      </c>
      <c r="M82">
        <v>3166</v>
      </c>
      <c r="N82" t="s">
        <v>1174</v>
      </c>
      <c r="O82" t="str">
        <f t="shared" si="9"/>
        <v>06142703981055</v>
      </c>
      <c r="P82" t="s">
        <v>1175</v>
      </c>
      <c r="Q82">
        <v>0</v>
      </c>
      <c r="R82">
        <v>0</v>
      </c>
      <c r="S82">
        <v>0</v>
      </c>
      <c r="T82">
        <v>185856</v>
      </c>
      <c r="U82">
        <v>0</v>
      </c>
      <c r="V82">
        <v>0</v>
      </c>
      <c r="W82">
        <v>0</v>
      </c>
      <c r="X82">
        <v>24161.280000000002</v>
      </c>
      <c r="Y82">
        <v>210017.28</v>
      </c>
      <c r="Z82" t="s">
        <v>8016</v>
      </c>
      <c r="AA82" s="119" t="s">
        <v>1</v>
      </c>
      <c r="AB82" t="s">
        <v>8016</v>
      </c>
      <c r="AC82">
        <v>0</v>
      </c>
    </row>
    <row r="83" spans="1:29" hidden="1" x14ac:dyDescent="0.25">
      <c r="A83" t="s">
        <v>8480</v>
      </c>
      <c r="B83" t="str">
        <f t="shared" si="5"/>
        <v>Diciembre</v>
      </c>
      <c r="C83" t="b">
        <f t="shared" si="6"/>
        <v>0</v>
      </c>
      <c r="D83">
        <v>656</v>
      </c>
      <c r="E83">
        <v>2022</v>
      </c>
      <c r="F83" t="s">
        <v>9084</v>
      </c>
      <c r="G83" t="s">
        <v>7854</v>
      </c>
      <c r="H83" t="s">
        <v>0</v>
      </c>
      <c r="I83" t="str">
        <f t="shared" si="7"/>
        <v>CCF</v>
      </c>
      <c r="J83" t="str">
        <f t="shared" si="8"/>
        <v>Impreso por imprenta o tiquetes</v>
      </c>
      <c r="K83" s="67" t="s">
        <v>8658</v>
      </c>
      <c r="L83" s="67" t="s">
        <v>8016</v>
      </c>
      <c r="M83">
        <v>3125</v>
      </c>
      <c r="N83" t="s">
        <v>1174</v>
      </c>
      <c r="O83" t="str">
        <f t="shared" si="9"/>
        <v>06142703981055</v>
      </c>
      <c r="P83" t="s">
        <v>1175</v>
      </c>
      <c r="Q83">
        <v>0</v>
      </c>
      <c r="R83">
        <v>0</v>
      </c>
      <c r="S83">
        <v>0</v>
      </c>
      <c r="T83">
        <v>3200</v>
      </c>
      <c r="U83">
        <v>0</v>
      </c>
      <c r="V83">
        <v>0</v>
      </c>
      <c r="W83">
        <v>0</v>
      </c>
      <c r="X83">
        <v>416</v>
      </c>
      <c r="Y83">
        <v>3616</v>
      </c>
      <c r="Z83" t="s">
        <v>8016</v>
      </c>
      <c r="AA83" s="119" t="s">
        <v>1</v>
      </c>
      <c r="AB83" t="s">
        <v>8016</v>
      </c>
      <c r="AC83">
        <v>0</v>
      </c>
    </row>
    <row r="84" spans="1:29" hidden="1" x14ac:dyDescent="0.25">
      <c r="A84" t="s">
        <v>8480</v>
      </c>
      <c r="B84" t="str">
        <f t="shared" si="5"/>
        <v>Diciembre</v>
      </c>
      <c r="C84" t="b">
        <f t="shared" si="6"/>
        <v>0</v>
      </c>
      <c r="D84">
        <v>655</v>
      </c>
      <c r="E84">
        <v>2022</v>
      </c>
      <c r="F84" t="s">
        <v>9084</v>
      </c>
      <c r="G84" t="s">
        <v>7854</v>
      </c>
      <c r="H84" t="s">
        <v>0</v>
      </c>
      <c r="I84" t="str">
        <f t="shared" si="7"/>
        <v>CCF</v>
      </c>
      <c r="J84" t="str">
        <f t="shared" si="8"/>
        <v>Impreso por imprenta o tiquetes</v>
      </c>
      <c r="K84" s="67" t="s">
        <v>8658</v>
      </c>
      <c r="L84" s="67" t="s">
        <v>8016</v>
      </c>
      <c r="M84">
        <v>3127</v>
      </c>
      <c r="N84" t="s">
        <v>1174</v>
      </c>
      <c r="O84" t="str">
        <f t="shared" si="9"/>
        <v>06142703981055</v>
      </c>
      <c r="P84" t="s">
        <v>1175</v>
      </c>
      <c r="Q84">
        <v>0</v>
      </c>
      <c r="R84">
        <v>0</v>
      </c>
      <c r="S84">
        <v>0</v>
      </c>
      <c r="T84">
        <v>225</v>
      </c>
      <c r="U84">
        <v>0</v>
      </c>
      <c r="V84">
        <v>0</v>
      </c>
      <c r="W84">
        <v>0</v>
      </c>
      <c r="X84">
        <v>29.25</v>
      </c>
      <c r="Y84">
        <v>254.25</v>
      </c>
      <c r="Z84" t="s">
        <v>8016</v>
      </c>
      <c r="AA84" s="119" t="s">
        <v>1</v>
      </c>
      <c r="AB84" t="s">
        <v>8016</v>
      </c>
      <c r="AC84">
        <v>0</v>
      </c>
    </row>
    <row r="85" spans="1:29" hidden="1" x14ac:dyDescent="0.25">
      <c r="A85" t="s">
        <v>8480</v>
      </c>
      <c r="B85" t="str">
        <f t="shared" si="5"/>
        <v>Diciembre</v>
      </c>
      <c r="C85" t="b">
        <f t="shared" si="6"/>
        <v>0</v>
      </c>
      <c r="D85">
        <v>654</v>
      </c>
      <c r="E85">
        <v>2022</v>
      </c>
      <c r="F85" t="s">
        <v>9084</v>
      </c>
      <c r="G85" t="s">
        <v>7854</v>
      </c>
      <c r="H85" t="s">
        <v>0</v>
      </c>
      <c r="I85" t="str">
        <f t="shared" si="7"/>
        <v>CCF</v>
      </c>
      <c r="J85" t="str">
        <f t="shared" si="8"/>
        <v>Impreso por imprenta o tiquetes</v>
      </c>
      <c r="K85" s="67" t="s">
        <v>8658</v>
      </c>
      <c r="L85" s="67" t="s">
        <v>8016</v>
      </c>
      <c r="M85">
        <v>86</v>
      </c>
      <c r="N85" t="s">
        <v>7938</v>
      </c>
      <c r="O85" t="str">
        <f t="shared" si="9"/>
        <v>11100209671014</v>
      </c>
      <c r="P85" t="s">
        <v>7939</v>
      </c>
      <c r="Q85">
        <v>0</v>
      </c>
      <c r="R85">
        <v>0</v>
      </c>
      <c r="S85">
        <v>0</v>
      </c>
      <c r="T85">
        <v>88.5</v>
      </c>
      <c r="U85">
        <v>0</v>
      </c>
      <c r="V85">
        <v>0</v>
      </c>
      <c r="W85">
        <v>0</v>
      </c>
      <c r="X85">
        <v>11.505000000000001</v>
      </c>
      <c r="Y85">
        <v>100.005</v>
      </c>
      <c r="Z85" t="s">
        <v>8016</v>
      </c>
      <c r="AA85" s="119" t="s">
        <v>1</v>
      </c>
      <c r="AB85" t="s">
        <v>8016</v>
      </c>
      <c r="AC85">
        <v>0</v>
      </c>
    </row>
    <row r="86" spans="1:29" hidden="1" x14ac:dyDescent="0.25">
      <c r="A86" t="s">
        <v>8480</v>
      </c>
      <c r="B86" t="str">
        <f t="shared" si="5"/>
        <v>Diciembre</v>
      </c>
      <c r="C86" t="b">
        <f t="shared" si="6"/>
        <v>0</v>
      </c>
      <c r="D86">
        <v>653</v>
      </c>
      <c r="E86">
        <v>2022</v>
      </c>
      <c r="F86" t="s">
        <v>9084</v>
      </c>
      <c r="G86" t="s">
        <v>7854</v>
      </c>
      <c r="H86" t="s">
        <v>0</v>
      </c>
      <c r="I86" t="str">
        <f t="shared" si="7"/>
        <v>CCF</v>
      </c>
      <c r="J86" t="str">
        <f t="shared" si="8"/>
        <v>Impreso por imprenta o tiquetes</v>
      </c>
      <c r="K86" s="67" t="s">
        <v>8658</v>
      </c>
      <c r="L86" s="67" t="s">
        <v>8016</v>
      </c>
      <c r="M86">
        <v>4521</v>
      </c>
      <c r="N86" t="s">
        <v>7692</v>
      </c>
      <c r="O86" t="str">
        <f t="shared" si="9"/>
        <v>06140404081061</v>
      </c>
      <c r="P86" t="s">
        <v>7693</v>
      </c>
      <c r="Q86">
        <v>0</v>
      </c>
      <c r="R86">
        <v>0</v>
      </c>
      <c r="S86">
        <v>0</v>
      </c>
      <c r="T86">
        <v>330</v>
      </c>
      <c r="U86">
        <v>0</v>
      </c>
      <c r="V86">
        <v>0</v>
      </c>
      <c r="W86">
        <v>0</v>
      </c>
      <c r="X86">
        <v>42.9</v>
      </c>
      <c r="Y86">
        <v>372.9</v>
      </c>
      <c r="Z86" t="s">
        <v>8016</v>
      </c>
      <c r="AA86" s="119" t="s">
        <v>1</v>
      </c>
      <c r="AB86" t="s">
        <v>8016</v>
      </c>
      <c r="AC86">
        <v>0</v>
      </c>
    </row>
    <row r="87" spans="1:29" hidden="1" x14ac:dyDescent="0.25">
      <c r="A87" t="s">
        <v>8480</v>
      </c>
      <c r="B87" t="str">
        <f t="shared" si="5"/>
        <v>Diciembre</v>
      </c>
      <c r="C87" t="b">
        <f t="shared" si="6"/>
        <v>0</v>
      </c>
      <c r="D87">
        <v>652</v>
      </c>
      <c r="E87">
        <v>2022</v>
      </c>
      <c r="F87" t="s">
        <v>9084</v>
      </c>
      <c r="G87" t="s">
        <v>7854</v>
      </c>
      <c r="H87" t="s">
        <v>0</v>
      </c>
      <c r="I87" t="str">
        <f t="shared" si="7"/>
        <v>CCF</v>
      </c>
      <c r="J87" t="str">
        <f t="shared" si="8"/>
        <v>Impreso por imprenta o tiquetes</v>
      </c>
      <c r="K87" s="67" t="s">
        <v>8658</v>
      </c>
      <c r="L87" s="67" t="s">
        <v>8016</v>
      </c>
      <c r="M87">
        <v>105428</v>
      </c>
      <c r="N87" t="s">
        <v>1456</v>
      </c>
      <c r="O87" t="str">
        <f t="shared" si="9"/>
        <v>94832404991012</v>
      </c>
      <c r="P87" t="s">
        <v>1457</v>
      </c>
      <c r="Q87">
        <v>0</v>
      </c>
      <c r="R87">
        <v>0</v>
      </c>
      <c r="S87">
        <v>0</v>
      </c>
      <c r="T87">
        <v>77.84</v>
      </c>
      <c r="U87">
        <v>0</v>
      </c>
      <c r="V87">
        <v>0</v>
      </c>
      <c r="W87">
        <v>0</v>
      </c>
      <c r="X87">
        <v>10.119200000000001</v>
      </c>
      <c r="Y87">
        <v>87.95920000000001</v>
      </c>
      <c r="Z87" t="s">
        <v>8016</v>
      </c>
      <c r="AA87" s="119" t="s">
        <v>1</v>
      </c>
      <c r="AB87" t="s">
        <v>8016</v>
      </c>
      <c r="AC87">
        <v>0</v>
      </c>
    </row>
    <row r="88" spans="1:29" hidden="1" x14ac:dyDescent="0.25">
      <c r="A88" t="s">
        <v>8480</v>
      </c>
      <c r="B88" t="str">
        <f t="shared" si="5"/>
        <v>Diciembre</v>
      </c>
      <c r="C88" t="b">
        <f t="shared" si="6"/>
        <v>0</v>
      </c>
      <c r="D88">
        <v>651</v>
      </c>
      <c r="E88">
        <v>2022</v>
      </c>
      <c r="F88" t="s">
        <v>9084</v>
      </c>
      <c r="G88" t="s">
        <v>7854</v>
      </c>
      <c r="H88" t="s">
        <v>0</v>
      </c>
      <c r="I88" t="str">
        <f t="shared" si="7"/>
        <v>CCF</v>
      </c>
      <c r="J88" t="str">
        <f t="shared" si="8"/>
        <v>Impreso por imprenta o tiquetes</v>
      </c>
      <c r="K88" s="67" t="s">
        <v>8658</v>
      </c>
      <c r="L88" s="67" t="s">
        <v>8016</v>
      </c>
      <c r="M88">
        <v>4868</v>
      </c>
      <c r="N88" t="s">
        <v>1699</v>
      </c>
      <c r="O88" t="str">
        <f t="shared" si="9"/>
        <v>13071610671016</v>
      </c>
      <c r="P88" t="s">
        <v>1700</v>
      </c>
      <c r="Q88">
        <v>0</v>
      </c>
      <c r="R88">
        <v>0</v>
      </c>
      <c r="S88">
        <v>0</v>
      </c>
      <c r="T88">
        <v>45.9</v>
      </c>
      <c r="U88">
        <v>0</v>
      </c>
      <c r="V88">
        <v>0</v>
      </c>
      <c r="W88">
        <v>0</v>
      </c>
      <c r="X88">
        <v>5.9669999999999996</v>
      </c>
      <c r="Y88">
        <v>51.866999999999997</v>
      </c>
      <c r="Z88" t="s">
        <v>8016</v>
      </c>
      <c r="AA88" s="119" t="s">
        <v>1</v>
      </c>
      <c r="AB88" t="s">
        <v>8016</v>
      </c>
      <c r="AC88">
        <v>0</v>
      </c>
    </row>
    <row r="89" spans="1:29" hidden="1" x14ac:dyDescent="0.25">
      <c r="A89" t="s">
        <v>8480</v>
      </c>
      <c r="B89" t="str">
        <f t="shared" si="5"/>
        <v>Diciembre</v>
      </c>
      <c r="C89" t="b">
        <f t="shared" si="6"/>
        <v>0</v>
      </c>
      <c r="D89">
        <v>650</v>
      </c>
      <c r="E89">
        <v>2022</v>
      </c>
      <c r="F89" t="s">
        <v>9084</v>
      </c>
      <c r="G89" t="s">
        <v>7854</v>
      </c>
      <c r="H89" t="s">
        <v>0</v>
      </c>
      <c r="I89" t="str">
        <f t="shared" si="7"/>
        <v>CCF</v>
      </c>
      <c r="J89" t="str">
        <f t="shared" si="8"/>
        <v>Impreso por imprenta o tiquetes</v>
      </c>
      <c r="K89" s="67" t="s">
        <v>8658</v>
      </c>
      <c r="L89" s="67" t="s">
        <v>8016</v>
      </c>
      <c r="M89">
        <v>27076</v>
      </c>
      <c r="N89" t="s">
        <v>1550</v>
      </c>
      <c r="O89" t="str">
        <f t="shared" si="9"/>
        <v>06140406191018</v>
      </c>
      <c r="P89" t="s">
        <v>1551</v>
      </c>
      <c r="Q89">
        <v>2.17</v>
      </c>
      <c r="R89">
        <v>0</v>
      </c>
      <c r="S89">
        <v>0</v>
      </c>
      <c r="T89">
        <v>24.63</v>
      </c>
      <c r="U89">
        <v>0</v>
      </c>
      <c r="V89">
        <v>0</v>
      </c>
      <c r="W89">
        <v>0</v>
      </c>
      <c r="X89">
        <v>3.2019000000000002</v>
      </c>
      <c r="Y89">
        <v>30.001899999999999</v>
      </c>
      <c r="Z89" t="s">
        <v>8016</v>
      </c>
      <c r="AA89" s="119" t="s">
        <v>1</v>
      </c>
      <c r="AB89" t="s">
        <v>8016</v>
      </c>
      <c r="AC89">
        <v>0</v>
      </c>
    </row>
    <row r="90" spans="1:29" hidden="1" x14ac:dyDescent="0.25">
      <c r="A90" t="s">
        <v>8480</v>
      </c>
      <c r="B90" t="str">
        <f t="shared" si="5"/>
        <v>Diciembre</v>
      </c>
      <c r="C90" t="b">
        <f t="shared" si="6"/>
        <v>0</v>
      </c>
      <c r="D90">
        <v>649</v>
      </c>
      <c r="E90">
        <v>2022</v>
      </c>
      <c r="F90" t="s">
        <v>9045</v>
      </c>
      <c r="G90" t="s">
        <v>7854</v>
      </c>
      <c r="H90" t="s">
        <v>0</v>
      </c>
      <c r="I90" t="str">
        <f t="shared" si="7"/>
        <v>CCF</v>
      </c>
      <c r="J90" t="str">
        <f t="shared" si="8"/>
        <v>Impreso por imprenta o tiquetes</v>
      </c>
      <c r="K90" s="67" t="s">
        <v>8658</v>
      </c>
      <c r="L90" s="67" t="s">
        <v>8016</v>
      </c>
      <c r="M90">
        <v>1412</v>
      </c>
      <c r="N90" t="s">
        <v>8899</v>
      </c>
      <c r="O90" t="str">
        <f t="shared" si="9"/>
        <v>11081010721018</v>
      </c>
      <c r="P90" t="s">
        <v>8900</v>
      </c>
      <c r="Q90">
        <v>0</v>
      </c>
      <c r="R90">
        <v>0</v>
      </c>
      <c r="S90">
        <v>0</v>
      </c>
      <c r="T90">
        <v>236.3</v>
      </c>
      <c r="U90">
        <v>0</v>
      </c>
      <c r="V90">
        <v>0</v>
      </c>
      <c r="W90">
        <v>0</v>
      </c>
      <c r="X90">
        <v>30.719000000000001</v>
      </c>
      <c r="Y90">
        <v>267.01900000000001</v>
      </c>
      <c r="Z90" t="s">
        <v>8016</v>
      </c>
      <c r="AA90" s="119" t="s">
        <v>1</v>
      </c>
      <c r="AB90" t="s">
        <v>8194</v>
      </c>
      <c r="AC90">
        <v>1484.33</v>
      </c>
    </row>
    <row r="91" spans="1:29" hidden="1" x14ac:dyDescent="0.25">
      <c r="A91" t="s">
        <v>8480</v>
      </c>
      <c r="B91" t="str">
        <f t="shared" si="5"/>
        <v>Diciembre</v>
      </c>
      <c r="C91" t="b">
        <f t="shared" si="6"/>
        <v>0</v>
      </c>
      <c r="D91">
        <v>648</v>
      </c>
      <c r="E91">
        <v>2022</v>
      </c>
      <c r="F91" t="s">
        <v>9046</v>
      </c>
      <c r="G91" t="s">
        <v>7854</v>
      </c>
      <c r="H91" t="s">
        <v>0</v>
      </c>
      <c r="I91" t="str">
        <f t="shared" si="7"/>
        <v>CCF</v>
      </c>
      <c r="J91" t="str">
        <f t="shared" si="8"/>
        <v>Impreso por imprenta o tiquetes</v>
      </c>
      <c r="K91" s="67" t="s">
        <v>8658</v>
      </c>
      <c r="L91" s="67" t="s">
        <v>8016</v>
      </c>
      <c r="M91">
        <v>3048</v>
      </c>
      <c r="N91" t="s">
        <v>1174</v>
      </c>
      <c r="O91" t="str">
        <f t="shared" si="9"/>
        <v>06142703981055</v>
      </c>
      <c r="P91" t="s">
        <v>1175</v>
      </c>
      <c r="Q91">
        <v>0</v>
      </c>
      <c r="R91">
        <v>0</v>
      </c>
      <c r="S91">
        <v>0</v>
      </c>
      <c r="T91">
        <v>4121</v>
      </c>
      <c r="U91">
        <v>0</v>
      </c>
      <c r="V91">
        <v>0</v>
      </c>
      <c r="W91">
        <v>0</v>
      </c>
      <c r="X91">
        <v>535.73</v>
      </c>
      <c r="Y91">
        <v>4656.7299999999996</v>
      </c>
      <c r="Z91" t="s">
        <v>8016</v>
      </c>
      <c r="AA91" s="119" t="s">
        <v>1</v>
      </c>
      <c r="AB91" t="s">
        <v>8016</v>
      </c>
      <c r="AC91">
        <v>0</v>
      </c>
    </row>
    <row r="92" spans="1:29" hidden="1" x14ac:dyDescent="0.25">
      <c r="A92" t="s">
        <v>8480</v>
      </c>
      <c r="B92" t="str">
        <f t="shared" si="5"/>
        <v>Diciembre</v>
      </c>
      <c r="C92" t="b">
        <f t="shared" si="6"/>
        <v>0</v>
      </c>
      <c r="D92">
        <v>647</v>
      </c>
      <c r="E92">
        <v>2022</v>
      </c>
      <c r="F92" t="s">
        <v>9046</v>
      </c>
      <c r="G92" t="s">
        <v>7854</v>
      </c>
      <c r="H92" t="s">
        <v>0</v>
      </c>
      <c r="I92" t="str">
        <f t="shared" si="7"/>
        <v>CCF</v>
      </c>
      <c r="J92" t="str">
        <f t="shared" si="8"/>
        <v>Impreso por imprenta o tiquetes</v>
      </c>
      <c r="K92" s="67" t="s">
        <v>8658</v>
      </c>
      <c r="L92" s="67" t="s">
        <v>8016</v>
      </c>
      <c r="M92">
        <v>3052</v>
      </c>
      <c r="N92" t="s">
        <v>1174</v>
      </c>
      <c r="O92" t="str">
        <f t="shared" si="9"/>
        <v>06142703981055</v>
      </c>
      <c r="P92" t="s">
        <v>1175</v>
      </c>
      <c r="Q92">
        <v>0</v>
      </c>
      <c r="R92">
        <v>0</v>
      </c>
      <c r="S92">
        <v>0</v>
      </c>
      <c r="T92">
        <v>6464.2</v>
      </c>
      <c r="U92">
        <v>0</v>
      </c>
      <c r="V92">
        <v>0</v>
      </c>
      <c r="W92">
        <v>0</v>
      </c>
      <c r="X92">
        <v>840.346</v>
      </c>
      <c r="Y92">
        <v>7304.5460000000003</v>
      </c>
      <c r="Z92" t="s">
        <v>8016</v>
      </c>
      <c r="AA92" s="119" t="s">
        <v>1</v>
      </c>
      <c r="AB92" t="s">
        <v>8016</v>
      </c>
      <c r="AC92">
        <v>0</v>
      </c>
    </row>
    <row r="93" spans="1:29" hidden="1" x14ac:dyDescent="0.25">
      <c r="A93" t="s">
        <v>8480</v>
      </c>
      <c r="B93" t="str">
        <f t="shared" si="5"/>
        <v>Diciembre</v>
      </c>
      <c r="C93" t="b">
        <f t="shared" si="6"/>
        <v>0</v>
      </c>
      <c r="D93">
        <v>646</v>
      </c>
      <c r="E93">
        <v>2022</v>
      </c>
      <c r="F93" t="s">
        <v>9046</v>
      </c>
      <c r="G93" t="s">
        <v>7854</v>
      </c>
      <c r="H93" t="s">
        <v>0</v>
      </c>
      <c r="I93" t="str">
        <f t="shared" si="7"/>
        <v>CCF</v>
      </c>
      <c r="J93" t="str">
        <f t="shared" si="8"/>
        <v>Impreso por imprenta o tiquetes</v>
      </c>
      <c r="K93" s="67" t="s">
        <v>8658</v>
      </c>
      <c r="L93" s="67" t="s">
        <v>8016</v>
      </c>
      <c r="M93">
        <v>2162278</v>
      </c>
      <c r="N93" t="s">
        <v>1501</v>
      </c>
      <c r="O93" t="str">
        <f t="shared" si="9"/>
        <v>06142708101053</v>
      </c>
      <c r="P93" t="s">
        <v>1502</v>
      </c>
      <c r="Q93">
        <v>2.17</v>
      </c>
      <c r="R93">
        <v>0</v>
      </c>
      <c r="S93">
        <v>0</v>
      </c>
      <c r="T93">
        <v>24.62</v>
      </c>
      <c r="U93">
        <v>0</v>
      </c>
      <c r="V93">
        <v>0</v>
      </c>
      <c r="W93">
        <v>0</v>
      </c>
      <c r="X93">
        <v>3.2006000000000001</v>
      </c>
      <c r="Y93">
        <v>29.990600000000001</v>
      </c>
      <c r="Z93" t="s">
        <v>8016</v>
      </c>
      <c r="AA93" s="119" t="s">
        <v>1</v>
      </c>
      <c r="AB93" t="s">
        <v>8194</v>
      </c>
      <c r="AC93">
        <v>461.08</v>
      </c>
    </row>
    <row r="94" spans="1:29" hidden="1" x14ac:dyDescent="0.25">
      <c r="A94" t="s">
        <v>8480</v>
      </c>
      <c r="B94" t="str">
        <f t="shared" si="5"/>
        <v>Diciembre</v>
      </c>
      <c r="C94" t="b">
        <f t="shared" si="6"/>
        <v>0</v>
      </c>
      <c r="D94">
        <v>645</v>
      </c>
      <c r="E94">
        <v>2022</v>
      </c>
      <c r="F94" t="s">
        <v>9083</v>
      </c>
      <c r="G94" t="s">
        <v>7854</v>
      </c>
      <c r="H94" t="s">
        <v>0</v>
      </c>
      <c r="I94" t="str">
        <f t="shared" si="7"/>
        <v>CCF</v>
      </c>
      <c r="J94" t="str">
        <f t="shared" si="8"/>
        <v>Impreso por imprenta o tiquetes</v>
      </c>
      <c r="K94" s="67" t="s">
        <v>8658</v>
      </c>
      <c r="L94" s="67" t="s">
        <v>8016</v>
      </c>
      <c r="M94">
        <v>7595</v>
      </c>
      <c r="N94" t="s">
        <v>1510</v>
      </c>
      <c r="O94" t="str">
        <f t="shared" si="9"/>
        <v>06141708071034</v>
      </c>
      <c r="P94" t="s">
        <v>1511</v>
      </c>
      <c r="Q94">
        <v>0.75</v>
      </c>
      <c r="R94">
        <v>0</v>
      </c>
      <c r="S94">
        <v>0</v>
      </c>
      <c r="T94">
        <v>8.19</v>
      </c>
      <c r="U94">
        <v>0</v>
      </c>
      <c r="V94">
        <v>0</v>
      </c>
      <c r="W94">
        <v>0</v>
      </c>
      <c r="X94">
        <v>1.0647</v>
      </c>
      <c r="Y94">
        <v>10.0047</v>
      </c>
      <c r="Z94" t="s">
        <v>8016</v>
      </c>
      <c r="AA94" s="119" t="s">
        <v>1</v>
      </c>
      <c r="AB94" t="s">
        <v>8194</v>
      </c>
      <c r="AC94">
        <v>69.61</v>
      </c>
    </row>
    <row r="95" spans="1:29" hidden="1" x14ac:dyDescent="0.25">
      <c r="A95" t="s">
        <v>8480</v>
      </c>
      <c r="B95" t="str">
        <f t="shared" si="5"/>
        <v>Diciembre</v>
      </c>
      <c r="C95" t="b">
        <f t="shared" si="6"/>
        <v>0</v>
      </c>
      <c r="D95">
        <v>644</v>
      </c>
      <c r="E95">
        <v>2022</v>
      </c>
      <c r="F95" t="s">
        <v>9083</v>
      </c>
      <c r="G95" t="s">
        <v>7854</v>
      </c>
      <c r="H95" t="s">
        <v>0</v>
      </c>
      <c r="I95" t="str">
        <f t="shared" si="7"/>
        <v>CCF</v>
      </c>
      <c r="J95" t="str">
        <f t="shared" si="8"/>
        <v>Impreso por imprenta o tiquetes</v>
      </c>
      <c r="K95" s="67" t="s">
        <v>8658</v>
      </c>
      <c r="L95" s="67" t="s">
        <v>8016</v>
      </c>
      <c r="M95">
        <v>71075550</v>
      </c>
      <c r="N95" t="s">
        <v>3315</v>
      </c>
      <c r="O95" t="str">
        <f t="shared" si="9"/>
        <v>06143107620016</v>
      </c>
      <c r="P95" t="s">
        <v>1605</v>
      </c>
      <c r="Q95">
        <v>0</v>
      </c>
      <c r="R95">
        <v>0</v>
      </c>
      <c r="S95">
        <v>0</v>
      </c>
      <c r="T95">
        <v>186.18</v>
      </c>
      <c r="U95">
        <v>0</v>
      </c>
      <c r="V95">
        <v>0</v>
      </c>
      <c r="W95">
        <v>0</v>
      </c>
      <c r="X95">
        <v>24.203400000000002</v>
      </c>
      <c r="Y95">
        <v>210.38339999999999</v>
      </c>
      <c r="Z95" t="s">
        <v>8016</v>
      </c>
      <c r="AA95" s="119" t="s">
        <v>1</v>
      </c>
      <c r="AB95" t="s">
        <v>8194</v>
      </c>
      <c r="AC95">
        <v>71.02</v>
      </c>
    </row>
    <row r="96" spans="1:29" hidden="1" x14ac:dyDescent="0.25">
      <c r="A96" t="s">
        <v>8480</v>
      </c>
      <c r="B96" t="str">
        <f t="shared" si="5"/>
        <v>Diciembre</v>
      </c>
      <c r="C96" t="b">
        <f t="shared" si="6"/>
        <v>0</v>
      </c>
      <c r="D96">
        <v>643</v>
      </c>
      <c r="E96">
        <v>2022</v>
      </c>
      <c r="F96" t="s">
        <v>9079</v>
      </c>
      <c r="G96" t="s">
        <v>7854</v>
      </c>
      <c r="H96" t="s">
        <v>0</v>
      </c>
      <c r="I96" t="str">
        <f t="shared" si="7"/>
        <v>CCF</v>
      </c>
      <c r="J96" t="str">
        <f t="shared" si="8"/>
        <v>Impreso por imprenta o tiquetes</v>
      </c>
      <c r="K96" s="67" t="s">
        <v>8658</v>
      </c>
      <c r="L96" s="67" t="s">
        <v>8016</v>
      </c>
      <c r="M96">
        <v>7955</v>
      </c>
      <c r="N96" t="s">
        <v>8620</v>
      </c>
      <c r="O96" t="str">
        <f t="shared" si="9"/>
        <v>06140410021046</v>
      </c>
      <c r="P96" t="s">
        <v>8621</v>
      </c>
      <c r="Q96">
        <v>1.47</v>
      </c>
      <c r="R96">
        <v>0</v>
      </c>
      <c r="S96">
        <v>0</v>
      </c>
      <c r="T96">
        <v>16.399999999999999</v>
      </c>
      <c r="U96">
        <v>0</v>
      </c>
      <c r="V96">
        <v>0</v>
      </c>
      <c r="W96">
        <v>0</v>
      </c>
      <c r="X96">
        <v>2.1319999999999997</v>
      </c>
      <c r="Y96">
        <v>20.001999999999995</v>
      </c>
      <c r="Z96" t="s">
        <v>8016</v>
      </c>
      <c r="AA96" s="119" t="s">
        <v>1</v>
      </c>
      <c r="AB96" t="s">
        <v>8194</v>
      </c>
      <c r="AC96">
        <v>7.96</v>
      </c>
    </row>
    <row r="97" spans="1:29" hidden="1" x14ac:dyDescent="0.25">
      <c r="A97" t="s">
        <v>8480</v>
      </c>
      <c r="B97" t="str">
        <f t="shared" si="5"/>
        <v>Diciembre</v>
      </c>
      <c r="C97" t="b">
        <f t="shared" si="6"/>
        <v>0</v>
      </c>
      <c r="D97">
        <v>642</v>
      </c>
      <c r="E97">
        <v>2022</v>
      </c>
      <c r="F97" t="s">
        <v>9082</v>
      </c>
      <c r="G97" t="s">
        <v>7854</v>
      </c>
      <c r="H97" t="s">
        <v>0</v>
      </c>
      <c r="I97" t="str">
        <f t="shared" si="7"/>
        <v>CCF</v>
      </c>
      <c r="J97" t="str">
        <f t="shared" si="8"/>
        <v>Impreso por imprenta o tiquetes</v>
      </c>
      <c r="K97" s="67" t="s">
        <v>8658</v>
      </c>
      <c r="L97" s="67" t="s">
        <v>8016</v>
      </c>
      <c r="M97">
        <v>187397</v>
      </c>
      <c r="N97" t="s">
        <v>1554</v>
      </c>
      <c r="O97" t="str">
        <f t="shared" si="9"/>
        <v>06141007840010</v>
      </c>
      <c r="P97" t="s">
        <v>1555</v>
      </c>
      <c r="Q97">
        <v>0</v>
      </c>
      <c r="R97">
        <v>0</v>
      </c>
      <c r="S97">
        <v>0</v>
      </c>
      <c r="T97">
        <v>526</v>
      </c>
      <c r="U97">
        <v>0</v>
      </c>
      <c r="V97">
        <v>0</v>
      </c>
      <c r="W97">
        <v>0</v>
      </c>
      <c r="X97">
        <v>68.38</v>
      </c>
      <c r="Y97">
        <v>594.38</v>
      </c>
      <c r="Z97" t="s">
        <v>8016</v>
      </c>
      <c r="AA97" s="119" t="s">
        <v>1</v>
      </c>
      <c r="AB97" t="s">
        <v>8016</v>
      </c>
      <c r="AC97">
        <v>0</v>
      </c>
    </row>
    <row r="98" spans="1:29" hidden="1" x14ac:dyDescent="0.25">
      <c r="A98" t="s">
        <v>8480</v>
      </c>
      <c r="B98" t="str">
        <f t="shared" si="5"/>
        <v>Diciembre</v>
      </c>
      <c r="C98" t="b">
        <f t="shared" si="6"/>
        <v>0</v>
      </c>
      <c r="D98">
        <v>641</v>
      </c>
      <c r="E98">
        <v>2022</v>
      </c>
      <c r="F98" t="s">
        <v>9048</v>
      </c>
      <c r="G98" t="s">
        <v>7854</v>
      </c>
      <c r="H98" t="s">
        <v>0</v>
      </c>
      <c r="I98" t="str">
        <f t="shared" si="7"/>
        <v>CCF</v>
      </c>
      <c r="J98" t="str">
        <f t="shared" si="8"/>
        <v>Impreso por imprenta o tiquetes</v>
      </c>
      <c r="K98" s="67" t="s">
        <v>8658</v>
      </c>
      <c r="L98" s="67" t="s">
        <v>8016</v>
      </c>
      <c r="M98">
        <v>2906</v>
      </c>
      <c r="N98" t="s">
        <v>1174</v>
      </c>
      <c r="O98" t="str">
        <f t="shared" si="9"/>
        <v>06142703981055</v>
      </c>
      <c r="P98" t="s">
        <v>1175</v>
      </c>
      <c r="Q98">
        <v>0</v>
      </c>
      <c r="R98">
        <v>0</v>
      </c>
      <c r="S98">
        <v>0</v>
      </c>
      <c r="T98">
        <v>7314</v>
      </c>
      <c r="U98">
        <v>0</v>
      </c>
      <c r="V98">
        <v>0</v>
      </c>
      <c r="W98">
        <v>0</v>
      </c>
      <c r="X98">
        <v>950.82</v>
      </c>
      <c r="Y98">
        <v>8264.82</v>
      </c>
      <c r="Z98" t="s">
        <v>8016</v>
      </c>
      <c r="AA98" s="119" t="s">
        <v>1</v>
      </c>
      <c r="AB98" t="s">
        <v>8016</v>
      </c>
      <c r="AC98">
        <v>0</v>
      </c>
    </row>
    <row r="99" spans="1:29" hidden="1" x14ac:dyDescent="0.25">
      <c r="A99" t="s">
        <v>8480</v>
      </c>
      <c r="B99" t="str">
        <f t="shared" si="5"/>
        <v>Diciembre</v>
      </c>
      <c r="C99" t="b">
        <f t="shared" si="6"/>
        <v>0</v>
      </c>
      <c r="D99">
        <v>640</v>
      </c>
      <c r="E99">
        <v>2022</v>
      </c>
      <c r="F99" t="s">
        <v>9049</v>
      </c>
      <c r="G99" t="s">
        <v>7854</v>
      </c>
      <c r="H99" t="s">
        <v>0</v>
      </c>
      <c r="I99" t="str">
        <f t="shared" si="7"/>
        <v>CCF</v>
      </c>
      <c r="J99" t="str">
        <f t="shared" si="8"/>
        <v>Impreso por imprenta o tiquetes</v>
      </c>
      <c r="K99" s="67" t="s">
        <v>8658</v>
      </c>
      <c r="L99" s="67" t="s">
        <v>8016</v>
      </c>
      <c r="M99">
        <v>2874</v>
      </c>
      <c r="N99" t="s">
        <v>1174</v>
      </c>
      <c r="O99" t="str">
        <f t="shared" si="9"/>
        <v>06142703981055</v>
      </c>
      <c r="P99" t="s">
        <v>1175</v>
      </c>
      <c r="Q99">
        <v>0</v>
      </c>
      <c r="R99">
        <v>0</v>
      </c>
      <c r="S99">
        <v>0</v>
      </c>
      <c r="T99">
        <v>6303</v>
      </c>
      <c r="U99">
        <v>0</v>
      </c>
      <c r="V99">
        <v>0</v>
      </c>
      <c r="W99">
        <v>0</v>
      </c>
      <c r="X99">
        <v>819.39</v>
      </c>
      <c r="Y99">
        <v>7122.39</v>
      </c>
      <c r="Z99" t="s">
        <v>8016</v>
      </c>
      <c r="AA99" s="119" t="s">
        <v>1</v>
      </c>
      <c r="AB99" t="s">
        <v>8016</v>
      </c>
      <c r="AC99">
        <v>0</v>
      </c>
    </row>
    <row r="100" spans="1:29" hidden="1" x14ac:dyDescent="0.25">
      <c r="A100" t="s">
        <v>8480</v>
      </c>
      <c r="B100" t="str">
        <f t="shared" si="5"/>
        <v>Diciembre</v>
      </c>
      <c r="C100" t="b">
        <f t="shared" si="6"/>
        <v>0</v>
      </c>
      <c r="D100">
        <v>639</v>
      </c>
      <c r="E100">
        <v>2022</v>
      </c>
      <c r="F100" t="s">
        <v>9049</v>
      </c>
      <c r="G100" t="s">
        <v>7854</v>
      </c>
      <c r="H100" t="s">
        <v>0</v>
      </c>
      <c r="I100" t="str">
        <f t="shared" si="7"/>
        <v>CCF</v>
      </c>
      <c r="J100" t="str">
        <f t="shared" si="8"/>
        <v>Impreso por imprenta o tiquetes</v>
      </c>
      <c r="K100" s="67" t="s">
        <v>8658</v>
      </c>
      <c r="L100" s="67" t="s">
        <v>8016</v>
      </c>
      <c r="M100">
        <v>2875</v>
      </c>
      <c r="N100" t="s">
        <v>1174</v>
      </c>
      <c r="O100" t="str">
        <f t="shared" si="9"/>
        <v>06142703981055</v>
      </c>
      <c r="P100" t="s">
        <v>1175</v>
      </c>
      <c r="Q100">
        <v>0</v>
      </c>
      <c r="R100">
        <v>0</v>
      </c>
      <c r="S100">
        <v>0</v>
      </c>
      <c r="T100">
        <v>11836.3</v>
      </c>
      <c r="U100">
        <v>0</v>
      </c>
      <c r="V100">
        <v>0</v>
      </c>
      <c r="W100">
        <v>0</v>
      </c>
      <c r="X100">
        <v>1538.7190000000001</v>
      </c>
      <c r="Y100">
        <v>13375.019</v>
      </c>
      <c r="Z100" t="s">
        <v>8016</v>
      </c>
      <c r="AA100" s="119" t="s">
        <v>1</v>
      </c>
      <c r="AB100" t="s">
        <v>8016</v>
      </c>
      <c r="AC100">
        <v>0</v>
      </c>
    </row>
    <row r="101" spans="1:29" hidden="1" x14ac:dyDescent="0.25">
      <c r="A101" t="s">
        <v>8480</v>
      </c>
      <c r="B101" t="str">
        <f t="shared" si="5"/>
        <v>Diciembre</v>
      </c>
      <c r="C101" t="b">
        <f t="shared" si="6"/>
        <v>0</v>
      </c>
      <c r="D101">
        <v>638</v>
      </c>
      <c r="E101">
        <v>2022</v>
      </c>
      <c r="F101" t="s">
        <v>9049</v>
      </c>
      <c r="G101" t="s">
        <v>7854</v>
      </c>
      <c r="H101" t="s">
        <v>0</v>
      </c>
      <c r="I101" t="str">
        <f t="shared" si="7"/>
        <v>CCF</v>
      </c>
      <c r="J101" t="str">
        <f t="shared" si="8"/>
        <v>Impreso por imprenta o tiquetes</v>
      </c>
      <c r="K101" s="67" t="s">
        <v>8658</v>
      </c>
      <c r="L101" s="67" t="s">
        <v>8016</v>
      </c>
      <c r="M101">
        <v>2876</v>
      </c>
      <c r="N101" t="s">
        <v>1174</v>
      </c>
      <c r="O101" t="str">
        <f t="shared" si="9"/>
        <v>06142703981055</v>
      </c>
      <c r="P101" t="s">
        <v>1175</v>
      </c>
      <c r="Q101">
        <v>0</v>
      </c>
      <c r="R101">
        <v>0</v>
      </c>
      <c r="S101">
        <v>0</v>
      </c>
      <c r="T101">
        <v>675</v>
      </c>
      <c r="U101">
        <v>0</v>
      </c>
      <c r="V101">
        <v>0</v>
      </c>
      <c r="W101">
        <v>0</v>
      </c>
      <c r="X101">
        <v>87.75</v>
      </c>
      <c r="Y101">
        <v>762.75</v>
      </c>
      <c r="Z101" t="s">
        <v>8016</v>
      </c>
      <c r="AA101" s="119" t="s">
        <v>1</v>
      </c>
      <c r="AB101" t="s">
        <v>8016</v>
      </c>
      <c r="AC101">
        <v>0</v>
      </c>
    </row>
    <row r="102" spans="1:29" hidden="1" x14ac:dyDescent="0.25">
      <c r="A102" t="s">
        <v>8480</v>
      </c>
      <c r="B102" t="str">
        <f t="shared" si="5"/>
        <v>Diciembre</v>
      </c>
      <c r="C102" t="b">
        <f t="shared" si="6"/>
        <v>0</v>
      </c>
      <c r="D102">
        <v>637</v>
      </c>
      <c r="E102">
        <v>2022</v>
      </c>
      <c r="F102" t="s">
        <v>9081</v>
      </c>
      <c r="G102" t="s">
        <v>7854</v>
      </c>
      <c r="H102" t="s">
        <v>0</v>
      </c>
      <c r="I102" t="str">
        <f t="shared" si="7"/>
        <v>CCF</v>
      </c>
      <c r="J102" t="str">
        <f t="shared" si="8"/>
        <v>Impreso por imprenta o tiquetes</v>
      </c>
      <c r="K102" s="67" t="s">
        <v>8658</v>
      </c>
      <c r="L102" s="67" t="s">
        <v>8016</v>
      </c>
      <c r="M102">
        <v>34904</v>
      </c>
      <c r="N102" t="s">
        <v>1469</v>
      </c>
      <c r="O102" t="str">
        <f t="shared" si="9"/>
        <v>06140711071030</v>
      </c>
      <c r="P102" t="s">
        <v>1470</v>
      </c>
      <c r="Q102">
        <v>0</v>
      </c>
      <c r="R102">
        <v>0</v>
      </c>
      <c r="S102">
        <v>0</v>
      </c>
      <c r="T102">
        <v>7.39</v>
      </c>
      <c r="U102">
        <v>0</v>
      </c>
      <c r="V102">
        <v>0</v>
      </c>
      <c r="W102">
        <v>0</v>
      </c>
      <c r="X102">
        <v>0.9607</v>
      </c>
      <c r="Y102">
        <v>8.3506999999999998</v>
      </c>
      <c r="Z102" t="s">
        <v>8016</v>
      </c>
      <c r="AA102" s="119" t="s">
        <v>1</v>
      </c>
      <c r="AB102" t="s">
        <v>8016</v>
      </c>
      <c r="AC102">
        <v>0</v>
      </c>
    </row>
    <row r="103" spans="1:29" hidden="1" x14ac:dyDescent="0.25">
      <c r="A103" t="s">
        <v>8480</v>
      </c>
      <c r="B103" t="str">
        <f t="shared" si="5"/>
        <v>Diciembre</v>
      </c>
      <c r="C103" t="b">
        <f t="shared" si="6"/>
        <v>0</v>
      </c>
      <c r="D103">
        <v>636</v>
      </c>
      <c r="E103">
        <v>2022</v>
      </c>
      <c r="F103" t="s">
        <v>9081</v>
      </c>
      <c r="G103" t="s">
        <v>7854</v>
      </c>
      <c r="H103" t="s">
        <v>0</v>
      </c>
      <c r="I103" t="str">
        <f t="shared" si="7"/>
        <v>CCF</v>
      </c>
      <c r="J103" t="str">
        <f t="shared" si="8"/>
        <v>Impreso por imprenta o tiquetes</v>
      </c>
      <c r="K103" s="67" t="s">
        <v>8658</v>
      </c>
      <c r="L103" s="67" t="s">
        <v>8016</v>
      </c>
      <c r="M103">
        <v>6240</v>
      </c>
      <c r="N103" t="s">
        <v>1621</v>
      </c>
      <c r="O103" t="str">
        <f t="shared" si="9"/>
        <v>06141303151073</v>
      </c>
      <c r="P103" t="s">
        <v>1622</v>
      </c>
      <c r="Q103">
        <v>0</v>
      </c>
      <c r="R103">
        <v>0</v>
      </c>
      <c r="S103">
        <v>0</v>
      </c>
      <c r="T103">
        <v>48.75</v>
      </c>
      <c r="U103">
        <v>0</v>
      </c>
      <c r="V103">
        <v>0</v>
      </c>
      <c r="W103">
        <v>0</v>
      </c>
      <c r="X103">
        <v>6.3375000000000004</v>
      </c>
      <c r="Y103">
        <v>55.087499999999999</v>
      </c>
      <c r="Z103" t="s">
        <v>8016</v>
      </c>
      <c r="AA103" s="119" t="s">
        <v>1</v>
      </c>
      <c r="AB103" t="s">
        <v>8016</v>
      </c>
      <c r="AC103">
        <v>0</v>
      </c>
    </row>
    <row r="104" spans="1:29" hidden="1" x14ac:dyDescent="0.25">
      <c r="A104" t="s">
        <v>8480</v>
      </c>
      <c r="B104" t="str">
        <f t="shared" si="5"/>
        <v>Diciembre</v>
      </c>
      <c r="C104" t="b">
        <f t="shared" si="6"/>
        <v>0</v>
      </c>
      <c r="D104">
        <v>635</v>
      </c>
      <c r="E104">
        <v>2022</v>
      </c>
      <c r="F104" t="s">
        <v>9080</v>
      </c>
      <c r="G104" t="s">
        <v>7854</v>
      </c>
      <c r="H104" t="s">
        <v>0</v>
      </c>
      <c r="I104" t="str">
        <f t="shared" si="7"/>
        <v>CCF</v>
      </c>
      <c r="J104" t="str">
        <f t="shared" si="8"/>
        <v>Impreso por imprenta o tiquetes</v>
      </c>
      <c r="K104" s="67" t="s">
        <v>8658</v>
      </c>
      <c r="L104" s="67" t="s">
        <v>8016</v>
      </c>
      <c r="M104">
        <v>309</v>
      </c>
      <c r="N104" t="s">
        <v>1628</v>
      </c>
      <c r="O104" t="str">
        <f t="shared" si="9"/>
        <v>06140404530104</v>
      </c>
      <c r="P104" t="s">
        <v>1629</v>
      </c>
      <c r="Q104">
        <v>0</v>
      </c>
      <c r="R104">
        <v>0</v>
      </c>
      <c r="S104">
        <v>0</v>
      </c>
      <c r="T104">
        <v>13.49</v>
      </c>
      <c r="U104">
        <v>0</v>
      </c>
      <c r="V104">
        <v>0</v>
      </c>
      <c r="W104">
        <v>0</v>
      </c>
      <c r="X104">
        <v>1.7537</v>
      </c>
      <c r="Y104">
        <v>15.2437</v>
      </c>
      <c r="Z104" t="s">
        <v>8016</v>
      </c>
      <c r="AA104" s="119" t="s">
        <v>1</v>
      </c>
      <c r="AB104" t="s">
        <v>8016</v>
      </c>
      <c r="AC104">
        <v>0</v>
      </c>
    </row>
    <row r="105" spans="1:29" hidden="1" x14ac:dyDescent="0.25">
      <c r="A105" t="s">
        <v>8480</v>
      </c>
      <c r="B105" t="str">
        <f t="shared" si="5"/>
        <v>Diciembre</v>
      </c>
      <c r="C105" t="b">
        <f t="shared" si="6"/>
        <v>0</v>
      </c>
      <c r="D105">
        <v>634</v>
      </c>
      <c r="E105">
        <v>2022</v>
      </c>
      <c r="F105" t="s">
        <v>9080</v>
      </c>
      <c r="G105" t="s">
        <v>7854</v>
      </c>
      <c r="H105" t="s">
        <v>0</v>
      </c>
      <c r="I105" t="str">
        <f t="shared" si="7"/>
        <v>CCF</v>
      </c>
      <c r="J105" t="str">
        <f t="shared" si="8"/>
        <v>Impreso por imprenta o tiquetes</v>
      </c>
      <c r="K105" s="67" t="s">
        <v>8658</v>
      </c>
      <c r="L105" s="67" t="s">
        <v>8016</v>
      </c>
      <c r="M105">
        <v>733</v>
      </c>
      <c r="N105" t="s">
        <v>2453</v>
      </c>
      <c r="O105" t="str">
        <f t="shared" si="9"/>
        <v>05112308101011</v>
      </c>
      <c r="P105" t="s">
        <v>2454</v>
      </c>
      <c r="Q105">
        <v>0</v>
      </c>
      <c r="R105">
        <v>0</v>
      </c>
      <c r="S105">
        <v>0</v>
      </c>
      <c r="T105">
        <v>3982.3</v>
      </c>
      <c r="U105">
        <v>0</v>
      </c>
      <c r="V105">
        <v>0</v>
      </c>
      <c r="W105">
        <v>0</v>
      </c>
      <c r="X105">
        <v>517.69900000000007</v>
      </c>
      <c r="Y105">
        <v>4499.9989999999998</v>
      </c>
      <c r="Z105" t="s">
        <v>8016</v>
      </c>
      <c r="AA105" s="119" t="s">
        <v>1</v>
      </c>
      <c r="AB105" t="s">
        <v>8202</v>
      </c>
      <c r="AC105">
        <v>1.1599999999999999</v>
      </c>
    </row>
    <row r="106" spans="1:29" hidden="1" x14ac:dyDescent="0.25">
      <c r="A106" t="s">
        <v>8480</v>
      </c>
      <c r="B106" t="str">
        <f t="shared" si="5"/>
        <v>Diciembre</v>
      </c>
      <c r="C106" t="b">
        <f t="shared" si="6"/>
        <v>0</v>
      </c>
      <c r="D106">
        <v>633</v>
      </c>
      <c r="E106">
        <v>2022</v>
      </c>
      <c r="F106" t="s">
        <v>9016</v>
      </c>
      <c r="G106" t="s">
        <v>7854</v>
      </c>
      <c r="H106" t="s">
        <v>0</v>
      </c>
      <c r="I106" t="str">
        <f t="shared" si="7"/>
        <v>CCF</v>
      </c>
      <c r="J106" t="str">
        <f t="shared" si="8"/>
        <v>Impreso por imprenta o tiquetes</v>
      </c>
      <c r="K106" s="67" t="s">
        <v>8658</v>
      </c>
      <c r="L106" s="67" t="s">
        <v>8016</v>
      </c>
      <c r="M106">
        <v>2808</v>
      </c>
      <c r="N106" t="s">
        <v>1174</v>
      </c>
      <c r="O106" t="str">
        <f t="shared" si="9"/>
        <v>06142703981055</v>
      </c>
      <c r="P106" t="s">
        <v>1175</v>
      </c>
      <c r="Q106">
        <v>0</v>
      </c>
      <c r="R106">
        <v>0</v>
      </c>
      <c r="S106">
        <v>0</v>
      </c>
      <c r="T106">
        <v>56628</v>
      </c>
      <c r="U106">
        <v>0</v>
      </c>
      <c r="V106">
        <v>0</v>
      </c>
      <c r="W106">
        <v>0</v>
      </c>
      <c r="X106">
        <v>7361.64</v>
      </c>
      <c r="Y106">
        <v>63989.64</v>
      </c>
      <c r="Z106" t="s">
        <v>8016</v>
      </c>
      <c r="AA106" s="119" t="s">
        <v>1</v>
      </c>
      <c r="AB106" t="s">
        <v>8016</v>
      </c>
      <c r="AC106">
        <v>0</v>
      </c>
    </row>
    <row r="107" spans="1:29" hidden="1" x14ac:dyDescent="0.25">
      <c r="A107" t="s">
        <v>8480</v>
      </c>
      <c r="B107" t="str">
        <f t="shared" si="5"/>
        <v>Diciembre</v>
      </c>
      <c r="C107" t="b">
        <f t="shared" si="6"/>
        <v>0</v>
      </c>
      <c r="D107">
        <v>632</v>
      </c>
      <c r="E107">
        <v>2022</v>
      </c>
      <c r="F107" t="s">
        <v>9016</v>
      </c>
      <c r="G107" t="s">
        <v>7854</v>
      </c>
      <c r="H107" t="s">
        <v>0</v>
      </c>
      <c r="I107" t="str">
        <f t="shared" si="7"/>
        <v>CCF</v>
      </c>
      <c r="J107" t="str">
        <f t="shared" si="8"/>
        <v>Impreso por imprenta o tiquetes</v>
      </c>
      <c r="K107" s="67" t="s">
        <v>8658</v>
      </c>
      <c r="L107" s="67" t="s">
        <v>8016</v>
      </c>
      <c r="M107">
        <v>2807</v>
      </c>
      <c r="N107" t="s">
        <v>1174</v>
      </c>
      <c r="O107" t="str">
        <f t="shared" si="9"/>
        <v>06142703981055</v>
      </c>
      <c r="P107" t="s">
        <v>1175</v>
      </c>
      <c r="Q107">
        <v>0</v>
      </c>
      <c r="R107">
        <v>0</v>
      </c>
      <c r="S107">
        <v>0</v>
      </c>
      <c r="T107">
        <v>51836.4</v>
      </c>
      <c r="U107">
        <v>0</v>
      </c>
      <c r="V107">
        <v>0</v>
      </c>
      <c r="W107">
        <v>0</v>
      </c>
      <c r="X107">
        <v>6738.732</v>
      </c>
      <c r="Y107">
        <v>58575.131999999998</v>
      </c>
      <c r="Z107" t="s">
        <v>8016</v>
      </c>
      <c r="AA107" s="119" t="s">
        <v>1</v>
      </c>
      <c r="AB107" t="s">
        <v>8016</v>
      </c>
      <c r="AC107">
        <v>0</v>
      </c>
    </row>
    <row r="108" spans="1:29" hidden="1" x14ac:dyDescent="0.25">
      <c r="A108" t="s">
        <v>8479</v>
      </c>
      <c r="B108" t="str">
        <f t="shared" ref="B108:B171" si="10">SUBSTITUTE(A108,"OVIEMBRE","oviembre")</f>
        <v>Noviembre</v>
      </c>
      <c r="C108" t="b">
        <f t="shared" si="6"/>
        <v>0</v>
      </c>
      <c r="D108">
        <v>631</v>
      </c>
      <c r="E108">
        <v>2022</v>
      </c>
      <c r="F108" t="s">
        <v>8869</v>
      </c>
      <c r="G108" t="s">
        <v>7854</v>
      </c>
      <c r="H108" t="s">
        <v>0</v>
      </c>
      <c r="I108" t="str">
        <f t="shared" si="7"/>
        <v>CCF</v>
      </c>
      <c r="J108" t="str">
        <f t="shared" si="8"/>
        <v>Impreso por imprenta o tiquetes</v>
      </c>
      <c r="K108" s="67" t="s">
        <v>8658</v>
      </c>
      <c r="L108" s="67" t="s">
        <v>8016</v>
      </c>
      <c r="M108">
        <v>65</v>
      </c>
      <c r="N108" t="s">
        <v>1476</v>
      </c>
      <c r="O108" t="str">
        <f t="shared" si="9"/>
        <v>06141611841170</v>
      </c>
      <c r="P108" t="s">
        <v>1477</v>
      </c>
      <c r="Q108">
        <v>0</v>
      </c>
      <c r="R108">
        <v>0</v>
      </c>
      <c r="S108">
        <v>0</v>
      </c>
      <c r="T108">
        <v>8420.6</v>
      </c>
      <c r="U108">
        <v>0</v>
      </c>
      <c r="V108">
        <v>0</v>
      </c>
      <c r="W108">
        <v>0</v>
      </c>
      <c r="X108">
        <v>1094.6780000000001</v>
      </c>
      <c r="Y108">
        <v>9515.2780000000002</v>
      </c>
      <c r="Z108" t="s">
        <v>8016</v>
      </c>
      <c r="AA108" s="119" t="s">
        <v>1</v>
      </c>
      <c r="AB108" t="s">
        <v>8016</v>
      </c>
      <c r="AC108">
        <v>0</v>
      </c>
    </row>
    <row r="109" spans="1:29" hidden="1" x14ac:dyDescent="0.25">
      <c r="A109" t="s">
        <v>8479</v>
      </c>
      <c r="B109" t="str">
        <f t="shared" si="10"/>
        <v>Noviembre</v>
      </c>
      <c r="C109" t="b">
        <f t="shared" si="6"/>
        <v>0</v>
      </c>
      <c r="D109">
        <v>630</v>
      </c>
      <c r="E109">
        <v>2022</v>
      </c>
      <c r="F109" t="s">
        <v>8995</v>
      </c>
      <c r="G109" t="s">
        <v>7854</v>
      </c>
      <c r="H109" t="s">
        <v>0</v>
      </c>
      <c r="I109" t="str">
        <f t="shared" si="7"/>
        <v>CCF</v>
      </c>
      <c r="J109" t="str">
        <f t="shared" si="8"/>
        <v>Impreso por imprenta o tiquetes</v>
      </c>
      <c r="K109" s="67" t="s">
        <v>8658</v>
      </c>
      <c r="L109" s="67" t="s">
        <v>8016</v>
      </c>
      <c r="M109">
        <v>71</v>
      </c>
      <c r="N109" t="s">
        <v>7872</v>
      </c>
      <c r="O109" t="str">
        <f t="shared" si="9"/>
        <v>02101107171019</v>
      </c>
      <c r="P109" t="s">
        <v>7873</v>
      </c>
      <c r="Q109">
        <v>0</v>
      </c>
      <c r="R109">
        <v>0</v>
      </c>
      <c r="S109">
        <v>0</v>
      </c>
      <c r="T109">
        <v>212.39</v>
      </c>
      <c r="U109">
        <v>0</v>
      </c>
      <c r="V109">
        <v>0</v>
      </c>
      <c r="W109">
        <v>0</v>
      </c>
      <c r="X109">
        <v>27.610699999999998</v>
      </c>
      <c r="Y109">
        <v>240.00069999999999</v>
      </c>
      <c r="Z109" t="s">
        <v>8016</v>
      </c>
      <c r="AA109" s="119" t="s">
        <v>1</v>
      </c>
      <c r="AB109" t="s">
        <v>8016</v>
      </c>
      <c r="AC109">
        <v>0</v>
      </c>
    </row>
    <row r="110" spans="1:29" hidden="1" x14ac:dyDescent="0.25">
      <c r="A110" t="s">
        <v>8479</v>
      </c>
      <c r="B110" t="str">
        <f t="shared" si="10"/>
        <v>Noviembre</v>
      </c>
      <c r="C110" t="b">
        <f t="shared" si="6"/>
        <v>0</v>
      </c>
      <c r="D110">
        <v>629</v>
      </c>
      <c r="E110">
        <v>2022</v>
      </c>
      <c r="F110" t="s">
        <v>8995</v>
      </c>
      <c r="G110" t="s">
        <v>7854</v>
      </c>
      <c r="H110" t="s">
        <v>0</v>
      </c>
      <c r="I110" t="str">
        <f t="shared" si="7"/>
        <v>CCF</v>
      </c>
      <c r="J110" t="str">
        <f t="shared" si="8"/>
        <v>Impreso por imprenta o tiquetes</v>
      </c>
      <c r="K110" s="67" t="s">
        <v>8658</v>
      </c>
      <c r="L110" s="67" t="s">
        <v>8016</v>
      </c>
      <c r="M110">
        <v>76</v>
      </c>
      <c r="N110" t="s">
        <v>1563</v>
      </c>
      <c r="O110" t="str">
        <f t="shared" si="9"/>
        <v>06142704801220</v>
      </c>
      <c r="P110" t="s">
        <v>1564</v>
      </c>
      <c r="Q110">
        <v>0</v>
      </c>
      <c r="R110">
        <v>0</v>
      </c>
      <c r="S110">
        <v>0</v>
      </c>
      <c r="T110">
        <v>160</v>
      </c>
      <c r="U110">
        <v>0</v>
      </c>
      <c r="V110">
        <v>0</v>
      </c>
      <c r="W110">
        <v>0</v>
      </c>
      <c r="X110">
        <v>20.8</v>
      </c>
      <c r="Y110">
        <v>180.8</v>
      </c>
      <c r="Z110" t="s">
        <v>8016</v>
      </c>
      <c r="AA110" s="119" t="s">
        <v>1</v>
      </c>
      <c r="AB110" t="s">
        <v>8016</v>
      </c>
      <c r="AC110">
        <v>0</v>
      </c>
    </row>
    <row r="111" spans="1:29" hidden="1" x14ac:dyDescent="0.25">
      <c r="A111" t="s">
        <v>8479</v>
      </c>
      <c r="B111" t="str">
        <f t="shared" si="10"/>
        <v>Noviembre</v>
      </c>
      <c r="C111" t="b">
        <f t="shared" si="6"/>
        <v>0</v>
      </c>
      <c r="D111">
        <v>628</v>
      </c>
      <c r="E111">
        <v>2022</v>
      </c>
      <c r="F111" t="s">
        <v>8877</v>
      </c>
      <c r="G111" t="s">
        <v>7854</v>
      </c>
      <c r="H111" t="s">
        <v>0</v>
      </c>
      <c r="I111" t="str">
        <f t="shared" si="7"/>
        <v>CCF</v>
      </c>
      <c r="J111" t="str">
        <f t="shared" si="8"/>
        <v>Impreso por imprenta o tiquetes</v>
      </c>
      <c r="K111" s="67" t="s">
        <v>8658</v>
      </c>
      <c r="L111" s="67" t="s">
        <v>8016</v>
      </c>
      <c r="M111">
        <v>87</v>
      </c>
      <c r="N111" t="s">
        <v>8089</v>
      </c>
      <c r="O111" t="str">
        <f t="shared" si="9"/>
        <v>06141012141020</v>
      </c>
      <c r="P111" t="s">
        <v>8090</v>
      </c>
      <c r="Q111">
        <v>0</v>
      </c>
      <c r="R111">
        <v>0</v>
      </c>
      <c r="S111">
        <v>0</v>
      </c>
      <c r="T111">
        <v>26.55</v>
      </c>
      <c r="U111">
        <v>0</v>
      </c>
      <c r="V111">
        <v>0</v>
      </c>
      <c r="W111">
        <v>0</v>
      </c>
      <c r="X111">
        <v>3.4515000000000002</v>
      </c>
      <c r="Y111">
        <v>30.0015</v>
      </c>
      <c r="Z111" t="s">
        <v>8016</v>
      </c>
      <c r="AA111" s="119" t="s">
        <v>1</v>
      </c>
      <c r="AB111" t="s">
        <v>8016</v>
      </c>
      <c r="AC111">
        <v>0</v>
      </c>
    </row>
    <row r="112" spans="1:29" hidden="1" x14ac:dyDescent="0.25">
      <c r="A112" t="s">
        <v>8479</v>
      </c>
      <c r="B112" t="str">
        <f t="shared" si="10"/>
        <v>Noviembre</v>
      </c>
      <c r="C112" t="b">
        <f t="shared" si="6"/>
        <v>0</v>
      </c>
      <c r="D112">
        <v>627</v>
      </c>
      <c r="E112">
        <v>2022</v>
      </c>
      <c r="F112" t="s">
        <v>8999</v>
      </c>
      <c r="G112" t="s">
        <v>7854</v>
      </c>
      <c r="H112" t="s">
        <v>0</v>
      </c>
      <c r="I112" t="str">
        <f t="shared" si="7"/>
        <v>CCF</v>
      </c>
      <c r="J112" t="str">
        <f t="shared" si="8"/>
        <v>Impreso por imprenta o tiquetes</v>
      </c>
      <c r="K112" s="67" t="s">
        <v>8658</v>
      </c>
      <c r="L112" s="67" t="s">
        <v>8016</v>
      </c>
      <c r="M112">
        <v>1549</v>
      </c>
      <c r="N112" t="s">
        <v>9037</v>
      </c>
      <c r="O112" t="str">
        <f t="shared" si="9"/>
        <v>06141203201065</v>
      </c>
      <c r="P112" t="s">
        <v>9038</v>
      </c>
      <c r="Q112">
        <v>0</v>
      </c>
      <c r="R112">
        <v>0</v>
      </c>
      <c r="S112">
        <v>0</v>
      </c>
      <c r="T112">
        <v>176.99</v>
      </c>
      <c r="U112">
        <v>0</v>
      </c>
      <c r="V112">
        <v>0</v>
      </c>
      <c r="W112">
        <v>0</v>
      </c>
      <c r="X112">
        <v>23.008700000000001</v>
      </c>
      <c r="Y112">
        <v>199.99870000000001</v>
      </c>
      <c r="Z112" t="s">
        <v>8016</v>
      </c>
      <c r="AA112" s="119" t="s">
        <v>1</v>
      </c>
      <c r="AB112" t="s">
        <v>8016</v>
      </c>
      <c r="AC112">
        <v>0</v>
      </c>
    </row>
    <row r="113" spans="1:29" hidden="1" x14ac:dyDescent="0.25">
      <c r="A113" t="s">
        <v>8479</v>
      </c>
      <c r="B113" t="str">
        <f t="shared" si="10"/>
        <v>Noviembre</v>
      </c>
      <c r="C113" t="b">
        <f t="shared" si="6"/>
        <v>0</v>
      </c>
      <c r="D113">
        <v>626</v>
      </c>
      <c r="E113">
        <v>2022</v>
      </c>
      <c r="F113" t="s">
        <v>8894</v>
      </c>
      <c r="G113" t="s">
        <v>7854</v>
      </c>
      <c r="H113" t="s">
        <v>0</v>
      </c>
      <c r="I113" t="str">
        <f t="shared" si="7"/>
        <v>CCF</v>
      </c>
      <c r="J113" t="str">
        <f t="shared" si="8"/>
        <v>Impreso por imprenta o tiquetes</v>
      </c>
      <c r="K113" s="67" t="s">
        <v>8658</v>
      </c>
      <c r="L113" s="67" t="s">
        <v>8016</v>
      </c>
      <c r="M113">
        <v>108</v>
      </c>
      <c r="N113" t="s">
        <v>7817</v>
      </c>
      <c r="O113" t="str">
        <f t="shared" si="9"/>
        <v>06142407131054</v>
      </c>
      <c r="P113" t="s">
        <v>7818</v>
      </c>
      <c r="Q113">
        <v>0</v>
      </c>
      <c r="R113">
        <v>0</v>
      </c>
      <c r="S113">
        <v>0</v>
      </c>
      <c r="T113">
        <v>84.07</v>
      </c>
      <c r="U113">
        <v>0</v>
      </c>
      <c r="V113">
        <v>0</v>
      </c>
      <c r="W113">
        <v>0</v>
      </c>
      <c r="X113">
        <v>10.9291</v>
      </c>
      <c r="Y113">
        <v>94.999099999999999</v>
      </c>
      <c r="Z113" t="s">
        <v>8016</v>
      </c>
      <c r="AA113" s="119" t="s">
        <v>1</v>
      </c>
      <c r="AB113" t="s">
        <v>8016</v>
      </c>
      <c r="AC113">
        <v>0</v>
      </c>
    </row>
    <row r="114" spans="1:29" hidden="1" x14ac:dyDescent="0.25">
      <c r="A114" t="s">
        <v>8479</v>
      </c>
      <c r="B114" t="str">
        <f t="shared" si="10"/>
        <v>Noviembre</v>
      </c>
      <c r="C114" t="b">
        <f t="shared" si="6"/>
        <v>0</v>
      </c>
      <c r="D114">
        <v>625</v>
      </c>
      <c r="E114">
        <v>2022</v>
      </c>
      <c r="F114" t="s">
        <v>8790</v>
      </c>
      <c r="G114" t="s">
        <v>7854</v>
      </c>
      <c r="H114" t="s">
        <v>0</v>
      </c>
      <c r="I114" t="str">
        <f t="shared" si="7"/>
        <v>CCF</v>
      </c>
      <c r="J114" t="str">
        <f t="shared" si="8"/>
        <v>Impreso por imprenta o tiquetes</v>
      </c>
      <c r="K114" s="67" t="s">
        <v>8658</v>
      </c>
      <c r="L114" s="67" t="s">
        <v>8016</v>
      </c>
      <c r="M114">
        <v>44</v>
      </c>
      <c r="N114" t="s">
        <v>7817</v>
      </c>
      <c r="O114" t="str">
        <f t="shared" si="9"/>
        <v>06142407131054</v>
      </c>
      <c r="P114" t="s">
        <v>7818</v>
      </c>
      <c r="Q114">
        <v>0</v>
      </c>
      <c r="R114">
        <v>0</v>
      </c>
      <c r="S114">
        <v>0</v>
      </c>
      <c r="T114">
        <v>97.35</v>
      </c>
      <c r="U114">
        <v>0</v>
      </c>
      <c r="V114">
        <v>0</v>
      </c>
      <c r="W114">
        <v>0</v>
      </c>
      <c r="X114">
        <v>12.6555</v>
      </c>
      <c r="Y114">
        <v>110.0055</v>
      </c>
      <c r="Z114" t="s">
        <v>8016</v>
      </c>
      <c r="AA114" s="119" t="s">
        <v>1</v>
      </c>
      <c r="AB114" t="s">
        <v>8016</v>
      </c>
      <c r="AC114">
        <v>0</v>
      </c>
    </row>
    <row r="115" spans="1:29" hidden="1" x14ac:dyDescent="0.25">
      <c r="A115" t="s">
        <v>8479</v>
      </c>
      <c r="B115" t="str">
        <f t="shared" si="10"/>
        <v>Noviembre</v>
      </c>
      <c r="C115" t="b">
        <f t="shared" si="6"/>
        <v>0</v>
      </c>
      <c r="D115">
        <v>624</v>
      </c>
      <c r="E115">
        <v>2022</v>
      </c>
      <c r="F115" t="s">
        <v>9006</v>
      </c>
      <c r="G115" t="s">
        <v>7854</v>
      </c>
      <c r="H115" t="s">
        <v>0</v>
      </c>
      <c r="I115" t="str">
        <f t="shared" si="7"/>
        <v>CCF</v>
      </c>
      <c r="J115" t="str">
        <f t="shared" si="8"/>
        <v>Impreso por imprenta o tiquetes</v>
      </c>
      <c r="K115" s="67" t="s">
        <v>8658</v>
      </c>
      <c r="L115" s="67" t="s">
        <v>8016</v>
      </c>
      <c r="M115">
        <v>26404</v>
      </c>
      <c r="N115" t="s">
        <v>1689</v>
      </c>
      <c r="O115" t="str">
        <f t="shared" si="9"/>
        <v>09031006711010</v>
      </c>
      <c r="P115" t="s">
        <v>1690</v>
      </c>
      <c r="Q115">
        <v>1.83</v>
      </c>
      <c r="R115">
        <v>0</v>
      </c>
      <c r="S115">
        <v>0</v>
      </c>
      <c r="T115">
        <v>20.5</v>
      </c>
      <c r="U115">
        <v>0</v>
      </c>
      <c r="V115">
        <v>0</v>
      </c>
      <c r="W115">
        <v>0</v>
      </c>
      <c r="X115">
        <v>2.665</v>
      </c>
      <c r="Y115">
        <v>24.994999999999997</v>
      </c>
      <c r="Z115" t="s">
        <v>8016</v>
      </c>
      <c r="AA115" s="119" t="s">
        <v>1</v>
      </c>
      <c r="AB115" t="s">
        <v>8194</v>
      </c>
      <c r="AC115">
        <v>565.26</v>
      </c>
    </row>
    <row r="116" spans="1:29" hidden="1" x14ac:dyDescent="0.25">
      <c r="A116" t="s">
        <v>8479</v>
      </c>
      <c r="B116" t="str">
        <f t="shared" si="10"/>
        <v>Noviembre</v>
      </c>
      <c r="C116" t="b">
        <f t="shared" si="6"/>
        <v>0</v>
      </c>
      <c r="D116">
        <v>623</v>
      </c>
      <c r="E116">
        <v>2022</v>
      </c>
      <c r="F116" t="s">
        <v>9016</v>
      </c>
      <c r="G116" t="s">
        <v>7854</v>
      </c>
      <c r="H116" t="s">
        <v>0</v>
      </c>
      <c r="I116" t="str">
        <f t="shared" si="7"/>
        <v>CCF</v>
      </c>
      <c r="J116" t="str">
        <f t="shared" si="8"/>
        <v>Impreso por imprenta o tiquetes</v>
      </c>
      <c r="K116" s="67" t="s">
        <v>8658</v>
      </c>
      <c r="L116" s="67" t="s">
        <v>8016</v>
      </c>
      <c r="M116">
        <v>9904</v>
      </c>
      <c r="N116" t="s">
        <v>1535</v>
      </c>
      <c r="O116" t="str">
        <f t="shared" si="9"/>
        <v>06141909961054</v>
      </c>
      <c r="P116" t="s">
        <v>1536</v>
      </c>
      <c r="Q116">
        <v>0</v>
      </c>
      <c r="R116">
        <v>0</v>
      </c>
      <c r="S116">
        <v>0</v>
      </c>
      <c r="T116">
        <v>235.44</v>
      </c>
      <c r="U116">
        <v>0</v>
      </c>
      <c r="V116">
        <v>0</v>
      </c>
      <c r="W116">
        <v>0</v>
      </c>
      <c r="X116">
        <v>30.607200000000002</v>
      </c>
      <c r="Y116">
        <v>266.04719999999998</v>
      </c>
      <c r="Z116" t="s">
        <v>8016</v>
      </c>
      <c r="AA116" s="119" t="s">
        <v>1</v>
      </c>
      <c r="AB116" t="s">
        <v>8194</v>
      </c>
      <c r="AC116">
        <v>68</v>
      </c>
    </row>
    <row r="117" spans="1:29" hidden="1" x14ac:dyDescent="0.25">
      <c r="A117" t="s">
        <v>8479</v>
      </c>
      <c r="B117" t="str">
        <f t="shared" si="10"/>
        <v>Noviembre</v>
      </c>
      <c r="C117" t="b">
        <f t="shared" si="6"/>
        <v>0</v>
      </c>
      <c r="D117">
        <v>622</v>
      </c>
      <c r="E117">
        <v>2022</v>
      </c>
      <c r="F117" t="s">
        <v>9016</v>
      </c>
      <c r="G117" t="s">
        <v>7854</v>
      </c>
      <c r="H117" t="s">
        <v>0</v>
      </c>
      <c r="I117" t="str">
        <f t="shared" si="7"/>
        <v>CCF</v>
      </c>
      <c r="J117" t="str">
        <f t="shared" si="8"/>
        <v>Impreso por imprenta o tiquetes</v>
      </c>
      <c r="K117" s="67" t="s">
        <v>8658</v>
      </c>
      <c r="L117" s="67" t="s">
        <v>8016</v>
      </c>
      <c r="M117">
        <v>158</v>
      </c>
      <c r="N117" t="s">
        <v>6295</v>
      </c>
      <c r="O117" t="str">
        <f t="shared" si="9"/>
        <v>06143105820014</v>
      </c>
      <c r="P117" t="s">
        <v>6296</v>
      </c>
      <c r="Q117">
        <v>0</v>
      </c>
      <c r="R117">
        <v>0</v>
      </c>
      <c r="S117">
        <v>0</v>
      </c>
      <c r="T117">
        <v>654.79999999999995</v>
      </c>
      <c r="U117">
        <v>0</v>
      </c>
      <c r="V117">
        <v>0</v>
      </c>
      <c r="W117">
        <v>0</v>
      </c>
      <c r="X117">
        <v>85.123999999999995</v>
      </c>
      <c r="Y117">
        <v>739.92399999999998</v>
      </c>
      <c r="Z117" t="s">
        <v>8016</v>
      </c>
      <c r="AA117" s="119" t="s">
        <v>1</v>
      </c>
      <c r="AB117" t="s">
        <v>8194</v>
      </c>
      <c r="AC117">
        <v>119.21</v>
      </c>
    </row>
    <row r="118" spans="1:29" hidden="1" x14ac:dyDescent="0.25">
      <c r="A118" t="s">
        <v>8479</v>
      </c>
      <c r="B118" t="str">
        <f t="shared" si="10"/>
        <v>Noviembre</v>
      </c>
      <c r="C118" t="b">
        <f t="shared" si="6"/>
        <v>0</v>
      </c>
      <c r="D118">
        <v>621</v>
      </c>
      <c r="E118">
        <v>2022</v>
      </c>
      <c r="F118" t="s">
        <v>9016</v>
      </c>
      <c r="G118" t="s">
        <v>7854</v>
      </c>
      <c r="H118" t="s">
        <v>0</v>
      </c>
      <c r="I118" t="str">
        <f t="shared" si="7"/>
        <v>CCF</v>
      </c>
      <c r="J118" t="str">
        <f t="shared" si="8"/>
        <v>Impreso por imprenta o tiquetes</v>
      </c>
      <c r="K118" s="67" t="s">
        <v>8658</v>
      </c>
      <c r="L118" s="67" t="s">
        <v>8016</v>
      </c>
      <c r="M118">
        <v>275349</v>
      </c>
      <c r="N118" t="s">
        <v>1471</v>
      </c>
      <c r="O118" t="str">
        <f t="shared" si="9"/>
        <v>14070503650018</v>
      </c>
      <c r="P118" t="s">
        <v>1472</v>
      </c>
      <c r="Q118">
        <v>2.94</v>
      </c>
      <c r="R118">
        <v>0</v>
      </c>
      <c r="S118">
        <v>0</v>
      </c>
      <c r="T118">
        <v>32.799999999999997</v>
      </c>
      <c r="U118">
        <v>0</v>
      </c>
      <c r="V118">
        <v>0</v>
      </c>
      <c r="W118">
        <v>0</v>
      </c>
      <c r="X118">
        <v>4.2639999999999993</v>
      </c>
      <c r="Y118">
        <v>40.003999999999991</v>
      </c>
      <c r="Z118" t="s">
        <v>8016</v>
      </c>
      <c r="AA118" s="119" t="s">
        <v>1</v>
      </c>
      <c r="AB118" t="s">
        <v>8016</v>
      </c>
      <c r="AC118">
        <v>0</v>
      </c>
    </row>
    <row r="119" spans="1:29" hidden="1" x14ac:dyDescent="0.25">
      <c r="A119" t="s">
        <v>8479</v>
      </c>
      <c r="B119" t="str">
        <f t="shared" si="10"/>
        <v>Noviembre</v>
      </c>
      <c r="C119" t="b">
        <f t="shared" si="6"/>
        <v>0</v>
      </c>
      <c r="D119">
        <v>620</v>
      </c>
      <c r="E119">
        <v>2022</v>
      </c>
      <c r="F119" t="s">
        <v>9016</v>
      </c>
      <c r="G119" t="s">
        <v>7854</v>
      </c>
      <c r="H119" t="s">
        <v>0</v>
      </c>
      <c r="I119" t="str">
        <f t="shared" si="7"/>
        <v>CCF</v>
      </c>
      <c r="J119" t="str">
        <f t="shared" si="8"/>
        <v>Impreso por imprenta o tiquetes</v>
      </c>
      <c r="K119" s="67" t="s">
        <v>8658</v>
      </c>
      <c r="L119" s="67" t="s">
        <v>8016</v>
      </c>
      <c r="M119">
        <v>6458</v>
      </c>
      <c r="N119" t="s">
        <v>1510</v>
      </c>
      <c r="O119" t="str">
        <f t="shared" si="9"/>
        <v>06141708071034</v>
      </c>
      <c r="P119" t="s">
        <v>1511</v>
      </c>
      <c r="Q119">
        <v>2.9699999999999998</v>
      </c>
      <c r="R119">
        <v>0</v>
      </c>
      <c r="S119">
        <v>0</v>
      </c>
      <c r="T119">
        <v>32.770000000000003</v>
      </c>
      <c r="U119">
        <v>0</v>
      </c>
      <c r="V119">
        <v>0</v>
      </c>
      <c r="W119">
        <v>0</v>
      </c>
      <c r="X119">
        <v>4.2601000000000004</v>
      </c>
      <c r="Y119">
        <v>40.000100000000003</v>
      </c>
      <c r="Z119" t="s">
        <v>8016</v>
      </c>
      <c r="AA119" s="119" t="s">
        <v>1</v>
      </c>
      <c r="AB119" t="s">
        <v>8016</v>
      </c>
      <c r="AC119">
        <v>0</v>
      </c>
    </row>
    <row r="120" spans="1:29" hidden="1" x14ac:dyDescent="0.25">
      <c r="A120" t="s">
        <v>8479</v>
      </c>
      <c r="B120" t="str">
        <f t="shared" si="10"/>
        <v>Noviembre</v>
      </c>
      <c r="C120" t="b">
        <f t="shared" si="6"/>
        <v>0</v>
      </c>
      <c r="D120">
        <v>619</v>
      </c>
      <c r="E120">
        <v>2022</v>
      </c>
      <c r="F120" t="s">
        <v>9016</v>
      </c>
      <c r="G120" t="s">
        <v>7854</v>
      </c>
      <c r="H120" t="s">
        <v>0</v>
      </c>
      <c r="I120" t="str">
        <f t="shared" si="7"/>
        <v>CCF</v>
      </c>
      <c r="J120" t="str">
        <f t="shared" si="8"/>
        <v>Impreso por imprenta o tiquetes</v>
      </c>
      <c r="K120" s="67" t="s">
        <v>8658</v>
      </c>
      <c r="L120" s="67" t="s">
        <v>8016</v>
      </c>
      <c r="M120">
        <v>102614</v>
      </c>
      <c r="N120" t="s">
        <v>1456</v>
      </c>
      <c r="O120" t="str">
        <f t="shared" si="9"/>
        <v>94832404991012</v>
      </c>
      <c r="P120" t="s">
        <v>1457</v>
      </c>
      <c r="Q120">
        <v>0</v>
      </c>
      <c r="R120">
        <v>0</v>
      </c>
      <c r="S120">
        <v>0</v>
      </c>
      <c r="T120">
        <v>61.12</v>
      </c>
      <c r="U120">
        <v>0</v>
      </c>
      <c r="V120">
        <v>0</v>
      </c>
      <c r="W120">
        <v>0</v>
      </c>
      <c r="X120">
        <v>7.9455999999999998</v>
      </c>
      <c r="Y120">
        <v>69.065600000000003</v>
      </c>
      <c r="Z120" t="s">
        <v>8016</v>
      </c>
      <c r="AA120" s="119" t="s">
        <v>1</v>
      </c>
      <c r="AB120" t="s">
        <v>8016</v>
      </c>
      <c r="AC120">
        <v>0</v>
      </c>
    </row>
    <row r="121" spans="1:29" hidden="1" x14ac:dyDescent="0.25">
      <c r="A121" t="s">
        <v>8479</v>
      </c>
      <c r="B121" t="str">
        <f t="shared" si="10"/>
        <v>Noviembre</v>
      </c>
      <c r="C121" t="b">
        <f t="shared" si="6"/>
        <v>0</v>
      </c>
      <c r="D121">
        <v>618</v>
      </c>
      <c r="E121">
        <v>2022</v>
      </c>
      <c r="F121" t="s">
        <v>9001</v>
      </c>
      <c r="G121" t="s">
        <v>7854</v>
      </c>
      <c r="H121" t="s">
        <v>0</v>
      </c>
      <c r="I121" t="str">
        <f t="shared" si="7"/>
        <v>CCF</v>
      </c>
      <c r="J121" t="str">
        <f t="shared" si="8"/>
        <v>Impreso por imprenta o tiquetes</v>
      </c>
      <c r="K121" s="67" t="s">
        <v>8658</v>
      </c>
      <c r="L121" s="67" t="s">
        <v>8016</v>
      </c>
      <c r="M121">
        <v>3579</v>
      </c>
      <c r="N121" t="s">
        <v>1699</v>
      </c>
      <c r="O121" t="str">
        <f t="shared" si="9"/>
        <v>13071610671016</v>
      </c>
      <c r="P121" t="s">
        <v>1700</v>
      </c>
      <c r="Q121">
        <v>0</v>
      </c>
      <c r="R121">
        <v>0</v>
      </c>
      <c r="S121">
        <v>0</v>
      </c>
      <c r="T121">
        <v>38.68</v>
      </c>
      <c r="U121">
        <v>0</v>
      </c>
      <c r="V121">
        <v>0</v>
      </c>
      <c r="W121">
        <v>0</v>
      </c>
      <c r="X121">
        <v>5.0284000000000004</v>
      </c>
      <c r="Y121">
        <v>43.708399999999997</v>
      </c>
      <c r="Z121" t="s">
        <v>8016</v>
      </c>
      <c r="AA121" s="119" t="s">
        <v>1</v>
      </c>
      <c r="AB121" t="s">
        <v>8016</v>
      </c>
      <c r="AC121">
        <v>0</v>
      </c>
    </row>
    <row r="122" spans="1:29" hidden="1" x14ac:dyDescent="0.25">
      <c r="A122" t="s">
        <v>8479</v>
      </c>
      <c r="B122" t="str">
        <f t="shared" si="10"/>
        <v>Noviembre</v>
      </c>
      <c r="C122" t="b">
        <f t="shared" si="6"/>
        <v>0</v>
      </c>
      <c r="D122">
        <v>617</v>
      </c>
      <c r="E122">
        <v>2022</v>
      </c>
      <c r="F122" t="s">
        <v>9001</v>
      </c>
      <c r="G122" t="s">
        <v>7854</v>
      </c>
      <c r="H122" t="s">
        <v>0</v>
      </c>
      <c r="I122" t="str">
        <f t="shared" si="7"/>
        <v>CCF</v>
      </c>
      <c r="J122" t="str">
        <f t="shared" si="8"/>
        <v>Impreso por imprenta o tiquetes</v>
      </c>
      <c r="K122" s="67" t="s">
        <v>8658</v>
      </c>
      <c r="L122" s="67" t="s">
        <v>8016</v>
      </c>
      <c r="M122">
        <v>2642</v>
      </c>
      <c r="N122" t="s">
        <v>1699</v>
      </c>
      <c r="O122" t="str">
        <f t="shared" si="9"/>
        <v>13071610671016</v>
      </c>
      <c r="P122" t="s">
        <v>1700</v>
      </c>
      <c r="Q122">
        <v>0</v>
      </c>
      <c r="R122">
        <v>0</v>
      </c>
      <c r="S122">
        <v>0</v>
      </c>
      <c r="T122">
        <v>35.65</v>
      </c>
      <c r="U122">
        <v>0</v>
      </c>
      <c r="V122">
        <v>0</v>
      </c>
      <c r="W122">
        <v>0</v>
      </c>
      <c r="X122">
        <v>4.6345000000000001</v>
      </c>
      <c r="Y122">
        <v>40.284500000000001</v>
      </c>
      <c r="Z122" t="s">
        <v>8016</v>
      </c>
      <c r="AA122" s="119" t="s">
        <v>1</v>
      </c>
      <c r="AB122" t="s">
        <v>8016</v>
      </c>
      <c r="AC122">
        <v>0</v>
      </c>
    </row>
    <row r="123" spans="1:29" hidden="1" x14ac:dyDescent="0.25">
      <c r="A123" t="s">
        <v>8479</v>
      </c>
      <c r="B123" t="str">
        <f t="shared" si="10"/>
        <v>Noviembre</v>
      </c>
      <c r="C123" t="b">
        <f t="shared" si="6"/>
        <v>0</v>
      </c>
      <c r="D123">
        <v>616</v>
      </c>
      <c r="E123">
        <v>2022</v>
      </c>
      <c r="F123" t="s">
        <v>9016</v>
      </c>
      <c r="G123" t="s">
        <v>7854</v>
      </c>
      <c r="H123" t="s">
        <v>0</v>
      </c>
      <c r="I123" t="str">
        <f t="shared" si="7"/>
        <v>CCF</v>
      </c>
      <c r="J123" t="str">
        <f t="shared" si="8"/>
        <v>Impreso por imprenta o tiquetes</v>
      </c>
      <c r="K123" s="67" t="s">
        <v>8658</v>
      </c>
      <c r="L123" s="67" t="s">
        <v>8016</v>
      </c>
      <c r="M123">
        <v>2806</v>
      </c>
      <c r="N123" t="s">
        <v>1174</v>
      </c>
      <c r="O123" t="str">
        <f t="shared" si="9"/>
        <v>06142703981055</v>
      </c>
      <c r="P123" t="s">
        <v>1175</v>
      </c>
      <c r="Q123">
        <v>0</v>
      </c>
      <c r="R123">
        <v>0</v>
      </c>
      <c r="S123">
        <v>0</v>
      </c>
      <c r="T123">
        <v>122185.8</v>
      </c>
      <c r="U123">
        <v>0</v>
      </c>
      <c r="V123">
        <v>0</v>
      </c>
      <c r="W123">
        <v>0</v>
      </c>
      <c r="X123">
        <v>15884.154</v>
      </c>
      <c r="Y123">
        <v>138069.954</v>
      </c>
      <c r="Z123" t="s">
        <v>8016</v>
      </c>
      <c r="AA123" s="119" t="s">
        <v>1</v>
      </c>
      <c r="AB123" t="s">
        <v>8016</v>
      </c>
      <c r="AC123">
        <v>0</v>
      </c>
    </row>
    <row r="124" spans="1:29" hidden="1" x14ac:dyDescent="0.25">
      <c r="A124" t="s">
        <v>8479</v>
      </c>
      <c r="B124" t="str">
        <f t="shared" si="10"/>
        <v>Noviembre</v>
      </c>
      <c r="C124" t="b">
        <f t="shared" si="6"/>
        <v>0</v>
      </c>
      <c r="D124">
        <v>615</v>
      </c>
      <c r="E124">
        <v>2022</v>
      </c>
      <c r="F124" t="s">
        <v>9036</v>
      </c>
      <c r="G124" t="s">
        <v>7854</v>
      </c>
      <c r="H124" t="s">
        <v>0</v>
      </c>
      <c r="I124" t="str">
        <f t="shared" si="7"/>
        <v>CCF</v>
      </c>
      <c r="J124" t="str">
        <f t="shared" si="8"/>
        <v>Impreso por imprenta o tiquetes</v>
      </c>
      <c r="K124" s="67" t="s">
        <v>8658</v>
      </c>
      <c r="L124" s="67" t="s">
        <v>8016</v>
      </c>
      <c r="M124">
        <v>8</v>
      </c>
      <c r="N124" t="s">
        <v>9031</v>
      </c>
      <c r="O124" t="str">
        <f t="shared" si="9"/>
        <v>12051405761016</v>
      </c>
      <c r="P124" t="s">
        <v>9032</v>
      </c>
      <c r="Q124">
        <v>0</v>
      </c>
      <c r="R124">
        <v>0</v>
      </c>
      <c r="S124">
        <v>0</v>
      </c>
      <c r="T124">
        <v>1085</v>
      </c>
      <c r="U124">
        <v>0</v>
      </c>
      <c r="V124">
        <v>0</v>
      </c>
      <c r="W124">
        <v>0</v>
      </c>
      <c r="X124">
        <v>141.05000000000001</v>
      </c>
      <c r="Y124">
        <v>1226.05</v>
      </c>
      <c r="Z124" t="s">
        <v>8016</v>
      </c>
      <c r="AA124" s="119" t="s">
        <v>1</v>
      </c>
      <c r="AB124" t="s">
        <v>8016</v>
      </c>
      <c r="AC124">
        <v>0</v>
      </c>
    </row>
    <row r="125" spans="1:29" hidden="1" x14ac:dyDescent="0.25">
      <c r="A125" t="s">
        <v>8479</v>
      </c>
      <c r="B125" t="str">
        <f t="shared" si="10"/>
        <v>Noviembre</v>
      </c>
      <c r="C125" t="b">
        <f t="shared" si="6"/>
        <v>0</v>
      </c>
      <c r="D125">
        <v>614</v>
      </c>
      <c r="E125">
        <v>2022</v>
      </c>
      <c r="F125" t="s">
        <v>9016</v>
      </c>
      <c r="G125" t="s">
        <v>7854</v>
      </c>
      <c r="H125" t="s">
        <v>0</v>
      </c>
      <c r="I125" t="str">
        <f t="shared" si="7"/>
        <v>CCF</v>
      </c>
      <c r="J125" t="str">
        <f t="shared" si="8"/>
        <v>Impreso por imprenta o tiquetes</v>
      </c>
      <c r="K125" s="67" t="s">
        <v>8658</v>
      </c>
      <c r="L125" s="67" t="s">
        <v>8016</v>
      </c>
      <c r="M125">
        <v>73977</v>
      </c>
      <c r="N125" t="s">
        <v>1559</v>
      </c>
      <c r="O125" t="str">
        <f t="shared" si="9"/>
        <v>06142008011037</v>
      </c>
      <c r="P125" t="s">
        <v>1560</v>
      </c>
      <c r="Q125">
        <v>0</v>
      </c>
      <c r="R125">
        <v>0</v>
      </c>
      <c r="S125">
        <v>0</v>
      </c>
      <c r="T125">
        <v>168.59</v>
      </c>
      <c r="U125">
        <v>0</v>
      </c>
      <c r="V125">
        <v>0</v>
      </c>
      <c r="W125">
        <v>0</v>
      </c>
      <c r="X125">
        <v>21.916700000000002</v>
      </c>
      <c r="Y125">
        <v>190.5067</v>
      </c>
      <c r="Z125" t="s">
        <v>8016</v>
      </c>
      <c r="AA125" s="119" t="s">
        <v>1</v>
      </c>
      <c r="AB125" t="s">
        <v>8016</v>
      </c>
      <c r="AC125">
        <v>0</v>
      </c>
    </row>
    <row r="126" spans="1:29" hidden="1" x14ac:dyDescent="0.25">
      <c r="A126" t="s">
        <v>8479</v>
      </c>
      <c r="B126" t="str">
        <f t="shared" si="10"/>
        <v>Noviembre</v>
      </c>
      <c r="C126" t="b">
        <f t="shared" si="6"/>
        <v>0</v>
      </c>
      <c r="D126">
        <v>613</v>
      </c>
      <c r="E126">
        <v>2022</v>
      </c>
      <c r="F126" t="s">
        <v>8993</v>
      </c>
      <c r="G126" t="s">
        <v>7854</v>
      </c>
      <c r="H126" t="s">
        <v>0</v>
      </c>
      <c r="I126" t="str">
        <f t="shared" si="7"/>
        <v>CCF</v>
      </c>
      <c r="J126" t="str">
        <f t="shared" si="8"/>
        <v>Impreso por imprenta o tiquetes</v>
      </c>
      <c r="K126" s="67" t="s">
        <v>8658</v>
      </c>
      <c r="L126" s="67" t="s">
        <v>8016</v>
      </c>
      <c r="M126">
        <v>167745</v>
      </c>
      <c r="N126" t="s">
        <v>4299</v>
      </c>
      <c r="O126" t="str">
        <f t="shared" si="9"/>
        <v>06140107740062</v>
      </c>
      <c r="P126" t="s">
        <v>4300</v>
      </c>
      <c r="Q126">
        <v>0</v>
      </c>
      <c r="R126">
        <v>0</v>
      </c>
      <c r="S126">
        <v>0</v>
      </c>
      <c r="T126">
        <v>17.5</v>
      </c>
      <c r="U126">
        <v>0</v>
      </c>
      <c r="V126">
        <v>0</v>
      </c>
      <c r="W126">
        <v>0</v>
      </c>
      <c r="X126">
        <v>2.2749999999999999</v>
      </c>
      <c r="Y126">
        <v>19.774999999999999</v>
      </c>
      <c r="Z126" t="s">
        <v>8016</v>
      </c>
      <c r="AA126" s="119" t="s">
        <v>1</v>
      </c>
      <c r="AB126" t="s">
        <v>8016</v>
      </c>
      <c r="AC126">
        <v>0</v>
      </c>
    </row>
    <row r="127" spans="1:29" hidden="1" x14ac:dyDescent="0.25">
      <c r="A127" t="s">
        <v>8479</v>
      </c>
      <c r="B127" t="str">
        <f t="shared" si="10"/>
        <v>Noviembre</v>
      </c>
      <c r="C127" t="b">
        <f t="shared" si="6"/>
        <v>0</v>
      </c>
      <c r="D127">
        <v>612</v>
      </c>
      <c r="E127">
        <v>2022</v>
      </c>
      <c r="F127" t="s">
        <v>8994</v>
      </c>
      <c r="G127" t="s">
        <v>7854</v>
      </c>
      <c r="H127" t="s">
        <v>0</v>
      </c>
      <c r="I127" t="str">
        <f t="shared" si="7"/>
        <v>CCF</v>
      </c>
      <c r="J127" t="str">
        <f t="shared" si="8"/>
        <v>Impreso por imprenta o tiquetes</v>
      </c>
      <c r="K127" s="67" t="s">
        <v>8658</v>
      </c>
      <c r="L127" s="67" t="s">
        <v>8016</v>
      </c>
      <c r="M127">
        <v>1459099</v>
      </c>
      <c r="N127" t="s">
        <v>39</v>
      </c>
      <c r="O127" t="str">
        <f t="shared" si="9"/>
        <v>06141909001034</v>
      </c>
      <c r="P127" t="s">
        <v>1566</v>
      </c>
      <c r="Q127">
        <v>4.57</v>
      </c>
      <c r="R127">
        <v>0</v>
      </c>
      <c r="S127">
        <v>0</v>
      </c>
      <c r="T127">
        <v>53.26</v>
      </c>
      <c r="U127">
        <v>0</v>
      </c>
      <c r="V127">
        <v>0</v>
      </c>
      <c r="W127">
        <v>0</v>
      </c>
      <c r="X127">
        <v>6.9238</v>
      </c>
      <c r="Y127">
        <v>64.753799999999998</v>
      </c>
      <c r="Z127" t="s">
        <v>8016</v>
      </c>
      <c r="AA127" s="119" t="s">
        <v>1</v>
      </c>
      <c r="AB127" t="s">
        <v>8016</v>
      </c>
      <c r="AC127">
        <v>0</v>
      </c>
    </row>
    <row r="128" spans="1:29" hidden="1" x14ac:dyDescent="0.25">
      <c r="A128" t="s">
        <v>8479</v>
      </c>
      <c r="B128" t="str">
        <f t="shared" si="10"/>
        <v>Noviembre</v>
      </c>
      <c r="C128" t="b">
        <f t="shared" si="6"/>
        <v>0</v>
      </c>
      <c r="D128">
        <v>611</v>
      </c>
      <c r="E128">
        <v>2022</v>
      </c>
      <c r="F128" t="s">
        <v>8994</v>
      </c>
      <c r="G128" t="s">
        <v>7854</v>
      </c>
      <c r="H128" t="s">
        <v>0</v>
      </c>
      <c r="I128" t="str">
        <f t="shared" si="7"/>
        <v>CCF</v>
      </c>
      <c r="J128" t="str">
        <f t="shared" si="8"/>
        <v>Impreso por imprenta o tiquetes</v>
      </c>
      <c r="K128" s="67" t="s">
        <v>8658</v>
      </c>
      <c r="L128" s="67" t="s">
        <v>8016</v>
      </c>
      <c r="M128">
        <v>1717</v>
      </c>
      <c r="N128" t="s">
        <v>457</v>
      </c>
      <c r="O128" t="str">
        <f t="shared" si="9"/>
        <v>06141211870020</v>
      </c>
      <c r="P128" t="s">
        <v>458</v>
      </c>
      <c r="Q128">
        <v>0</v>
      </c>
      <c r="R128">
        <v>0</v>
      </c>
      <c r="S128">
        <v>0</v>
      </c>
      <c r="T128">
        <v>440.04</v>
      </c>
      <c r="U128">
        <v>0</v>
      </c>
      <c r="V128">
        <v>0</v>
      </c>
      <c r="W128">
        <v>0</v>
      </c>
      <c r="X128">
        <v>57.205200000000005</v>
      </c>
      <c r="Y128">
        <v>497.24520000000001</v>
      </c>
      <c r="Z128" t="s">
        <v>8016</v>
      </c>
      <c r="AA128" s="119" t="s">
        <v>1</v>
      </c>
      <c r="AB128" t="s">
        <v>8016</v>
      </c>
      <c r="AC128">
        <v>0</v>
      </c>
    </row>
    <row r="129" spans="1:29" hidden="1" x14ac:dyDescent="0.25">
      <c r="A129" t="s">
        <v>8479</v>
      </c>
      <c r="B129" t="str">
        <f t="shared" si="10"/>
        <v>Noviembre</v>
      </c>
      <c r="C129" t="b">
        <f t="shared" si="6"/>
        <v>0</v>
      </c>
      <c r="D129">
        <v>610</v>
      </c>
      <c r="E129">
        <v>2022</v>
      </c>
      <c r="F129" t="s">
        <v>8995</v>
      </c>
      <c r="G129" t="s">
        <v>7854</v>
      </c>
      <c r="H129" t="s">
        <v>0</v>
      </c>
      <c r="I129" t="str">
        <f t="shared" si="7"/>
        <v>CCF</v>
      </c>
      <c r="J129" t="str">
        <f t="shared" si="8"/>
        <v>Impreso por imprenta o tiquetes</v>
      </c>
      <c r="K129" s="67" t="s">
        <v>8658</v>
      </c>
      <c r="L129" s="67" t="s">
        <v>8016</v>
      </c>
      <c r="M129">
        <v>48564</v>
      </c>
      <c r="N129" t="s">
        <v>2349</v>
      </c>
      <c r="O129" t="str">
        <f t="shared" si="9"/>
        <v>06141612991019</v>
      </c>
      <c r="P129" t="s">
        <v>2350</v>
      </c>
      <c r="Q129">
        <v>2.08</v>
      </c>
      <c r="R129">
        <v>0</v>
      </c>
      <c r="S129">
        <v>0</v>
      </c>
      <c r="T129">
        <v>24.7</v>
      </c>
      <c r="U129">
        <v>0</v>
      </c>
      <c r="V129">
        <v>0</v>
      </c>
      <c r="W129">
        <v>0</v>
      </c>
      <c r="X129">
        <v>3.2109999999999999</v>
      </c>
      <c r="Y129">
        <v>29.991</v>
      </c>
      <c r="Z129" t="s">
        <v>8016</v>
      </c>
      <c r="AA129" s="119" t="s">
        <v>1</v>
      </c>
      <c r="AB129" t="s">
        <v>8202</v>
      </c>
      <c r="AC129">
        <v>10.27</v>
      </c>
    </row>
    <row r="130" spans="1:29" hidden="1" x14ac:dyDescent="0.25">
      <c r="A130" t="s">
        <v>8479</v>
      </c>
      <c r="B130" t="str">
        <f t="shared" si="10"/>
        <v>Noviembre</v>
      </c>
      <c r="C130" t="b">
        <f t="shared" si="6"/>
        <v>0</v>
      </c>
      <c r="D130">
        <v>609</v>
      </c>
      <c r="E130">
        <v>2022</v>
      </c>
      <c r="F130" t="s">
        <v>8995</v>
      </c>
      <c r="G130" t="s">
        <v>7854</v>
      </c>
      <c r="H130" t="s">
        <v>0</v>
      </c>
      <c r="I130" t="str">
        <f t="shared" si="7"/>
        <v>CCF</v>
      </c>
      <c r="J130" t="str">
        <f t="shared" si="8"/>
        <v>Impreso por imprenta o tiquetes</v>
      </c>
      <c r="K130" s="67" t="s">
        <v>8658</v>
      </c>
      <c r="L130" s="67" t="s">
        <v>8016</v>
      </c>
      <c r="M130">
        <v>45972</v>
      </c>
      <c r="O130" t="str">
        <f t="shared" si="9"/>
        <v>018991736</v>
      </c>
      <c r="P130" t="s">
        <v>9035</v>
      </c>
      <c r="Q130">
        <v>3.64</v>
      </c>
      <c r="R130">
        <v>0</v>
      </c>
      <c r="S130">
        <v>0</v>
      </c>
      <c r="T130">
        <v>42.8</v>
      </c>
      <c r="U130">
        <v>0</v>
      </c>
      <c r="V130">
        <v>0</v>
      </c>
      <c r="W130">
        <v>0</v>
      </c>
      <c r="X130">
        <v>5.5640000000000001</v>
      </c>
      <c r="Y130">
        <v>52.003999999999998</v>
      </c>
      <c r="Z130" t="s">
        <v>9034</v>
      </c>
      <c r="AA130" s="119" t="s">
        <v>1</v>
      </c>
      <c r="AB130" t="s">
        <v>8016</v>
      </c>
      <c r="AC130">
        <v>0</v>
      </c>
    </row>
    <row r="131" spans="1:29" hidden="1" x14ac:dyDescent="0.25">
      <c r="A131" t="s">
        <v>8479</v>
      </c>
      <c r="B131" t="str">
        <f t="shared" si="10"/>
        <v>Noviembre</v>
      </c>
      <c r="C131" t="b">
        <f t="shared" ref="C131:C194" si="11">IF(A131="ENERO",REPLACE(A131,2,4,"nero"),IF(A131="FEBRERO",REPLACE(A131,2,6,"ebrero"),IF(A131="MARZO",REPLACE(A131,2,4,"arzo")*IF(A131="ABRIL",REPLACE(A131,2,4,"bril")*IF(A131="MAYO",REPLACE(A131,2,3,"ayo")*IF(A131="JUNIO",REPLACE(A131,2,4,"unio"),0))))))</f>
        <v>0</v>
      </c>
      <c r="D131">
        <v>608</v>
      </c>
      <c r="E131">
        <v>2022</v>
      </c>
      <c r="F131" t="s">
        <v>8995</v>
      </c>
      <c r="G131" t="s">
        <v>7854</v>
      </c>
      <c r="H131" t="s">
        <v>0</v>
      </c>
      <c r="I131" t="str">
        <f t="shared" ref="I131:I194" si="12">IF(H131="03","CCF",IF(H131="05","Nota de crédito",IF(H131="12","Factura",0)))</f>
        <v>CCF</v>
      </c>
      <c r="J131" t="str">
        <f t="shared" ref="J131:J194" si="13">IF(I131="CCF","Impreso por imprenta o tiquetes",IF(I131="Nota de crédito","Impreso por imprenta o tiquetes",IF(I131="Factura","Otros",0)))</f>
        <v>Impreso por imprenta o tiquetes</v>
      </c>
      <c r="K131" s="67" t="s">
        <v>8658</v>
      </c>
      <c r="L131" s="67" t="s">
        <v>8016</v>
      </c>
      <c r="M131">
        <v>38755</v>
      </c>
      <c r="N131" t="s">
        <v>2313</v>
      </c>
      <c r="O131" t="str">
        <f t="shared" ref="O131:O194" si="14">IF(N131="",Z131,N131)</f>
        <v>06140103951010</v>
      </c>
      <c r="P131" t="s">
        <v>2314</v>
      </c>
      <c r="Q131">
        <v>0</v>
      </c>
      <c r="R131">
        <v>0</v>
      </c>
      <c r="S131">
        <v>0</v>
      </c>
      <c r="T131">
        <v>150</v>
      </c>
      <c r="U131">
        <v>0</v>
      </c>
      <c r="V131">
        <v>0</v>
      </c>
      <c r="W131">
        <v>0</v>
      </c>
      <c r="X131">
        <v>19.5</v>
      </c>
      <c r="Y131">
        <v>169.5</v>
      </c>
      <c r="Z131" t="s">
        <v>8016</v>
      </c>
      <c r="AA131" s="119" t="s">
        <v>1</v>
      </c>
      <c r="AB131" t="s">
        <v>8016</v>
      </c>
      <c r="AC131">
        <v>0</v>
      </c>
    </row>
    <row r="132" spans="1:29" hidden="1" x14ac:dyDescent="0.25">
      <c r="A132" t="s">
        <v>8479</v>
      </c>
      <c r="B132" t="str">
        <f t="shared" si="10"/>
        <v>Noviembre</v>
      </c>
      <c r="C132" t="b">
        <f t="shared" si="11"/>
        <v>0</v>
      </c>
      <c r="D132">
        <v>607</v>
      </c>
      <c r="E132">
        <v>2022</v>
      </c>
      <c r="F132" t="s">
        <v>8996</v>
      </c>
      <c r="G132" t="s">
        <v>7854</v>
      </c>
      <c r="H132" t="s">
        <v>0</v>
      </c>
      <c r="I132" t="str">
        <f t="shared" si="12"/>
        <v>CCF</v>
      </c>
      <c r="J132" t="str">
        <f t="shared" si="13"/>
        <v>Impreso por imprenta o tiquetes</v>
      </c>
      <c r="K132" s="67" t="s">
        <v>8658</v>
      </c>
      <c r="L132" s="67" t="s">
        <v>8016</v>
      </c>
      <c r="M132">
        <v>65138</v>
      </c>
      <c r="N132" t="s">
        <v>1559</v>
      </c>
      <c r="O132" t="str">
        <f t="shared" si="14"/>
        <v>06142008011037</v>
      </c>
      <c r="P132" t="s">
        <v>1560</v>
      </c>
      <c r="Q132">
        <v>0</v>
      </c>
      <c r="R132">
        <v>0</v>
      </c>
      <c r="S132">
        <v>0</v>
      </c>
      <c r="T132">
        <v>53.76</v>
      </c>
      <c r="U132">
        <v>0</v>
      </c>
      <c r="V132">
        <v>0</v>
      </c>
      <c r="W132">
        <v>0</v>
      </c>
      <c r="X132">
        <v>6.9888000000000003</v>
      </c>
      <c r="Y132">
        <v>60.748799999999996</v>
      </c>
      <c r="Z132" t="s">
        <v>8016</v>
      </c>
      <c r="AA132" s="119" t="s">
        <v>1</v>
      </c>
      <c r="AB132" t="s">
        <v>8016</v>
      </c>
      <c r="AC132">
        <v>0</v>
      </c>
    </row>
    <row r="133" spans="1:29" hidden="1" x14ac:dyDescent="0.25">
      <c r="A133" t="s">
        <v>8479</v>
      </c>
      <c r="B133" t="str">
        <f t="shared" si="10"/>
        <v>Noviembre</v>
      </c>
      <c r="C133" t="b">
        <f t="shared" si="11"/>
        <v>0</v>
      </c>
      <c r="D133">
        <v>606</v>
      </c>
      <c r="E133">
        <v>2022</v>
      </c>
      <c r="F133" t="s">
        <v>8997</v>
      </c>
      <c r="G133" t="s">
        <v>7854</v>
      </c>
      <c r="H133" t="s">
        <v>0</v>
      </c>
      <c r="I133" t="str">
        <f t="shared" si="12"/>
        <v>CCF</v>
      </c>
      <c r="J133" t="str">
        <f t="shared" si="13"/>
        <v>Impreso por imprenta o tiquetes</v>
      </c>
      <c r="K133" s="67" t="s">
        <v>8658</v>
      </c>
      <c r="L133" s="67" t="s">
        <v>8016</v>
      </c>
      <c r="M133">
        <v>23848</v>
      </c>
      <c r="N133" t="s">
        <v>1489</v>
      </c>
      <c r="O133" t="str">
        <f t="shared" si="14"/>
        <v>06142407750010</v>
      </c>
      <c r="P133" t="s">
        <v>1490</v>
      </c>
      <c r="Q133">
        <v>0</v>
      </c>
      <c r="R133">
        <v>0</v>
      </c>
      <c r="S133">
        <v>0</v>
      </c>
      <c r="T133">
        <v>377</v>
      </c>
      <c r="U133">
        <v>0</v>
      </c>
      <c r="V133">
        <v>0</v>
      </c>
      <c r="W133">
        <v>0</v>
      </c>
      <c r="X133">
        <v>49.010000000000005</v>
      </c>
      <c r="Y133">
        <v>426.01</v>
      </c>
      <c r="Z133" t="s">
        <v>8016</v>
      </c>
      <c r="AA133" s="119" t="s">
        <v>1</v>
      </c>
      <c r="AB133" t="s">
        <v>8016</v>
      </c>
      <c r="AC133">
        <v>0</v>
      </c>
    </row>
    <row r="134" spans="1:29" hidden="1" x14ac:dyDescent="0.25">
      <c r="A134" t="s">
        <v>8479</v>
      </c>
      <c r="B134" t="str">
        <f t="shared" si="10"/>
        <v>Noviembre</v>
      </c>
      <c r="C134" t="b">
        <f t="shared" si="11"/>
        <v>0</v>
      </c>
      <c r="D134">
        <v>605</v>
      </c>
      <c r="E134">
        <v>2022</v>
      </c>
      <c r="F134" t="s">
        <v>8997</v>
      </c>
      <c r="G134" t="s">
        <v>7854</v>
      </c>
      <c r="H134" t="s">
        <v>0</v>
      </c>
      <c r="I134" t="str">
        <f t="shared" si="12"/>
        <v>CCF</v>
      </c>
      <c r="J134" t="str">
        <f t="shared" si="13"/>
        <v>Impreso por imprenta o tiquetes</v>
      </c>
      <c r="K134" s="67" t="s">
        <v>8658</v>
      </c>
      <c r="L134" s="67" t="s">
        <v>8016</v>
      </c>
      <c r="M134">
        <v>5736</v>
      </c>
      <c r="N134" t="s">
        <v>1510</v>
      </c>
      <c r="O134" t="str">
        <f t="shared" si="14"/>
        <v>06141708071034</v>
      </c>
      <c r="P134" t="s">
        <v>1511</v>
      </c>
      <c r="Q134">
        <v>1.48</v>
      </c>
      <c r="R134">
        <v>0</v>
      </c>
      <c r="S134">
        <v>0</v>
      </c>
      <c r="T134">
        <v>16.39</v>
      </c>
      <c r="U134">
        <v>0</v>
      </c>
      <c r="V134">
        <v>0</v>
      </c>
      <c r="W134">
        <v>0</v>
      </c>
      <c r="X134">
        <v>2.1307</v>
      </c>
      <c r="Y134">
        <v>20.000700000000002</v>
      </c>
      <c r="Z134" t="s">
        <v>8016</v>
      </c>
      <c r="AA134" s="119" t="s">
        <v>1</v>
      </c>
      <c r="AB134" t="s">
        <v>8016</v>
      </c>
      <c r="AC134">
        <v>0</v>
      </c>
    </row>
    <row r="135" spans="1:29" hidden="1" x14ac:dyDescent="0.25">
      <c r="A135" t="s">
        <v>8479</v>
      </c>
      <c r="B135" t="str">
        <f t="shared" si="10"/>
        <v>Noviembre</v>
      </c>
      <c r="C135" t="b">
        <f t="shared" si="11"/>
        <v>0</v>
      </c>
      <c r="D135">
        <v>604</v>
      </c>
      <c r="E135">
        <v>2022</v>
      </c>
      <c r="F135" t="s">
        <v>8998</v>
      </c>
      <c r="G135" t="s">
        <v>7854</v>
      </c>
      <c r="H135" t="s">
        <v>0</v>
      </c>
      <c r="I135" t="str">
        <f t="shared" si="12"/>
        <v>CCF</v>
      </c>
      <c r="J135" t="str">
        <f t="shared" si="13"/>
        <v>Impreso por imprenta o tiquetes</v>
      </c>
      <c r="K135" s="67" t="s">
        <v>8658</v>
      </c>
      <c r="L135" s="67" t="s">
        <v>8016</v>
      </c>
      <c r="M135">
        <v>25583</v>
      </c>
      <c r="N135" t="s">
        <v>3558</v>
      </c>
      <c r="O135" t="str">
        <f t="shared" si="14"/>
        <v>06140104620021</v>
      </c>
      <c r="P135" t="s">
        <v>3559</v>
      </c>
      <c r="Q135">
        <v>0</v>
      </c>
      <c r="R135">
        <v>0</v>
      </c>
      <c r="S135">
        <v>0</v>
      </c>
      <c r="T135">
        <v>206</v>
      </c>
      <c r="U135">
        <v>0</v>
      </c>
      <c r="V135">
        <v>0</v>
      </c>
      <c r="W135">
        <v>0</v>
      </c>
      <c r="X135">
        <v>26.78</v>
      </c>
      <c r="Y135">
        <v>232.78</v>
      </c>
      <c r="Z135" t="s">
        <v>8016</v>
      </c>
      <c r="AA135" s="119" t="s">
        <v>1</v>
      </c>
      <c r="AB135" t="s">
        <v>8016</v>
      </c>
      <c r="AC135">
        <v>0</v>
      </c>
    </row>
    <row r="136" spans="1:29" hidden="1" x14ac:dyDescent="0.25">
      <c r="A136" t="s">
        <v>8479</v>
      </c>
      <c r="B136" t="str">
        <f t="shared" si="10"/>
        <v>Noviembre</v>
      </c>
      <c r="C136" t="b">
        <f t="shared" si="11"/>
        <v>0</v>
      </c>
      <c r="D136">
        <v>603</v>
      </c>
      <c r="E136">
        <v>2022</v>
      </c>
      <c r="F136" t="s">
        <v>8999</v>
      </c>
      <c r="G136" t="s">
        <v>7854</v>
      </c>
      <c r="H136" t="s">
        <v>0</v>
      </c>
      <c r="I136" t="str">
        <f t="shared" si="12"/>
        <v>CCF</v>
      </c>
      <c r="J136" t="str">
        <f t="shared" si="13"/>
        <v>Impreso por imprenta o tiquetes</v>
      </c>
      <c r="K136" s="67" t="s">
        <v>8658</v>
      </c>
      <c r="L136" s="67" t="s">
        <v>8016</v>
      </c>
      <c r="M136">
        <v>23528</v>
      </c>
      <c r="N136" t="s">
        <v>1489</v>
      </c>
      <c r="O136" t="str">
        <f t="shared" si="14"/>
        <v>06142407750010</v>
      </c>
      <c r="P136" t="s">
        <v>1490</v>
      </c>
      <c r="Q136">
        <v>0</v>
      </c>
      <c r="R136">
        <v>0</v>
      </c>
      <c r="S136">
        <v>0</v>
      </c>
      <c r="T136">
        <v>457.51</v>
      </c>
      <c r="U136">
        <v>0</v>
      </c>
      <c r="V136">
        <v>0</v>
      </c>
      <c r="W136">
        <v>0</v>
      </c>
      <c r="X136">
        <v>59.476300000000002</v>
      </c>
      <c r="Y136">
        <v>516.98630000000003</v>
      </c>
      <c r="Z136" t="s">
        <v>8016</v>
      </c>
      <c r="AA136" s="119" t="s">
        <v>1</v>
      </c>
      <c r="AB136" t="s">
        <v>8016</v>
      </c>
      <c r="AC136">
        <v>0</v>
      </c>
    </row>
    <row r="137" spans="1:29" hidden="1" x14ac:dyDescent="0.25">
      <c r="A137" t="s">
        <v>8479</v>
      </c>
      <c r="B137" t="str">
        <f t="shared" si="10"/>
        <v>Noviembre</v>
      </c>
      <c r="C137" t="b">
        <f t="shared" si="11"/>
        <v>0</v>
      </c>
      <c r="D137">
        <v>602</v>
      </c>
      <c r="E137">
        <v>2022</v>
      </c>
      <c r="F137" t="s">
        <v>8999</v>
      </c>
      <c r="G137" t="s">
        <v>7854</v>
      </c>
      <c r="H137" t="s">
        <v>0</v>
      </c>
      <c r="I137" t="str">
        <f t="shared" si="12"/>
        <v>CCF</v>
      </c>
      <c r="J137" t="str">
        <f t="shared" si="13"/>
        <v>Impreso por imprenta o tiquetes</v>
      </c>
      <c r="K137" s="67" t="s">
        <v>8658</v>
      </c>
      <c r="L137" s="67" t="s">
        <v>8016</v>
      </c>
      <c r="M137">
        <v>1056987</v>
      </c>
      <c r="N137" t="s">
        <v>5393</v>
      </c>
      <c r="O137" t="str">
        <f t="shared" si="14"/>
        <v>06141708001052</v>
      </c>
      <c r="P137" t="s">
        <v>5394</v>
      </c>
      <c r="Q137">
        <v>0</v>
      </c>
      <c r="R137">
        <v>0</v>
      </c>
      <c r="S137">
        <v>0</v>
      </c>
      <c r="T137">
        <v>42.57</v>
      </c>
      <c r="U137">
        <v>0</v>
      </c>
      <c r="V137">
        <v>0</v>
      </c>
      <c r="W137">
        <v>0</v>
      </c>
      <c r="X137">
        <v>5.5341000000000005</v>
      </c>
      <c r="Y137">
        <v>48.104100000000003</v>
      </c>
      <c r="Z137" t="s">
        <v>8016</v>
      </c>
      <c r="AA137" s="119" t="s">
        <v>1</v>
      </c>
      <c r="AB137" t="s">
        <v>8016</v>
      </c>
      <c r="AC137">
        <v>0</v>
      </c>
    </row>
    <row r="138" spans="1:29" hidden="1" x14ac:dyDescent="0.25">
      <c r="A138" t="s">
        <v>8479</v>
      </c>
      <c r="B138" t="str">
        <f t="shared" si="10"/>
        <v>Noviembre</v>
      </c>
      <c r="C138" t="b">
        <f t="shared" si="11"/>
        <v>0</v>
      </c>
      <c r="D138">
        <v>601</v>
      </c>
      <c r="E138">
        <v>2022</v>
      </c>
      <c r="F138" t="s">
        <v>8999</v>
      </c>
      <c r="G138" t="s">
        <v>7854</v>
      </c>
      <c r="H138" t="s">
        <v>0</v>
      </c>
      <c r="I138" t="str">
        <f t="shared" si="12"/>
        <v>CCF</v>
      </c>
      <c r="J138" t="str">
        <f t="shared" si="13"/>
        <v>Impreso por imprenta o tiquetes</v>
      </c>
      <c r="K138" s="67" t="s">
        <v>8658</v>
      </c>
      <c r="L138" s="67" t="s">
        <v>8016</v>
      </c>
      <c r="M138">
        <v>335</v>
      </c>
      <c r="N138" t="s">
        <v>8892</v>
      </c>
      <c r="O138" t="str">
        <f t="shared" si="14"/>
        <v>12170109031010</v>
      </c>
      <c r="P138" t="s">
        <v>8893</v>
      </c>
      <c r="Q138">
        <v>0</v>
      </c>
      <c r="R138">
        <v>0</v>
      </c>
      <c r="S138">
        <v>0</v>
      </c>
      <c r="T138">
        <v>41.95</v>
      </c>
      <c r="U138">
        <v>0</v>
      </c>
      <c r="V138">
        <v>0</v>
      </c>
      <c r="W138">
        <v>0</v>
      </c>
      <c r="X138">
        <v>5.4535000000000009</v>
      </c>
      <c r="Y138">
        <v>47.403500000000001</v>
      </c>
      <c r="Z138" t="s">
        <v>8016</v>
      </c>
      <c r="AA138" s="119" t="s">
        <v>1</v>
      </c>
      <c r="AB138" t="s">
        <v>8016</v>
      </c>
      <c r="AC138">
        <v>0</v>
      </c>
    </row>
    <row r="139" spans="1:29" hidden="1" x14ac:dyDescent="0.25">
      <c r="A139" t="s">
        <v>8479</v>
      </c>
      <c r="B139" t="str">
        <f t="shared" si="10"/>
        <v>Noviembre</v>
      </c>
      <c r="C139" t="b">
        <f t="shared" si="11"/>
        <v>0</v>
      </c>
      <c r="D139">
        <v>600</v>
      </c>
      <c r="E139">
        <v>2022</v>
      </c>
      <c r="F139" t="s">
        <v>8999</v>
      </c>
      <c r="G139" t="s">
        <v>7854</v>
      </c>
      <c r="H139" t="s">
        <v>0</v>
      </c>
      <c r="I139" t="str">
        <f t="shared" si="12"/>
        <v>CCF</v>
      </c>
      <c r="J139" t="str">
        <f t="shared" si="13"/>
        <v>Impreso por imprenta o tiquetes</v>
      </c>
      <c r="K139" s="67" t="s">
        <v>8658</v>
      </c>
      <c r="L139" s="67" t="s">
        <v>8016</v>
      </c>
      <c r="M139">
        <v>336</v>
      </c>
      <c r="N139" t="s">
        <v>8892</v>
      </c>
      <c r="O139" t="str">
        <f t="shared" si="14"/>
        <v>12170109031010</v>
      </c>
      <c r="P139" t="s">
        <v>8893</v>
      </c>
      <c r="Q139">
        <v>0</v>
      </c>
      <c r="R139">
        <v>0</v>
      </c>
      <c r="S139">
        <v>0</v>
      </c>
      <c r="T139">
        <v>50.85</v>
      </c>
      <c r="U139">
        <v>0</v>
      </c>
      <c r="V139">
        <v>0</v>
      </c>
      <c r="W139">
        <v>0</v>
      </c>
      <c r="X139">
        <v>6.6105</v>
      </c>
      <c r="Y139">
        <v>57.460500000000003</v>
      </c>
      <c r="Z139" t="s">
        <v>8016</v>
      </c>
      <c r="AA139" s="119" t="s">
        <v>1</v>
      </c>
      <c r="AB139" t="s">
        <v>8016</v>
      </c>
      <c r="AC139">
        <v>0</v>
      </c>
    </row>
    <row r="140" spans="1:29" hidden="1" x14ac:dyDescent="0.25">
      <c r="A140" t="s">
        <v>8479</v>
      </c>
      <c r="B140" t="str">
        <f t="shared" si="10"/>
        <v>Noviembre</v>
      </c>
      <c r="C140" t="b">
        <f t="shared" si="11"/>
        <v>0</v>
      </c>
      <c r="D140">
        <v>599</v>
      </c>
      <c r="E140">
        <v>2022</v>
      </c>
      <c r="F140" t="s">
        <v>9000</v>
      </c>
      <c r="G140" t="s">
        <v>7854</v>
      </c>
      <c r="H140" t="s">
        <v>0</v>
      </c>
      <c r="I140" t="str">
        <f t="shared" si="12"/>
        <v>CCF</v>
      </c>
      <c r="J140" t="str">
        <f t="shared" si="13"/>
        <v>Impreso por imprenta o tiquetes</v>
      </c>
      <c r="K140" s="67" t="s">
        <v>8658</v>
      </c>
      <c r="L140" s="67" t="s">
        <v>8016</v>
      </c>
      <c r="M140">
        <v>46229</v>
      </c>
      <c r="N140" t="s">
        <v>1602</v>
      </c>
      <c r="O140" t="str">
        <f t="shared" si="14"/>
        <v>05111703630014</v>
      </c>
      <c r="P140" t="s">
        <v>1603</v>
      </c>
      <c r="Q140">
        <v>3.57</v>
      </c>
      <c r="R140">
        <v>0</v>
      </c>
      <c r="S140">
        <v>0</v>
      </c>
      <c r="T140">
        <v>41.08</v>
      </c>
      <c r="U140">
        <v>0</v>
      </c>
      <c r="V140">
        <v>0</v>
      </c>
      <c r="W140">
        <v>0</v>
      </c>
      <c r="X140">
        <v>5.3403999999999998</v>
      </c>
      <c r="Y140">
        <v>49.990400000000001</v>
      </c>
      <c r="Z140" t="s">
        <v>8016</v>
      </c>
      <c r="AA140" s="119" t="s">
        <v>1</v>
      </c>
      <c r="AB140" t="s">
        <v>8016</v>
      </c>
      <c r="AC140">
        <v>0</v>
      </c>
    </row>
    <row r="141" spans="1:29" hidden="1" x14ac:dyDescent="0.25">
      <c r="A141" t="s">
        <v>8479</v>
      </c>
      <c r="B141" t="str">
        <f t="shared" si="10"/>
        <v>Noviembre</v>
      </c>
      <c r="C141" t="b">
        <f t="shared" si="11"/>
        <v>0</v>
      </c>
      <c r="D141">
        <v>598</v>
      </c>
      <c r="E141">
        <v>2022</v>
      </c>
      <c r="F141" t="s">
        <v>9000</v>
      </c>
      <c r="G141" t="s">
        <v>7854</v>
      </c>
      <c r="H141" t="s">
        <v>0</v>
      </c>
      <c r="I141" t="str">
        <f t="shared" si="12"/>
        <v>CCF</v>
      </c>
      <c r="J141" t="str">
        <f t="shared" si="13"/>
        <v>Impreso por imprenta o tiquetes</v>
      </c>
      <c r="K141" s="67" t="s">
        <v>8658</v>
      </c>
      <c r="L141" s="67" t="s">
        <v>8016</v>
      </c>
      <c r="M141">
        <v>117569</v>
      </c>
      <c r="N141" t="s">
        <v>1522</v>
      </c>
      <c r="O141" t="str">
        <f t="shared" si="14"/>
        <v>06141403161033</v>
      </c>
      <c r="P141" t="s">
        <v>1523</v>
      </c>
      <c r="Q141">
        <v>3.67</v>
      </c>
      <c r="R141">
        <v>0</v>
      </c>
      <c r="S141">
        <v>0</v>
      </c>
      <c r="T141">
        <v>42.77</v>
      </c>
      <c r="U141">
        <v>0</v>
      </c>
      <c r="V141">
        <v>0</v>
      </c>
      <c r="W141">
        <v>0</v>
      </c>
      <c r="X141">
        <v>5.5601000000000003</v>
      </c>
      <c r="Y141">
        <v>52.000100000000003</v>
      </c>
      <c r="Z141" t="s">
        <v>8016</v>
      </c>
      <c r="AA141" s="119" t="s">
        <v>1</v>
      </c>
      <c r="AB141" t="s">
        <v>8016</v>
      </c>
      <c r="AC141">
        <v>0</v>
      </c>
    </row>
    <row r="142" spans="1:29" hidden="1" x14ac:dyDescent="0.25">
      <c r="A142" t="s">
        <v>8479</v>
      </c>
      <c r="B142" t="str">
        <f t="shared" si="10"/>
        <v>Noviembre</v>
      </c>
      <c r="C142" t="b">
        <f t="shared" si="11"/>
        <v>0</v>
      </c>
      <c r="D142">
        <v>597</v>
      </c>
      <c r="E142">
        <v>2022</v>
      </c>
      <c r="F142" t="s">
        <v>9001</v>
      </c>
      <c r="G142" t="s">
        <v>7854</v>
      </c>
      <c r="H142" t="s">
        <v>0</v>
      </c>
      <c r="I142" t="str">
        <f t="shared" si="12"/>
        <v>CCF</v>
      </c>
      <c r="J142" t="str">
        <f t="shared" si="13"/>
        <v>Impreso por imprenta o tiquetes</v>
      </c>
      <c r="K142" s="67" t="s">
        <v>8658</v>
      </c>
      <c r="L142" s="67" t="s">
        <v>8016</v>
      </c>
      <c r="M142">
        <v>758054</v>
      </c>
      <c r="N142" t="s">
        <v>1590</v>
      </c>
      <c r="O142" t="str">
        <f t="shared" si="14"/>
        <v>06142604071063</v>
      </c>
      <c r="P142" t="s">
        <v>1591</v>
      </c>
      <c r="Q142">
        <v>3.81</v>
      </c>
      <c r="R142">
        <v>0</v>
      </c>
      <c r="S142">
        <v>0</v>
      </c>
      <c r="T142">
        <v>44.41</v>
      </c>
      <c r="U142">
        <v>0</v>
      </c>
      <c r="V142">
        <v>0</v>
      </c>
      <c r="W142">
        <v>0</v>
      </c>
      <c r="X142">
        <v>5.7732999999999999</v>
      </c>
      <c r="Y142">
        <v>53.993299999999998</v>
      </c>
      <c r="Z142" t="s">
        <v>8016</v>
      </c>
      <c r="AA142" s="119" t="s">
        <v>1</v>
      </c>
      <c r="AB142" t="s">
        <v>8016</v>
      </c>
      <c r="AC142">
        <v>0</v>
      </c>
    </row>
    <row r="143" spans="1:29" hidden="1" x14ac:dyDescent="0.25">
      <c r="A143" t="s">
        <v>8479</v>
      </c>
      <c r="B143" t="str">
        <f t="shared" si="10"/>
        <v>Noviembre</v>
      </c>
      <c r="C143" t="b">
        <f t="shared" si="11"/>
        <v>0</v>
      </c>
      <c r="D143">
        <v>596</v>
      </c>
      <c r="E143">
        <v>2022</v>
      </c>
      <c r="F143" t="s">
        <v>9001</v>
      </c>
      <c r="G143" t="s">
        <v>7854</v>
      </c>
      <c r="H143" t="s">
        <v>0</v>
      </c>
      <c r="I143" t="str">
        <f t="shared" si="12"/>
        <v>CCF</v>
      </c>
      <c r="J143" t="str">
        <f t="shared" si="13"/>
        <v>Impreso por imprenta o tiquetes</v>
      </c>
      <c r="K143" s="67" t="s">
        <v>8658</v>
      </c>
      <c r="L143" s="67" t="s">
        <v>8016</v>
      </c>
      <c r="M143">
        <v>28625</v>
      </c>
      <c r="N143" t="s">
        <v>573</v>
      </c>
      <c r="O143" t="str">
        <f t="shared" si="14"/>
        <v>02102402171027</v>
      </c>
      <c r="P143" t="s">
        <v>574</v>
      </c>
      <c r="Q143">
        <v>0</v>
      </c>
      <c r="R143">
        <v>0</v>
      </c>
      <c r="S143">
        <v>0</v>
      </c>
      <c r="T143">
        <v>1592.76</v>
      </c>
      <c r="U143">
        <v>0</v>
      </c>
      <c r="V143">
        <v>0</v>
      </c>
      <c r="W143">
        <v>0</v>
      </c>
      <c r="X143">
        <v>207.05880000000002</v>
      </c>
      <c r="Y143">
        <v>1799.8188</v>
      </c>
      <c r="Z143" t="s">
        <v>8016</v>
      </c>
      <c r="AA143" s="119" t="s">
        <v>1</v>
      </c>
      <c r="AB143" t="s">
        <v>8016</v>
      </c>
      <c r="AC143">
        <v>0</v>
      </c>
    </row>
    <row r="144" spans="1:29" hidden="1" x14ac:dyDescent="0.25">
      <c r="A144" t="s">
        <v>8479</v>
      </c>
      <c r="B144" t="str">
        <f t="shared" si="10"/>
        <v>Noviembre</v>
      </c>
      <c r="C144" t="b">
        <f t="shared" si="11"/>
        <v>0</v>
      </c>
      <c r="D144">
        <v>595</v>
      </c>
      <c r="E144">
        <v>2022</v>
      </c>
      <c r="F144" t="s">
        <v>9001</v>
      </c>
      <c r="G144" t="s">
        <v>7854</v>
      </c>
      <c r="H144" t="s">
        <v>0</v>
      </c>
      <c r="I144" t="str">
        <f t="shared" si="12"/>
        <v>CCF</v>
      </c>
      <c r="J144" t="str">
        <f t="shared" si="13"/>
        <v>Impreso por imprenta o tiquetes</v>
      </c>
      <c r="K144" s="67" t="s">
        <v>8658</v>
      </c>
      <c r="L144" s="67" t="s">
        <v>8016</v>
      </c>
      <c r="M144">
        <v>24619</v>
      </c>
      <c r="N144" t="s">
        <v>128</v>
      </c>
      <c r="O144" t="str">
        <f t="shared" si="14"/>
        <v>12172508931019</v>
      </c>
      <c r="P144" t="s">
        <v>129</v>
      </c>
      <c r="Q144">
        <v>0</v>
      </c>
      <c r="R144">
        <v>0</v>
      </c>
      <c r="S144">
        <v>0</v>
      </c>
      <c r="T144">
        <v>1703.81</v>
      </c>
      <c r="U144">
        <v>0</v>
      </c>
      <c r="V144">
        <v>0</v>
      </c>
      <c r="W144">
        <v>0</v>
      </c>
      <c r="X144">
        <v>221.49530000000001</v>
      </c>
      <c r="Y144">
        <v>1925.3053</v>
      </c>
      <c r="Z144" t="s">
        <v>8016</v>
      </c>
      <c r="AA144" s="119" t="s">
        <v>1</v>
      </c>
      <c r="AB144" t="s">
        <v>8016</v>
      </c>
      <c r="AC144">
        <v>0</v>
      </c>
    </row>
    <row r="145" spans="1:29" hidden="1" x14ac:dyDescent="0.25">
      <c r="A145" t="s">
        <v>8479</v>
      </c>
      <c r="B145" t="str">
        <f t="shared" si="10"/>
        <v>Noviembre</v>
      </c>
      <c r="C145" t="b">
        <f t="shared" si="11"/>
        <v>0</v>
      </c>
      <c r="D145">
        <v>594</v>
      </c>
      <c r="E145">
        <v>2022</v>
      </c>
      <c r="F145" t="s">
        <v>9001</v>
      </c>
      <c r="G145" t="s">
        <v>7854</v>
      </c>
      <c r="H145" t="s">
        <v>0</v>
      </c>
      <c r="I145" t="str">
        <f t="shared" si="12"/>
        <v>CCF</v>
      </c>
      <c r="J145" t="str">
        <f t="shared" si="13"/>
        <v>Impreso por imprenta o tiquetes</v>
      </c>
      <c r="K145" s="67" t="s">
        <v>8658</v>
      </c>
      <c r="L145" s="67" t="s">
        <v>8016</v>
      </c>
      <c r="M145">
        <v>46005727</v>
      </c>
      <c r="N145" t="s">
        <v>3558</v>
      </c>
      <c r="O145" t="str">
        <f t="shared" si="14"/>
        <v>06140104620021</v>
      </c>
      <c r="P145" t="s">
        <v>3559</v>
      </c>
      <c r="Q145">
        <v>0</v>
      </c>
      <c r="R145">
        <v>0</v>
      </c>
      <c r="S145">
        <v>0</v>
      </c>
      <c r="T145">
        <v>135.1</v>
      </c>
      <c r="U145">
        <v>0</v>
      </c>
      <c r="V145">
        <v>0</v>
      </c>
      <c r="W145">
        <v>0</v>
      </c>
      <c r="X145">
        <v>17.562999999999999</v>
      </c>
      <c r="Y145">
        <v>152.66299999999998</v>
      </c>
      <c r="Z145" t="s">
        <v>8016</v>
      </c>
      <c r="AA145" s="119" t="s">
        <v>1</v>
      </c>
      <c r="AB145" t="s">
        <v>8016</v>
      </c>
      <c r="AC145">
        <v>0</v>
      </c>
    </row>
    <row r="146" spans="1:29" hidden="1" x14ac:dyDescent="0.25">
      <c r="A146" t="s">
        <v>8479</v>
      </c>
      <c r="B146" t="str">
        <f t="shared" si="10"/>
        <v>Noviembre</v>
      </c>
      <c r="C146" t="b">
        <f t="shared" si="11"/>
        <v>0</v>
      </c>
      <c r="D146">
        <v>593</v>
      </c>
      <c r="E146">
        <v>2022</v>
      </c>
      <c r="F146" t="s">
        <v>9002</v>
      </c>
      <c r="G146" t="s">
        <v>7854</v>
      </c>
      <c r="H146" t="s">
        <v>0</v>
      </c>
      <c r="I146" t="str">
        <f t="shared" si="12"/>
        <v>CCF</v>
      </c>
      <c r="J146" t="str">
        <f t="shared" si="13"/>
        <v>Impreso por imprenta o tiquetes</v>
      </c>
      <c r="K146" s="67" t="s">
        <v>8658</v>
      </c>
      <c r="L146" s="67" t="s">
        <v>8016</v>
      </c>
      <c r="M146">
        <v>939213</v>
      </c>
      <c r="N146" t="s">
        <v>1516</v>
      </c>
      <c r="O146" t="str">
        <f t="shared" si="14"/>
        <v>06142407500017</v>
      </c>
      <c r="P146" t="s">
        <v>1517</v>
      </c>
      <c r="Q146">
        <v>4.5600000000000005</v>
      </c>
      <c r="R146">
        <v>0</v>
      </c>
      <c r="S146">
        <v>0</v>
      </c>
      <c r="T146">
        <v>56.64</v>
      </c>
      <c r="U146">
        <v>0</v>
      </c>
      <c r="V146">
        <v>0</v>
      </c>
      <c r="W146">
        <v>0</v>
      </c>
      <c r="X146">
        <v>7.3632</v>
      </c>
      <c r="Y146">
        <v>68.563200000000009</v>
      </c>
      <c r="Z146" t="s">
        <v>8016</v>
      </c>
      <c r="AA146" s="119" t="s">
        <v>1</v>
      </c>
      <c r="AB146" t="s">
        <v>8016</v>
      </c>
      <c r="AC146">
        <v>0</v>
      </c>
    </row>
    <row r="147" spans="1:29" hidden="1" x14ac:dyDescent="0.25">
      <c r="A147" t="s">
        <v>8479</v>
      </c>
      <c r="B147" t="str">
        <f t="shared" si="10"/>
        <v>Noviembre</v>
      </c>
      <c r="C147" t="b">
        <f t="shared" si="11"/>
        <v>0</v>
      </c>
      <c r="D147">
        <v>592</v>
      </c>
      <c r="E147">
        <v>2022</v>
      </c>
      <c r="F147" t="s">
        <v>9002</v>
      </c>
      <c r="G147" t="s">
        <v>7854</v>
      </c>
      <c r="H147" t="s">
        <v>0</v>
      </c>
      <c r="I147" t="str">
        <f t="shared" si="12"/>
        <v>CCF</v>
      </c>
      <c r="J147" t="str">
        <f t="shared" si="13"/>
        <v>Impreso por imprenta o tiquetes</v>
      </c>
      <c r="K147" s="67" t="s">
        <v>8658</v>
      </c>
      <c r="L147" s="67" t="s">
        <v>8016</v>
      </c>
      <c r="M147">
        <v>5070</v>
      </c>
      <c r="N147" t="s">
        <v>1510</v>
      </c>
      <c r="O147" t="str">
        <f t="shared" si="14"/>
        <v>06141708071034</v>
      </c>
      <c r="P147" t="s">
        <v>1511</v>
      </c>
      <c r="Q147">
        <v>1.48</v>
      </c>
      <c r="R147">
        <v>0</v>
      </c>
      <c r="S147">
        <v>0</v>
      </c>
      <c r="T147">
        <v>16.39</v>
      </c>
      <c r="U147">
        <v>0</v>
      </c>
      <c r="V147">
        <v>0</v>
      </c>
      <c r="W147">
        <v>0</v>
      </c>
      <c r="X147">
        <v>2.1307</v>
      </c>
      <c r="Y147">
        <v>20.000700000000002</v>
      </c>
      <c r="Z147" t="s">
        <v>8016</v>
      </c>
      <c r="AA147" s="119" t="s">
        <v>1</v>
      </c>
      <c r="AB147" t="s">
        <v>8016</v>
      </c>
      <c r="AC147">
        <v>0</v>
      </c>
    </row>
    <row r="148" spans="1:29" hidden="1" x14ac:dyDescent="0.25">
      <c r="A148" t="s">
        <v>8479</v>
      </c>
      <c r="B148" t="str">
        <f t="shared" si="10"/>
        <v>Noviembre</v>
      </c>
      <c r="C148" t="b">
        <f t="shared" si="11"/>
        <v>0</v>
      </c>
      <c r="D148">
        <v>591</v>
      </c>
      <c r="E148">
        <v>2022</v>
      </c>
      <c r="F148" t="s">
        <v>9033</v>
      </c>
      <c r="G148" t="s">
        <v>7854</v>
      </c>
      <c r="H148" t="s">
        <v>0</v>
      </c>
      <c r="I148" t="str">
        <f t="shared" si="12"/>
        <v>CCF</v>
      </c>
      <c r="J148" t="str">
        <f t="shared" si="13"/>
        <v>Impreso por imprenta o tiquetes</v>
      </c>
      <c r="K148" s="67" t="s">
        <v>8658</v>
      </c>
      <c r="L148" s="67" t="s">
        <v>8016</v>
      </c>
      <c r="M148">
        <v>287371</v>
      </c>
      <c r="N148" t="s">
        <v>1485</v>
      </c>
      <c r="O148" t="str">
        <f t="shared" si="14"/>
        <v>06142307091063</v>
      </c>
      <c r="P148" t="s">
        <v>1486</v>
      </c>
      <c r="Q148">
        <v>0</v>
      </c>
      <c r="R148">
        <v>0</v>
      </c>
      <c r="S148">
        <v>0</v>
      </c>
      <c r="T148">
        <v>2.21</v>
      </c>
      <c r="U148">
        <v>0</v>
      </c>
      <c r="V148">
        <v>0</v>
      </c>
      <c r="W148">
        <v>0</v>
      </c>
      <c r="X148">
        <v>0.2873</v>
      </c>
      <c r="Y148">
        <v>2.4973000000000001</v>
      </c>
      <c r="Z148" t="s">
        <v>8016</v>
      </c>
      <c r="AA148" s="119" t="s">
        <v>1</v>
      </c>
      <c r="AB148" t="s">
        <v>8194</v>
      </c>
      <c r="AC148">
        <v>1505.28</v>
      </c>
    </row>
    <row r="149" spans="1:29" hidden="1" x14ac:dyDescent="0.25">
      <c r="A149" t="s">
        <v>8479</v>
      </c>
      <c r="B149" t="str">
        <f t="shared" si="10"/>
        <v>Noviembre</v>
      </c>
      <c r="C149" t="b">
        <f t="shared" si="11"/>
        <v>0</v>
      </c>
      <c r="D149">
        <v>590</v>
      </c>
      <c r="E149">
        <v>2022</v>
      </c>
      <c r="F149" t="s">
        <v>9004</v>
      </c>
      <c r="G149" t="s">
        <v>7854</v>
      </c>
      <c r="H149" t="s">
        <v>0</v>
      </c>
      <c r="I149" t="str">
        <f t="shared" si="12"/>
        <v>CCF</v>
      </c>
      <c r="J149" t="str">
        <f t="shared" si="13"/>
        <v>Impreso por imprenta o tiquetes</v>
      </c>
      <c r="K149" s="67" t="s">
        <v>8658</v>
      </c>
      <c r="L149" s="67" t="s">
        <v>8016</v>
      </c>
      <c r="M149">
        <v>48984</v>
      </c>
      <c r="N149" t="s">
        <v>1559</v>
      </c>
      <c r="O149" t="str">
        <f t="shared" si="14"/>
        <v>06142008011037</v>
      </c>
      <c r="P149" t="s">
        <v>1560</v>
      </c>
      <c r="Q149">
        <v>0</v>
      </c>
      <c r="R149">
        <v>0</v>
      </c>
      <c r="S149">
        <v>0</v>
      </c>
      <c r="T149">
        <v>168.59</v>
      </c>
      <c r="U149">
        <v>0</v>
      </c>
      <c r="V149">
        <v>0</v>
      </c>
      <c r="W149">
        <v>0</v>
      </c>
      <c r="X149">
        <v>21.916700000000002</v>
      </c>
      <c r="Y149">
        <v>190.5067</v>
      </c>
      <c r="Z149" t="s">
        <v>8016</v>
      </c>
      <c r="AA149" s="119" t="s">
        <v>1</v>
      </c>
      <c r="AB149" t="s">
        <v>8016</v>
      </c>
      <c r="AC149">
        <v>0</v>
      </c>
    </row>
    <row r="150" spans="1:29" hidden="1" x14ac:dyDescent="0.25">
      <c r="A150" t="s">
        <v>8479</v>
      </c>
      <c r="B150" t="str">
        <f t="shared" si="10"/>
        <v>Noviembre</v>
      </c>
      <c r="C150" t="b">
        <f t="shared" si="11"/>
        <v>0</v>
      </c>
      <c r="D150">
        <v>589</v>
      </c>
      <c r="E150">
        <v>2022</v>
      </c>
      <c r="F150" t="s">
        <v>9004</v>
      </c>
      <c r="G150" t="s">
        <v>7854</v>
      </c>
      <c r="H150" t="s">
        <v>0</v>
      </c>
      <c r="I150" t="str">
        <f t="shared" si="12"/>
        <v>CCF</v>
      </c>
      <c r="J150" t="str">
        <f t="shared" si="13"/>
        <v>Impreso por imprenta o tiquetes</v>
      </c>
      <c r="K150" s="67" t="s">
        <v>8658</v>
      </c>
      <c r="L150" s="67" t="s">
        <v>8016</v>
      </c>
      <c r="M150">
        <v>46613</v>
      </c>
      <c r="N150" t="s">
        <v>2481</v>
      </c>
      <c r="O150" t="str">
        <f t="shared" si="14"/>
        <v>06142209520012</v>
      </c>
      <c r="P150" t="s">
        <v>2482</v>
      </c>
      <c r="Q150">
        <v>0</v>
      </c>
      <c r="R150">
        <v>0</v>
      </c>
      <c r="S150">
        <v>0</v>
      </c>
      <c r="T150">
        <v>842.42</v>
      </c>
      <c r="U150">
        <v>0</v>
      </c>
      <c r="V150">
        <v>0</v>
      </c>
      <c r="W150">
        <v>0</v>
      </c>
      <c r="X150">
        <v>109.5146</v>
      </c>
      <c r="Y150">
        <v>951.93459999999993</v>
      </c>
      <c r="Z150" t="s">
        <v>8016</v>
      </c>
      <c r="AA150" s="119" t="s">
        <v>1</v>
      </c>
      <c r="AB150" t="s">
        <v>8016</v>
      </c>
      <c r="AC150">
        <v>0</v>
      </c>
    </row>
    <row r="151" spans="1:29" hidden="1" x14ac:dyDescent="0.25">
      <c r="A151" t="s">
        <v>8479</v>
      </c>
      <c r="B151" t="str">
        <f t="shared" si="10"/>
        <v>Noviembre</v>
      </c>
      <c r="C151" t="b">
        <f t="shared" si="11"/>
        <v>0</v>
      </c>
      <c r="D151">
        <v>588</v>
      </c>
      <c r="E151">
        <v>2022</v>
      </c>
      <c r="F151" t="s">
        <v>9004</v>
      </c>
      <c r="G151" t="s">
        <v>7854</v>
      </c>
      <c r="H151" t="s">
        <v>0</v>
      </c>
      <c r="I151" t="str">
        <f t="shared" si="12"/>
        <v>CCF</v>
      </c>
      <c r="J151" t="str">
        <f t="shared" si="13"/>
        <v>Impreso por imprenta o tiquetes</v>
      </c>
      <c r="K151" s="67" t="s">
        <v>8658</v>
      </c>
      <c r="L151" s="67" t="s">
        <v>8016</v>
      </c>
      <c r="M151">
        <v>46614</v>
      </c>
      <c r="N151" t="s">
        <v>2481</v>
      </c>
      <c r="O151" t="str">
        <f t="shared" si="14"/>
        <v>06142209520012</v>
      </c>
      <c r="P151" t="s">
        <v>2482</v>
      </c>
      <c r="Q151">
        <v>0</v>
      </c>
      <c r="R151">
        <v>0</v>
      </c>
      <c r="S151">
        <v>0</v>
      </c>
      <c r="T151">
        <v>361.04</v>
      </c>
      <c r="U151">
        <v>0</v>
      </c>
      <c r="V151">
        <v>0</v>
      </c>
      <c r="W151">
        <v>0</v>
      </c>
      <c r="X151">
        <v>46.935200000000002</v>
      </c>
      <c r="Y151">
        <v>407.97520000000003</v>
      </c>
      <c r="Z151" t="s">
        <v>8016</v>
      </c>
      <c r="AA151" s="119" t="s">
        <v>1</v>
      </c>
      <c r="AB151" t="s">
        <v>8016</v>
      </c>
      <c r="AC151">
        <v>0</v>
      </c>
    </row>
    <row r="152" spans="1:29" hidden="1" x14ac:dyDescent="0.25">
      <c r="A152" t="s">
        <v>8479</v>
      </c>
      <c r="B152" t="str">
        <f t="shared" si="10"/>
        <v>Noviembre</v>
      </c>
      <c r="C152" t="b">
        <f t="shared" si="11"/>
        <v>0</v>
      </c>
      <c r="D152">
        <v>587</v>
      </c>
      <c r="E152">
        <v>2022</v>
      </c>
      <c r="F152" t="s">
        <v>9004</v>
      </c>
      <c r="G152" t="s">
        <v>7854</v>
      </c>
      <c r="H152" t="s">
        <v>0</v>
      </c>
      <c r="I152" t="str">
        <f t="shared" si="12"/>
        <v>CCF</v>
      </c>
      <c r="J152" t="str">
        <f t="shared" si="13"/>
        <v>Impreso por imprenta o tiquetes</v>
      </c>
      <c r="K152" s="67" t="s">
        <v>8658</v>
      </c>
      <c r="L152" s="67" t="s">
        <v>8016</v>
      </c>
      <c r="M152">
        <v>524127</v>
      </c>
      <c r="N152" t="s">
        <v>1501</v>
      </c>
      <c r="O152" t="str">
        <f t="shared" si="14"/>
        <v>06142708101053</v>
      </c>
      <c r="P152" t="s">
        <v>1502</v>
      </c>
      <c r="Q152">
        <v>2.04</v>
      </c>
      <c r="R152">
        <v>0</v>
      </c>
      <c r="S152">
        <v>0</v>
      </c>
      <c r="T152">
        <v>24.74</v>
      </c>
      <c r="U152">
        <v>0</v>
      </c>
      <c r="V152">
        <v>0</v>
      </c>
      <c r="W152">
        <v>0</v>
      </c>
      <c r="X152">
        <v>3.2161999999999997</v>
      </c>
      <c r="Y152">
        <v>29.996199999999998</v>
      </c>
      <c r="Z152" t="s">
        <v>8016</v>
      </c>
      <c r="AA152" s="119" t="s">
        <v>1</v>
      </c>
      <c r="AB152" t="s">
        <v>8016</v>
      </c>
      <c r="AC152">
        <v>0</v>
      </c>
    </row>
    <row r="153" spans="1:29" hidden="1" x14ac:dyDescent="0.25">
      <c r="A153" t="s">
        <v>8479</v>
      </c>
      <c r="B153" t="str">
        <f t="shared" si="10"/>
        <v>Noviembre</v>
      </c>
      <c r="C153" t="b">
        <f t="shared" si="11"/>
        <v>0</v>
      </c>
      <c r="D153">
        <v>586</v>
      </c>
      <c r="E153">
        <v>2022</v>
      </c>
      <c r="F153" t="s">
        <v>9004</v>
      </c>
      <c r="G153" t="s">
        <v>7854</v>
      </c>
      <c r="H153" t="s">
        <v>0</v>
      </c>
      <c r="I153" t="str">
        <f t="shared" si="12"/>
        <v>CCF</v>
      </c>
      <c r="J153" t="str">
        <f t="shared" si="13"/>
        <v>Impreso por imprenta o tiquetes</v>
      </c>
      <c r="K153" s="67" t="s">
        <v>8658</v>
      </c>
      <c r="L153" s="67" t="s">
        <v>8016</v>
      </c>
      <c r="M153">
        <v>24018</v>
      </c>
      <c r="N153" t="s">
        <v>128</v>
      </c>
      <c r="O153" t="str">
        <f t="shared" si="14"/>
        <v>12172508931019</v>
      </c>
      <c r="P153" t="s">
        <v>129</v>
      </c>
      <c r="Q153">
        <v>0</v>
      </c>
      <c r="R153">
        <v>0</v>
      </c>
      <c r="S153">
        <v>0</v>
      </c>
      <c r="T153">
        <v>1750</v>
      </c>
      <c r="U153">
        <v>0</v>
      </c>
      <c r="V153">
        <v>0</v>
      </c>
      <c r="W153">
        <v>0</v>
      </c>
      <c r="X153">
        <v>227.5</v>
      </c>
      <c r="Y153">
        <v>1977.5</v>
      </c>
      <c r="Z153" t="s">
        <v>8016</v>
      </c>
      <c r="AA153" s="119" t="s">
        <v>1</v>
      </c>
      <c r="AB153" t="s">
        <v>8016</v>
      </c>
      <c r="AC153">
        <v>0</v>
      </c>
    </row>
    <row r="154" spans="1:29" hidden="1" x14ac:dyDescent="0.25">
      <c r="A154" t="s">
        <v>8479</v>
      </c>
      <c r="B154" t="str">
        <f t="shared" si="10"/>
        <v>Noviembre</v>
      </c>
      <c r="C154" t="b">
        <f t="shared" si="11"/>
        <v>0</v>
      </c>
      <c r="D154">
        <v>585</v>
      </c>
      <c r="E154">
        <v>2022</v>
      </c>
      <c r="F154" t="s">
        <v>9004</v>
      </c>
      <c r="G154" t="s">
        <v>7854</v>
      </c>
      <c r="H154" t="s">
        <v>0</v>
      </c>
      <c r="I154" t="str">
        <f t="shared" si="12"/>
        <v>CCF</v>
      </c>
      <c r="J154" t="str">
        <f t="shared" si="13"/>
        <v>Impreso por imprenta o tiquetes</v>
      </c>
      <c r="K154" s="67" t="s">
        <v>8658</v>
      </c>
      <c r="L154" s="67" t="s">
        <v>8016</v>
      </c>
      <c r="M154">
        <v>2199895</v>
      </c>
      <c r="N154" t="s">
        <v>1471</v>
      </c>
      <c r="O154" t="str">
        <f t="shared" si="14"/>
        <v>14070503650018</v>
      </c>
      <c r="P154" t="s">
        <v>1472</v>
      </c>
      <c r="Q154">
        <v>1.69</v>
      </c>
      <c r="R154">
        <v>0</v>
      </c>
      <c r="S154">
        <v>0</v>
      </c>
      <c r="T154">
        <v>19.04</v>
      </c>
      <c r="U154">
        <v>0</v>
      </c>
      <c r="V154">
        <v>0</v>
      </c>
      <c r="W154">
        <v>0</v>
      </c>
      <c r="X154">
        <v>2.4752000000000001</v>
      </c>
      <c r="Y154">
        <v>23.205200000000001</v>
      </c>
      <c r="Z154" t="s">
        <v>8016</v>
      </c>
      <c r="AA154" s="119" t="s">
        <v>1</v>
      </c>
      <c r="AB154" t="s">
        <v>8016</v>
      </c>
      <c r="AC154">
        <v>0</v>
      </c>
    </row>
    <row r="155" spans="1:29" hidden="1" x14ac:dyDescent="0.25">
      <c r="A155" t="s">
        <v>8479</v>
      </c>
      <c r="B155" t="str">
        <f t="shared" si="10"/>
        <v>Noviembre</v>
      </c>
      <c r="C155" t="b">
        <f t="shared" si="11"/>
        <v>0</v>
      </c>
      <c r="D155">
        <v>584</v>
      </c>
      <c r="E155">
        <v>2022</v>
      </c>
      <c r="F155" t="s">
        <v>9005</v>
      </c>
      <c r="G155" t="s">
        <v>7854</v>
      </c>
      <c r="H155" t="s">
        <v>0</v>
      </c>
      <c r="I155" t="str">
        <f t="shared" si="12"/>
        <v>CCF</v>
      </c>
      <c r="J155" t="str">
        <f t="shared" si="13"/>
        <v>Impreso por imprenta o tiquetes</v>
      </c>
      <c r="K155" s="67" t="s">
        <v>8658</v>
      </c>
      <c r="L155" s="67" t="s">
        <v>8016</v>
      </c>
      <c r="M155">
        <v>22951</v>
      </c>
      <c r="N155" t="s">
        <v>1489</v>
      </c>
      <c r="O155" t="str">
        <f t="shared" si="14"/>
        <v>06142407750010</v>
      </c>
      <c r="P155" t="s">
        <v>1490</v>
      </c>
      <c r="Q155">
        <v>0</v>
      </c>
      <c r="R155">
        <v>0</v>
      </c>
      <c r="S155">
        <v>0</v>
      </c>
      <c r="T155">
        <v>561.79999999999995</v>
      </c>
      <c r="U155">
        <v>0</v>
      </c>
      <c r="V155">
        <v>0</v>
      </c>
      <c r="W155">
        <v>0</v>
      </c>
      <c r="X155">
        <v>73.033999999999992</v>
      </c>
      <c r="Y155">
        <v>634.83399999999995</v>
      </c>
      <c r="Z155" t="s">
        <v>8016</v>
      </c>
      <c r="AA155" s="119" t="s">
        <v>1</v>
      </c>
      <c r="AB155" t="s">
        <v>8016</v>
      </c>
      <c r="AC155">
        <v>0</v>
      </c>
    </row>
    <row r="156" spans="1:29" hidden="1" x14ac:dyDescent="0.25">
      <c r="A156" t="s">
        <v>8479</v>
      </c>
      <c r="B156" t="str">
        <f t="shared" si="10"/>
        <v>Noviembre</v>
      </c>
      <c r="C156" t="b">
        <f t="shared" si="11"/>
        <v>0</v>
      </c>
      <c r="D156">
        <v>583</v>
      </c>
      <c r="E156">
        <v>2022</v>
      </c>
      <c r="F156" t="s">
        <v>9005</v>
      </c>
      <c r="G156" t="s">
        <v>7854</v>
      </c>
      <c r="H156" t="s">
        <v>0</v>
      </c>
      <c r="I156" t="str">
        <f t="shared" si="12"/>
        <v>CCF</v>
      </c>
      <c r="J156" t="str">
        <f t="shared" si="13"/>
        <v>Impreso por imprenta o tiquetes</v>
      </c>
      <c r="K156" s="67" t="s">
        <v>8658</v>
      </c>
      <c r="L156" s="67" t="s">
        <v>8016</v>
      </c>
      <c r="M156">
        <v>234769</v>
      </c>
      <c r="N156" t="s">
        <v>1471</v>
      </c>
      <c r="O156" t="str">
        <f t="shared" si="14"/>
        <v>14070503650018</v>
      </c>
      <c r="P156" t="s">
        <v>1472</v>
      </c>
      <c r="Q156">
        <v>1.47</v>
      </c>
      <c r="R156">
        <v>0</v>
      </c>
      <c r="S156">
        <v>0</v>
      </c>
      <c r="T156">
        <v>16.399999999999999</v>
      </c>
      <c r="U156">
        <v>0</v>
      </c>
      <c r="V156">
        <v>0</v>
      </c>
      <c r="W156">
        <v>0</v>
      </c>
      <c r="X156">
        <v>2.1319999999999997</v>
      </c>
      <c r="Y156">
        <v>20.001999999999995</v>
      </c>
      <c r="Z156" t="s">
        <v>8016</v>
      </c>
      <c r="AA156" s="119" t="s">
        <v>1</v>
      </c>
      <c r="AB156" t="s">
        <v>8194</v>
      </c>
      <c r="AC156">
        <v>538.55999999999995</v>
      </c>
    </row>
    <row r="157" spans="1:29" hidden="1" x14ac:dyDescent="0.25">
      <c r="A157" t="s">
        <v>8479</v>
      </c>
      <c r="B157" t="str">
        <f t="shared" si="10"/>
        <v>Noviembre</v>
      </c>
      <c r="C157" t="b">
        <f t="shared" si="11"/>
        <v>0</v>
      </c>
      <c r="D157">
        <v>582</v>
      </c>
      <c r="E157">
        <v>2022</v>
      </c>
      <c r="F157" t="s">
        <v>9005</v>
      </c>
      <c r="G157" t="s">
        <v>7854</v>
      </c>
      <c r="H157" t="s">
        <v>0</v>
      </c>
      <c r="I157" t="str">
        <f t="shared" si="12"/>
        <v>CCF</v>
      </c>
      <c r="J157" t="str">
        <f t="shared" si="13"/>
        <v>Impreso por imprenta o tiquetes</v>
      </c>
      <c r="K157" s="67" t="s">
        <v>8658</v>
      </c>
      <c r="L157" s="67" t="s">
        <v>8016</v>
      </c>
      <c r="M157">
        <v>1020183</v>
      </c>
      <c r="N157" t="s">
        <v>39</v>
      </c>
      <c r="O157" t="str">
        <f t="shared" si="14"/>
        <v>06141909001034</v>
      </c>
      <c r="P157" t="s">
        <v>1566</v>
      </c>
      <c r="Q157">
        <v>3.86</v>
      </c>
      <c r="R157">
        <v>0</v>
      </c>
      <c r="S157">
        <v>0</v>
      </c>
      <c r="T157">
        <v>45.26</v>
      </c>
      <c r="U157">
        <v>0</v>
      </c>
      <c r="V157">
        <v>0</v>
      </c>
      <c r="W157">
        <v>0</v>
      </c>
      <c r="X157">
        <v>5.8837999999999999</v>
      </c>
      <c r="Y157">
        <v>55.003799999999998</v>
      </c>
      <c r="Z157" t="s">
        <v>8016</v>
      </c>
      <c r="AA157" s="119" t="s">
        <v>1</v>
      </c>
      <c r="AB157" t="s">
        <v>8016</v>
      </c>
      <c r="AC157">
        <v>0</v>
      </c>
    </row>
    <row r="158" spans="1:29" hidden="1" x14ac:dyDescent="0.25">
      <c r="A158" t="s">
        <v>8479</v>
      </c>
      <c r="B158" t="str">
        <f t="shared" si="10"/>
        <v>Noviembre</v>
      </c>
      <c r="C158" t="b">
        <f t="shared" si="11"/>
        <v>0</v>
      </c>
      <c r="D158">
        <v>581</v>
      </c>
      <c r="E158">
        <v>2022</v>
      </c>
      <c r="F158" t="s">
        <v>9005</v>
      </c>
      <c r="G158" t="s">
        <v>7854</v>
      </c>
      <c r="H158" t="s">
        <v>0</v>
      </c>
      <c r="I158" t="str">
        <f t="shared" si="12"/>
        <v>CCF</v>
      </c>
      <c r="J158" t="str">
        <f t="shared" si="13"/>
        <v>Impreso por imprenta o tiquetes</v>
      </c>
      <c r="K158" s="67" t="s">
        <v>8658</v>
      </c>
      <c r="L158" s="67" t="s">
        <v>8016</v>
      </c>
      <c r="M158">
        <v>11</v>
      </c>
      <c r="N158" t="s">
        <v>9031</v>
      </c>
      <c r="O158" t="str">
        <f t="shared" si="14"/>
        <v>12051405761016</v>
      </c>
      <c r="P158" t="s">
        <v>9032</v>
      </c>
      <c r="Q158">
        <v>0</v>
      </c>
      <c r="R158">
        <v>0</v>
      </c>
      <c r="S158">
        <v>0</v>
      </c>
      <c r="T158">
        <v>25</v>
      </c>
      <c r="U158">
        <v>0</v>
      </c>
      <c r="V158">
        <v>0</v>
      </c>
      <c r="W158">
        <v>0</v>
      </c>
      <c r="X158">
        <v>3.25</v>
      </c>
      <c r="Y158">
        <v>28.25</v>
      </c>
      <c r="Z158" t="s">
        <v>8016</v>
      </c>
      <c r="AA158" s="119" t="s">
        <v>1</v>
      </c>
      <c r="AB158" t="s">
        <v>8194</v>
      </c>
      <c r="AC158">
        <v>538.55999999999995</v>
      </c>
    </row>
    <row r="159" spans="1:29" hidden="1" x14ac:dyDescent="0.25">
      <c r="A159" t="s">
        <v>8479</v>
      </c>
      <c r="B159" t="str">
        <f t="shared" si="10"/>
        <v>Noviembre</v>
      </c>
      <c r="C159" t="b">
        <f t="shared" si="11"/>
        <v>0</v>
      </c>
      <c r="D159">
        <v>580</v>
      </c>
      <c r="E159">
        <v>2022</v>
      </c>
      <c r="F159" t="s">
        <v>9010</v>
      </c>
      <c r="G159" t="s">
        <v>7854</v>
      </c>
      <c r="H159" t="s">
        <v>0</v>
      </c>
      <c r="I159" t="str">
        <f t="shared" si="12"/>
        <v>CCF</v>
      </c>
      <c r="J159" t="str">
        <f t="shared" si="13"/>
        <v>Impreso por imprenta o tiquetes</v>
      </c>
      <c r="K159" s="67" t="s">
        <v>8658</v>
      </c>
      <c r="L159" s="67" t="s">
        <v>8016</v>
      </c>
      <c r="M159">
        <v>14229</v>
      </c>
      <c r="N159" t="s">
        <v>4955</v>
      </c>
      <c r="O159" t="str">
        <f t="shared" si="14"/>
        <v>06170103310012</v>
      </c>
      <c r="P159" t="s">
        <v>4956</v>
      </c>
      <c r="Q159">
        <v>0</v>
      </c>
      <c r="R159">
        <v>0</v>
      </c>
      <c r="S159">
        <v>0</v>
      </c>
      <c r="T159">
        <v>6</v>
      </c>
      <c r="U159">
        <v>0</v>
      </c>
      <c r="V159">
        <v>0</v>
      </c>
      <c r="W159">
        <v>0</v>
      </c>
      <c r="X159">
        <v>0.78</v>
      </c>
      <c r="Y159">
        <v>6.78</v>
      </c>
      <c r="Z159" t="s">
        <v>8016</v>
      </c>
      <c r="AA159" s="119" t="s">
        <v>1</v>
      </c>
      <c r="AB159" t="s">
        <v>8273</v>
      </c>
      <c r="AC159">
        <v>1.22</v>
      </c>
    </row>
    <row r="160" spans="1:29" hidden="1" x14ac:dyDescent="0.25">
      <c r="A160" t="s">
        <v>8479</v>
      </c>
      <c r="B160" t="str">
        <f t="shared" si="10"/>
        <v>Noviembre</v>
      </c>
      <c r="C160" t="b">
        <f t="shared" si="11"/>
        <v>0</v>
      </c>
      <c r="D160">
        <v>579</v>
      </c>
      <c r="E160">
        <v>2022</v>
      </c>
      <c r="F160" t="s">
        <v>9010</v>
      </c>
      <c r="G160" t="s">
        <v>7854</v>
      </c>
      <c r="H160" t="s">
        <v>0</v>
      </c>
      <c r="I160" t="str">
        <f t="shared" si="12"/>
        <v>CCF</v>
      </c>
      <c r="J160" t="str">
        <f t="shared" si="13"/>
        <v>Impreso por imprenta o tiquetes</v>
      </c>
      <c r="K160" s="67" t="s">
        <v>8658</v>
      </c>
      <c r="L160" s="67" t="s">
        <v>8016</v>
      </c>
      <c r="M160">
        <v>53905</v>
      </c>
      <c r="N160" t="s">
        <v>1492</v>
      </c>
      <c r="O160" t="str">
        <f t="shared" si="14"/>
        <v>07151508430012</v>
      </c>
      <c r="P160" t="s">
        <v>1493</v>
      </c>
      <c r="Q160">
        <v>3.54</v>
      </c>
      <c r="R160">
        <v>0</v>
      </c>
      <c r="S160">
        <v>0</v>
      </c>
      <c r="T160">
        <v>41.12</v>
      </c>
      <c r="U160">
        <v>0</v>
      </c>
      <c r="V160">
        <v>0</v>
      </c>
      <c r="W160">
        <v>0</v>
      </c>
      <c r="X160">
        <v>5.3456000000000001</v>
      </c>
      <c r="Y160">
        <v>50.005599999999994</v>
      </c>
      <c r="Z160" t="s">
        <v>8016</v>
      </c>
      <c r="AA160" s="119" t="s">
        <v>1</v>
      </c>
      <c r="AB160" t="s">
        <v>8016</v>
      </c>
      <c r="AC160">
        <v>0</v>
      </c>
    </row>
    <row r="161" spans="1:29" hidden="1" x14ac:dyDescent="0.25">
      <c r="A161" t="s">
        <v>8479</v>
      </c>
      <c r="B161" t="str">
        <f t="shared" si="10"/>
        <v>Noviembre</v>
      </c>
      <c r="C161" t="b">
        <f t="shared" si="11"/>
        <v>0</v>
      </c>
      <c r="D161">
        <v>578</v>
      </c>
      <c r="E161">
        <v>2022</v>
      </c>
      <c r="F161" t="s">
        <v>9006</v>
      </c>
      <c r="G161" t="s">
        <v>7854</v>
      </c>
      <c r="H161" t="s">
        <v>0</v>
      </c>
      <c r="I161" t="str">
        <f t="shared" si="12"/>
        <v>CCF</v>
      </c>
      <c r="J161" t="str">
        <f t="shared" si="13"/>
        <v>Impreso por imprenta o tiquetes</v>
      </c>
      <c r="K161" s="67" t="s">
        <v>8658</v>
      </c>
      <c r="L161" s="67" t="s">
        <v>8016</v>
      </c>
      <c r="M161">
        <v>10191</v>
      </c>
      <c r="N161" t="s">
        <v>7070</v>
      </c>
      <c r="O161" t="str">
        <f t="shared" si="14"/>
        <v>06142406031056</v>
      </c>
      <c r="P161" t="s">
        <v>7071</v>
      </c>
      <c r="Q161">
        <v>0</v>
      </c>
      <c r="R161">
        <v>0</v>
      </c>
      <c r="S161">
        <v>0</v>
      </c>
      <c r="T161">
        <v>52</v>
      </c>
      <c r="U161">
        <v>0</v>
      </c>
      <c r="V161">
        <v>0</v>
      </c>
      <c r="W161">
        <v>0</v>
      </c>
      <c r="X161">
        <v>6.76</v>
      </c>
      <c r="Y161">
        <v>58.76</v>
      </c>
      <c r="Z161" t="s">
        <v>8016</v>
      </c>
      <c r="AA161" s="119" t="s">
        <v>1</v>
      </c>
      <c r="AB161" t="s">
        <v>8194</v>
      </c>
      <c r="AC161">
        <v>31.64</v>
      </c>
    </row>
    <row r="162" spans="1:29" hidden="1" x14ac:dyDescent="0.25">
      <c r="A162" t="s">
        <v>8479</v>
      </c>
      <c r="B162" t="str">
        <f t="shared" si="10"/>
        <v>Noviembre</v>
      </c>
      <c r="C162" t="b">
        <f t="shared" si="11"/>
        <v>0</v>
      </c>
      <c r="D162">
        <v>577</v>
      </c>
      <c r="E162">
        <v>2022</v>
      </c>
      <c r="F162" t="s">
        <v>9007</v>
      </c>
      <c r="G162" t="s">
        <v>7854</v>
      </c>
      <c r="H162" t="s">
        <v>0</v>
      </c>
      <c r="I162" t="str">
        <f t="shared" si="12"/>
        <v>CCF</v>
      </c>
      <c r="J162" t="str">
        <f t="shared" si="13"/>
        <v>Impreso por imprenta o tiquetes</v>
      </c>
      <c r="K162" s="67" t="s">
        <v>8658</v>
      </c>
      <c r="L162" s="67" t="s">
        <v>8016</v>
      </c>
      <c r="M162">
        <v>28248</v>
      </c>
      <c r="N162" t="s">
        <v>9029</v>
      </c>
      <c r="O162" t="str">
        <f t="shared" si="14"/>
        <v>06141808121063</v>
      </c>
      <c r="P162" t="s">
        <v>9030</v>
      </c>
      <c r="Q162">
        <v>4.2299999999999995</v>
      </c>
      <c r="R162">
        <v>0</v>
      </c>
      <c r="S162">
        <v>0</v>
      </c>
      <c r="T162">
        <v>49.35</v>
      </c>
      <c r="U162">
        <v>0</v>
      </c>
      <c r="V162">
        <v>0</v>
      </c>
      <c r="W162">
        <v>0</v>
      </c>
      <c r="X162">
        <v>6.4155000000000006</v>
      </c>
      <c r="Y162">
        <v>59.9955</v>
      </c>
      <c r="Z162" t="s">
        <v>8016</v>
      </c>
      <c r="AA162" s="119" t="s">
        <v>1</v>
      </c>
      <c r="AB162" t="s">
        <v>8016</v>
      </c>
      <c r="AC162">
        <v>0</v>
      </c>
    </row>
    <row r="163" spans="1:29" hidden="1" x14ac:dyDescent="0.25">
      <c r="A163" t="s">
        <v>8479</v>
      </c>
      <c r="B163" t="str">
        <f t="shared" si="10"/>
        <v>Noviembre</v>
      </c>
      <c r="C163" t="b">
        <f t="shared" si="11"/>
        <v>0</v>
      </c>
      <c r="D163">
        <v>576</v>
      </c>
      <c r="E163">
        <v>2022</v>
      </c>
      <c r="F163" t="s">
        <v>9028</v>
      </c>
      <c r="G163" t="s">
        <v>7854</v>
      </c>
      <c r="H163" t="s">
        <v>0</v>
      </c>
      <c r="I163" t="str">
        <f t="shared" si="12"/>
        <v>CCF</v>
      </c>
      <c r="J163" t="str">
        <f t="shared" si="13"/>
        <v>Impreso por imprenta o tiquetes</v>
      </c>
      <c r="K163" s="67" t="s">
        <v>8658</v>
      </c>
      <c r="L163" s="67" t="s">
        <v>8016</v>
      </c>
      <c r="M163">
        <v>42968</v>
      </c>
      <c r="N163" t="s">
        <v>1602</v>
      </c>
      <c r="O163" t="str">
        <f t="shared" si="14"/>
        <v>05111703630014</v>
      </c>
      <c r="P163" t="s">
        <v>1603</v>
      </c>
      <c r="Q163">
        <v>2.82</v>
      </c>
      <c r="R163">
        <v>0</v>
      </c>
      <c r="S163">
        <v>0</v>
      </c>
      <c r="T163">
        <v>32.9</v>
      </c>
      <c r="U163">
        <v>0</v>
      </c>
      <c r="V163">
        <v>0</v>
      </c>
      <c r="W163">
        <v>0</v>
      </c>
      <c r="X163">
        <v>4.2770000000000001</v>
      </c>
      <c r="Y163">
        <v>39.997</v>
      </c>
      <c r="Z163" t="s">
        <v>8016</v>
      </c>
      <c r="AA163" s="119" t="s">
        <v>1</v>
      </c>
      <c r="AB163" t="s">
        <v>8016</v>
      </c>
      <c r="AC163">
        <v>0</v>
      </c>
    </row>
    <row r="164" spans="1:29" hidden="1" x14ac:dyDescent="0.25">
      <c r="A164" t="s">
        <v>8479</v>
      </c>
      <c r="B164" t="str">
        <f t="shared" si="10"/>
        <v>Noviembre</v>
      </c>
      <c r="C164" t="b">
        <f t="shared" si="11"/>
        <v>0</v>
      </c>
      <c r="D164">
        <v>575</v>
      </c>
      <c r="E164">
        <v>2022</v>
      </c>
      <c r="F164" t="s">
        <v>9009</v>
      </c>
      <c r="G164" t="s">
        <v>7854</v>
      </c>
      <c r="H164" t="s">
        <v>0</v>
      </c>
      <c r="I164" t="str">
        <f t="shared" si="12"/>
        <v>CCF</v>
      </c>
      <c r="J164" t="str">
        <f t="shared" si="13"/>
        <v>Impreso por imprenta o tiquetes</v>
      </c>
      <c r="K164" s="67" t="s">
        <v>8658</v>
      </c>
      <c r="L164" s="67" t="s">
        <v>8016</v>
      </c>
      <c r="M164">
        <v>2233082</v>
      </c>
      <c r="N164" t="s">
        <v>1471</v>
      </c>
      <c r="O164" t="str">
        <f t="shared" si="14"/>
        <v>14070503650018</v>
      </c>
      <c r="P164" t="s">
        <v>1472</v>
      </c>
      <c r="Q164">
        <v>1.47</v>
      </c>
      <c r="R164">
        <v>0</v>
      </c>
      <c r="S164">
        <v>0</v>
      </c>
      <c r="T164">
        <v>16.399999999999999</v>
      </c>
      <c r="U164">
        <v>0</v>
      </c>
      <c r="V164">
        <v>0</v>
      </c>
      <c r="W164">
        <v>0</v>
      </c>
      <c r="X164">
        <v>2.1319999999999997</v>
      </c>
      <c r="Y164">
        <v>20.001999999999995</v>
      </c>
      <c r="Z164" t="s">
        <v>8016</v>
      </c>
      <c r="AA164" s="119" t="s">
        <v>1</v>
      </c>
      <c r="AB164" t="s">
        <v>8016</v>
      </c>
      <c r="AC164">
        <v>0</v>
      </c>
    </row>
    <row r="165" spans="1:29" hidden="1" x14ac:dyDescent="0.25">
      <c r="A165" t="s">
        <v>8479</v>
      </c>
      <c r="B165" t="str">
        <f t="shared" si="10"/>
        <v>Noviembre</v>
      </c>
      <c r="C165" t="b">
        <f t="shared" si="11"/>
        <v>0</v>
      </c>
      <c r="D165">
        <v>574</v>
      </c>
      <c r="E165">
        <v>2022</v>
      </c>
      <c r="F165" t="s">
        <v>8894</v>
      </c>
      <c r="G165" t="s">
        <v>7854</v>
      </c>
      <c r="H165" t="s">
        <v>0</v>
      </c>
      <c r="I165" t="str">
        <f t="shared" si="12"/>
        <v>CCF</v>
      </c>
      <c r="J165" t="str">
        <f t="shared" si="13"/>
        <v>Impreso por imprenta o tiquetes</v>
      </c>
      <c r="K165" s="67" t="s">
        <v>8658</v>
      </c>
      <c r="L165" s="67" t="s">
        <v>8016</v>
      </c>
      <c r="M165">
        <v>3913981</v>
      </c>
      <c r="N165" t="s">
        <v>1653</v>
      </c>
      <c r="O165" t="str">
        <f t="shared" si="14"/>
        <v>06142610981012</v>
      </c>
      <c r="P165" t="s">
        <v>1654</v>
      </c>
      <c r="Q165">
        <v>0</v>
      </c>
      <c r="R165">
        <v>0</v>
      </c>
      <c r="S165">
        <v>0</v>
      </c>
      <c r="T165">
        <v>289.95999999999998</v>
      </c>
      <c r="U165">
        <v>0</v>
      </c>
      <c r="V165">
        <v>0</v>
      </c>
      <c r="W165">
        <v>0</v>
      </c>
      <c r="X165">
        <v>37.694800000000001</v>
      </c>
      <c r="Y165">
        <v>327.65479999999997</v>
      </c>
      <c r="Z165" t="s">
        <v>8016</v>
      </c>
      <c r="AA165" s="119" t="s">
        <v>1</v>
      </c>
      <c r="AB165" t="s">
        <v>8016</v>
      </c>
      <c r="AC165">
        <v>0</v>
      </c>
    </row>
    <row r="166" spans="1:29" hidden="1" x14ac:dyDescent="0.25">
      <c r="A166" t="s">
        <v>8479</v>
      </c>
      <c r="B166" t="str">
        <f t="shared" si="10"/>
        <v>Noviembre</v>
      </c>
      <c r="C166" t="b">
        <f t="shared" si="11"/>
        <v>0</v>
      </c>
      <c r="D166">
        <v>573</v>
      </c>
      <c r="E166">
        <v>2022</v>
      </c>
      <c r="F166" t="s">
        <v>8904</v>
      </c>
      <c r="G166" t="s">
        <v>7854</v>
      </c>
      <c r="H166" t="s">
        <v>0</v>
      </c>
      <c r="I166" t="str">
        <f t="shared" si="12"/>
        <v>CCF</v>
      </c>
      <c r="J166" t="str">
        <f t="shared" si="13"/>
        <v>Impreso por imprenta o tiquetes</v>
      </c>
      <c r="K166" s="67" t="s">
        <v>8658</v>
      </c>
      <c r="L166" s="67" t="s">
        <v>8016</v>
      </c>
      <c r="M166">
        <v>9597</v>
      </c>
      <c r="N166" t="s">
        <v>2343</v>
      </c>
      <c r="O166" t="str">
        <f t="shared" si="14"/>
        <v>06143112510011</v>
      </c>
      <c r="P166" t="s">
        <v>2344</v>
      </c>
      <c r="Q166">
        <v>0</v>
      </c>
      <c r="R166">
        <v>0</v>
      </c>
      <c r="S166">
        <v>0</v>
      </c>
      <c r="T166">
        <v>36408.68</v>
      </c>
      <c r="U166">
        <v>0</v>
      </c>
      <c r="V166">
        <v>0</v>
      </c>
      <c r="W166">
        <v>0</v>
      </c>
      <c r="X166">
        <v>4733.1284000000005</v>
      </c>
      <c r="Y166">
        <v>41141.808400000002</v>
      </c>
      <c r="Z166" t="s">
        <v>8016</v>
      </c>
      <c r="AA166" s="119" t="s">
        <v>1</v>
      </c>
      <c r="AB166" t="s">
        <v>8194</v>
      </c>
      <c r="AC166">
        <v>2.29</v>
      </c>
    </row>
    <row r="167" spans="1:29" hidden="1" x14ac:dyDescent="0.25">
      <c r="A167" t="s">
        <v>8479</v>
      </c>
      <c r="B167" t="str">
        <f t="shared" si="10"/>
        <v>Noviembre</v>
      </c>
      <c r="C167" t="b">
        <f t="shared" si="11"/>
        <v>0</v>
      </c>
      <c r="D167">
        <v>572</v>
      </c>
      <c r="E167">
        <v>2022</v>
      </c>
      <c r="F167" t="s">
        <v>8869</v>
      </c>
      <c r="G167" t="s">
        <v>7854</v>
      </c>
      <c r="H167" t="s">
        <v>0</v>
      </c>
      <c r="I167" t="str">
        <f t="shared" si="12"/>
        <v>CCF</v>
      </c>
      <c r="J167" t="str">
        <f t="shared" si="13"/>
        <v>Impreso por imprenta o tiquetes</v>
      </c>
      <c r="K167" s="67" t="s">
        <v>8658</v>
      </c>
      <c r="L167" s="67" t="s">
        <v>8016</v>
      </c>
      <c r="M167">
        <v>1533</v>
      </c>
      <c r="N167" t="s">
        <v>457</v>
      </c>
      <c r="O167" t="str">
        <f t="shared" si="14"/>
        <v>06141211870020</v>
      </c>
      <c r="P167" t="s">
        <v>458</v>
      </c>
      <c r="Q167">
        <v>0</v>
      </c>
      <c r="R167">
        <v>0</v>
      </c>
      <c r="S167">
        <v>0</v>
      </c>
      <c r="T167">
        <v>437.94</v>
      </c>
      <c r="U167">
        <v>0</v>
      </c>
      <c r="V167">
        <v>0</v>
      </c>
      <c r="W167">
        <v>0</v>
      </c>
      <c r="X167">
        <v>56.932200000000002</v>
      </c>
      <c r="Y167">
        <v>494.87220000000002</v>
      </c>
      <c r="Z167" t="s">
        <v>8016</v>
      </c>
      <c r="AA167" s="119" t="s">
        <v>1</v>
      </c>
      <c r="AB167" t="s">
        <v>8016</v>
      </c>
      <c r="AC167">
        <v>0</v>
      </c>
    </row>
    <row r="168" spans="1:29" hidden="1" x14ac:dyDescent="0.25">
      <c r="A168" t="s">
        <v>8479</v>
      </c>
      <c r="B168" t="str">
        <f t="shared" si="10"/>
        <v>Noviembre</v>
      </c>
      <c r="C168" t="b">
        <f t="shared" si="11"/>
        <v>0</v>
      </c>
      <c r="D168">
        <v>571</v>
      </c>
      <c r="E168">
        <v>2022</v>
      </c>
      <c r="F168" t="s">
        <v>8871</v>
      </c>
      <c r="G168" t="s">
        <v>7854</v>
      </c>
      <c r="H168" t="s">
        <v>0</v>
      </c>
      <c r="I168" t="str">
        <f t="shared" si="12"/>
        <v>CCF</v>
      </c>
      <c r="J168" t="str">
        <f t="shared" si="13"/>
        <v>Impreso por imprenta o tiquetes</v>
      </c>
      <c r="K168" s="67" t="s">
        <v>8658</v>
      </c>
      <c r="L168" s="67" t="s">
        <v>8016</v>
      </c>
      <c r="M168">
        <v>526023</v>
      </c>
      <c r="N168" t="s">
        <v>1471</v>
      </c>
      <c r="O168" t="str">
        <f t="shared" si="14"/>
        <v>14070503650018</v>
      </c>
      <c r="P168" t="s">
        <v>1472</v>
      </c>
      <c r="Q168">
        <v>0</v>
      </c>
      <c r="R168">
        <v>0</v>
      </c>
      <c r="S168">
        <v>0</v>
      </c>
      <c r="T168">
        <v>28.6</v>
      </c>
      <c r="U168">
        <v>0</v>
      </c>
      <c r="V168">
        <v>0</v>
      </c>
      <c r="W168">
        <v>0</v>
      </c>
      <c r="X168">
        <v>3.7180000000000004</v>
      </c>
      <c r="Y168">
        <v>32.318000000000005</v>
      </c>
      <c r="Z168" t="s">
        <v>8016</v>
      </c>
      <c r="AA168" s="119" t="s">
        <v>1</v>
      </c>
      <c r="AB168" t="s">
        <v>8016</v>
      </c>
      <c r="AC168">
        <v>0</v>
      </c>
    </row>
    <row r="169" spans="1:29" hidden="1" x14ac:dyDescent="0.25">
      <c r="A169" t="s">
        <v>8479</v>
      </c>
      <c r="B169" t="str">
        <f t="shared" si="10"/>
        <v>Noviembre</v>
      </c>
      <c r="C169" t="b">
        <f t="shared" si="11"/>
        <v>0</v>
      </c>
      <c r="D169">
        <v>570</v>
      </c>
      <c r="E169">
        <v>2022</v>
      </c>
      <c r="F169" t="s">
        <v>8872</v>
      </c>
      <c r="G169" t="s">
        <v>7854</v>
      </c>
      <c r="H169" t="s">
        <v>0</v>
      </c>
      <c r="I169" t="str">
        <f t="shared" si="12"/>
        <v>CCF</v>
      </c>
      <c r="J169" t="str">
        <f t="shared" si="13"/>
        <v>Impreso por imprenta o tiquetes</v>
      </c>
      <c r="K169" s="67" t="s">
        <v>8658</v>
      </c>
      <c r="L169" s="67" t="s">
        <v>8016</v>
      </c>
      <c r="M169">
        <v>2112</v>
      </c>
      <c r="N169" t="s">
        <v>132</v>
      </c>
      <c r="O169" t="str">
        <f t="shared" si="14"/>
        <v>06142601121035</v>
      </c>
      <c r="P169" t="s">
        <v>133</v>
      </c>
      <c r="Q169">
        <v>0</v>
      </c>
      <c r="R169">
        <v>0</v>
      </c>
      <c r="S169">
        <v>0</v>
      </c>
      <c r="T169">
        <v>707.96</v>
      </c>
      <c r="U169">
        <v>0</v>
      </c>
      <c r="V169">
        <v>0</v>
      </c>
      <c r="W169">
        <v>0</v>
      </c>
      <c r="X169">
        <v>92.034800000000004</v>
      </c>
      <c r="Y169">
        <v>799.99480000000005</v>
      </c>
      <c r="Z169" t="s">
        <v>8016</v>
      </c>
      <c r="AA169" s="119" t="s">
        <v>1</v>
      </c>
      <c r="AB169" t="s">
        <v>8016</v>
      </c>
      <c r="AC169">
        <v>0</v>
      </c>
    </row>
    <row r="170" spans="1:29" hidden="1" x14ac:dyDescent="0.25">
      <c r="A170" t="s">
        <v>8479</v>
      </c>
      <c r="B170" t="str">
        <f t="shared" si="10"/>
        <v>Noviembre</v>
      </c>
      <c r="C170" t="b">
        <f t="shared" si="11"/>
        <v>0</v>
      </c>
      <c r="D170">
        <v>569</v>
      </c>
      <c r="E170">
        <v>2022</v>
      </c>
      <c r="F170" t="s">
        <v>8870</v>
      </c>
      <c r="G170" t="s">
        <v>7854</v>
      </c>
      <c r="H170" t="s">
        <v>0</v>
      </c>
      <c r="I170" t="str">
        <f t="shared" si="12"/>
        <v>CCF</v>
      </c>
      <c r="J170" t="str">
        <f t="shared" si="13"/>
        <v>Impreso por imprenta o tiquetes</v>
      </c>
      <c r="K170" s="67" t="s">
        <v>8658</v>
      </c>
      <c r="L170" s="67" t="s">
        <v>8016</v>
      </c>
      <c r="M170">
        <v>876332</v>
      </c>
      <c r="N170" t="s">
        <v>39</v>
      </c>
      <c r="O170" t="str">
        <f t="shared" si="14"/>
        <v>06141909001034</v>
      </c>
      <c r="P170" t="s">
        <v>1566</v>
      </c>
      <c r="Q170">
        <v>3.51</v>
      </c>
      <c r="R170">
        <v>0</v>
      </c>
      <c r="S170">
        <v>0</v>
      </c>
      <c r="T170">
        <v>41.15</v>
      </c>
      <c r="U170">
        <v>0</v>
      </c>
      <c r="V170">
        <v>0</v>
      </c>
      <c r="W170">
        <v>0</v>
      </c>
      <c r="X170">
        <v>5.3494999999999999</v>
      </c>
      <c r="Y170">
        <v>50.009499999999996</v>
      </c>
      <c r="Z170" t="s">
        <v>8016</v>
      </c>
      <c r="AA170" s="119" t="s">
        <v>1</v>
      </c>
      <c r="AB170" t="s">
        <v>8194</v>
      </c>
      <c r="AC170">
        <v>412.37</v>
      </c>
    </row>
    <row r="171" spans="1:29" hidden="1" x14ac:dyDescent="0.25">
      <c r="A171" t="s">
        <v>8479</v>
      </c>
      <c r="B171" t="str">
        <f t="shared" si="10"/>
        <v>Noviembre</v>
      </c>
      <c r="C171" t="b">
        <f t="shared" si="11"/>
        <v>0</v>
      </c>
      <c r="D171">
        <v>568</v>
      </c>
      <c r="E171">
        <v>2022</v>
      </c>
      <c r="F171" t="s">
        <v>9027</v>
      </c>
      <c r="G171" t="s">
        <v>7854</v>
      </c>
      <c r="H171" t="s">
        <v>0</v>
      </c>
      <c r="I171" t="str">
        <f t="shared" si="12"/>
        <v>CCF</v>
      </c>
      <c r="J171" t="str">
        <f t="shared" si="13"/>
        <v>Impreso por imprenta o tiquetes</v>
      </c>
      <c r="K171" s="67" t="s">
        <v>8658</v>
      </c>
      <c r="L171" s="67" t="s">
        <v>8016</v>
      </c>
      <c r="M171">
        <v>40656</v>
      </c>
      <c r="N171" t="s">
        <v>1602</v>
      </c>
      <c r="O171" t="str">
        <f t="shared" si="14"/>
        <v>05111703630014</v>
      </c>
      <c r="P171" t="s">
        <v>1603</v>
      </c>
      <c r="Q171">
        <v>3.5300000000000002</v>
      </c>
      <c r="R171">
        <v>0</v>
      </c>
      <c r="S171">
        <v>0</v>
      </c>
      <c r="T171">
        <v>41.12</v>
      </c>
      <c r="U171">
        <v>0</v>
      </c>
      <c r="V171">
        <v>0</v>
      </c>
      <c r="W171">
        <v>0</v>
      </c>
      <c r="X171">
        <v>5.3456000000000001</v>
      </c>
      <c r="Y171">
        <v>49.995599999999996</v>
      </c>
      <c r="Z171" t="s">
        <v>8016</v>
      </c>
      <c r="AA171" s="119" t="s">
        <v>1</v>
      </c>
      <c r="AB171" t="s">
        <v>8016</v>
      </c>
      <c r="AC171">
        <v>0</v>
      </c>
    </row>
    <row r="172" spans="1:29" hidden="1" x14ac:dyDescent="0.25">
      <c r="A172" t="s">
        <v>8479</v>
      </c>
      <c r="B172" t="str">
        <f t="shared" ref="B172:B225" si="15">SUBSTITUTE(A172,"OVIEMBRE","oviembre")</f>
        <v>Noviembre</v>
      </c>
      <c r="C172" t="b">
        <f t="shared" si="11"/>
        <v>0</v>
      </c>
      <c r="D172">
        <v>567</v>
      </c>
      <c r="E172">
        <v>2022</v>
      </c>
      <c r="F172" t="s">
        <v>8885</v>
      </c>
      <c r="G172" t="s">
        <v>7854</v>
      </c>
      <c r="H172" t="s">
        <v>0</v>
      </c>
      <c r="I172" t="str">
        <f t="shared" si="12"/>
        <v>CCF</v>
      </c>
      <c r="J172" t="str">
        <f t="shared" si="13"/>
        <v>Impreso por imprenta o tiquetes</v>
      </c>
      <c r="K172" s="67" t="s">
        <v>8658</v>
      </c>
      <c r="L172" s="67" t="s">
        <v>8016</v>
      </c>
      <c r="M172">
        <v>24241</v>
      </c>
      <c r="N172" t="s">
        <v>1469</v>
      </c>
      <c r="O172" t="str">
        <f t="shared" si="14"/>
        <v>06140711071030</v>
      </c>
      <c r="P172" t="s">
        <v>1470</v>
      </c>
      <c r="Q172">
        <v>0</v>
      </c>
      <c r="R172">
        <v>0</v>
      </c>
      <c r="S172">
        <v>0</v>
      </c>
      <c r="T172">
        <v>32.57</v>
      </c>
      <c r="U172">
        <v>0</v>
      </c>
      <c r="V172">
        <v>0</v>
      </c>
      <c r="W172">
        <v>0</v>
      </c>
      <c r="X172">
        <v>4.2340999999999998</v>
      </c>
      <c r="Y172">
        <v>36.804099999999998</v>
      </c>
      <c r="Z172" t="s">
        <v>8016</v>
      </c>
      <c r="AA172" s="119" t="s">
        <v>1</v>
      </c>
      <c r="AB172" t="s">
        <v>8194</v>
      </c>
      <c r="AC172">
        <v>32.119999999999997</v>
      </c>
    </row>
    <row r="173" spans="1:29" hidden="1" x14ac:dyDescent="0.25">
      <c r="A173" t="s">
        <v>8479</v>
      </c>
      <c r="B173" t="str">
        <f t="shared" si="15"/>
        <v>Noviembre</v>
      </c>
      <c r="C173" t="b">
        <f t="shared" si="11"/>
        <v>0</v>
      </c>
      <c r="D173">
        <v>566</v>
      </c>
      <c r="E173">
        <v>2022</v>
      </c>
      <c r="F173" t="s">
        <v>8877</v>
      </c>
      <c r="G173" t="s">
        <v>7854</v>
      </c>
      <c r="H173" t="s">
        <v>0</v>
      </c>
      <c r="I173" t="str">
        <f t="shared" si="12"/>
        <v>CCF</v>
      </c>
      <c r="J173" t="str">
        <f t="shared" si="13"/>
        <v>Impreso por imprenta o tiquetes</v>
      </c>
      <c r="K173" s="67" t="s">
        <v>8658</v>
      </c>
      <c r="L173" s="67" t="s">
        <v>8016</v>
      </c>
      <c r="M173">
        <v>39143</v>
      </c>
      <c r="N173" t="s">
        <v>1602</v>
      </c>
      <c r="O173" t="str">
        <f t="shared" si="14"/>
        <v>05111703630014</v>
      </c>
      <c r="P173" t="s">
        <v>1603</v>
      </c>
      <c r="Q173">
        <v>2.82</v>
      </c>
      <c r="R173">
        <v>0</v>
      </c>
      <c r="S173">
        <v>0</v>
      </c>
      <c r="T173">
        <v>32.9</v>
      </c>
      <c r="U173">
        <v>0</v>
      </c>
      <c r="V173">
        <v>0</v>
      </c>
      <c r="W173">
        <v>0</v>
      </c>
      <c r="X173">
        <v>4.2770000000000001</v>
      </c>
      <c r="Y173">
        <v>39.997</v>
      </c>
      <c r="Z173" t="s">
        <v>8016</v>
      </c>
      <c r="AA173" s="119" t="s">
        <v>1</v>
      </c>
      <c r="AB173" t="s">
        <v>8016</v>
      </c>
      <c r="AC173">
        <v>0</v>
      </c>
    </row>
    <row r="174" spans="1:29" hidden="1" x14ac:dyDescent="0.25">
      <c r="A174" t="s">
        <v>8479</v>
      </c>
      <c r="B174" t="str">
        <f t="shared" si="15"/>
        <v>Noviembre</v>
      </c>
      <c r="C174" t="b">
        <f t="shared" si="11"/>
        <v>0</v>
      </c>
      <c r="D174">
        <v>565</v>
      </c>
      <c r="E174">
        <v>2022</v>
      </c>
      <c r="F174" t="s">
        <v>8784</v>
      </c>
      <c r="G174" t="s">
        <v>7854</v>
      </c>
      <c r="H174" t="s">
        <v>0</v>
      </c>
      <c r="I174" t="str">
        <f t="shared" si="12"/>
        <v>CCF</v>
      </c>
      <c r="J174" t="str">
        <f t="shared" si="13"/>
        <v>Impreso por imprenta o tiquetes</v>
      </c>
      <c r="K174" s="67" t="s">
        <v>8658</v>
      </c>
      <c r="L174" s="67" t="s">
        <v>8016</v>
      </c>
      <c r="M174">
        <v>1388</v>
      </c>
      <c r="N174" t="s">
        <v>457</v>
      </c>
      <c r="O174" t="str">
        <f t="shared" si="14"/>
        <v>06141211870020</v>
      </c>
      <c r="P174" t="s">
        <v>458</v>
      </c>
      <c r="Q174">
        <v>0</v>
      </c>
      <c r="R174">
        <v>0</v>
      </c>
      <c r="S174">
        <v>0</v>
      </c>
      <c r="T174">
        <v>465.9</v>
      </c>
      <c r="U174">
        <v>0</v>
      </c>
      <c r="V174">
        <v>0</v>
      </c>
      <c r="W174">
        <v>0</v>
      </c>
      <c r="X174">
        <v>60.567</v>
      </c>
      <c r="Y174">
        <v>526.46699999999998</v>
      </c>
      <c r="Z174" t="s">
        <v>8016</v>
      </c>
      <c r="AA174" s="119" t="s">
        <v>1</v>
      </c>
      <c r="AB174" t="s">
        <v>8194</v>
      </c>
      <c r="AC174">
        <v>269.27999999999997</v>
      </c>
    </row>
    <row r="175" spans="1:29" hidden="1" x14ac:dyDescent="0.25">
      <c r="A175" t="s">
        <v>8479</v>
      </c>
      <c r="B175" t="str">
        <f t="shared" si="15"/>
        <v>Noviembre</v>
      </c>
      <c r="C175" t="b">
        <f t="shared" si="11"/>
        <v>0</v>
      </c>
      <c r="D175">
        <v>564</v>
      </c>
      <c r="E175">
        <v>2022</v>
      </c>
      <c r="F175" t="s">
        <v>9016</v>
      </c>
      <c r="G175" t="s">
        <v>7854</v>
      </c>
      <c r="H175" t="s">
        <v>0</v>
      </c>
      <c r="I175" t="str">
        <f t="shared" si="12"/>
        <v>CCF</v>
      </c>
      <c r="J175" t="str">
        <f t="shared" si="13"/>
        <v>Impreso por imprenta o tiquetes</v>
      </c>
      <c r="K175" s="67" t="s">
        <v>8658</v>
      </c>
      <c r="L175" s="67" t="s">
        <v>8016</v>
      </c>
      <c r="M175">
        <v>26</v>
      </c>
      <c r="N175" t="s">
        <v>8271</v>
      </c>
      <c r="O175" t="str">
        <f t="shared" si="14"/>
        <v>05112011861033</v>
      </c>
      <c r="P175" t="s">
        <v>8272</v>
      </c>
      <c r="Q175">
        <v>0</v>
      </c>
      <c r="R175">
        <v>0</v>
      </c>
      <c r="S175">
        <v>0</v>
      </c>
      <c r="T175">
        <v>2073</v>
      </c>
      <c r="U175">
        <v>0</v>
      </c>
      <c r="V175">
        <v>0</v>
      </c>
      <c r="W175">
        <v>0</v>
      </c>
      <c r="X175">
        <v>269.49</v>
      </c>
      <c r="Y175">
        <v>2342.4899999999998</v>
      </c>
      <c r="Z175" t="s">
        <v>8016</v>
      </c>
      <c r="AA175" s="119" t="s">
        <v>1</v>
      </c>
      <c r="AB175" t="s">
        <v>8016</v>
      </c>
      <c r="AC175">
        <v>0</v>
      </c>
    </row>
    <row r="176" spans="1:29" hidden="1" x14ac:dyDescent="0.25">
      <c r="A176" t="s">
        <v>8479</v>
      </c>
      <c r="B176" t="str">
        <f t="shared" si="15"/>
        <v>Noviembre</v>
      </c>
      <c r="C176" t="b">
        <f t="shared" si="11"/>
        <v>0</v>
      </c>
      <c r="D176">
        <v>563</v>
      </c>
      <c r="E176">
        <v>2022</v>
      </c>
      <c r="F176" t="s">
        <v>8994</v>
      </c>
      <c r="G176" t="s">
        <v>7854</v>
      </c>
      <c r="H176" t="s">
        <v>0</v>
      </c>
      <c r="I176" t="str">
        <f t="shared" si="12"/>
        <v>CCF</v>
      </c>
      <c r="J176" t="str">
        <f t="shared" si="13"/>
        <v>Impreso por imprenta o tiquetes</v>
      </c>
      <c r="K176" s="67" t="s">
        <v>8658</v>
      </c>
      <c r="L176" s="67" t="s">
        <v>8016</v>
      </c>
      <c r="M176">
        <v>490</v>
      </c>
      <c r="N176" t="s">
        <v>9014</v>
      </c>
      <c r="O176" t="str">
        <f t="shared" si="14"/>
        <v>03021608841022</v>
      </c>
      <c r="P176" t="s">
        <v>9015</v>
      </c>
      <c r="Q176">
        <v>0</v>
      </c>
      <c r="R176">
        <v>0</v>
      </c>
      <c r="S176">
        <v>0</v>
      </c>
      <c r="T176">
        <v>30.29</v>
      </c>
      <c r="U176">
        <v>0</v>
      </c>
      <c r="V176">
        <v>0</v>
      </c>
      <c r="W176">
        <v>0</v>
      </c>
      <c r="X176">
        <v>3.9377</v>
      </c>
      <c r="Y176">
        <v>34.227699999999999</v>
      </c>
      <c r="Z176" t="s">
        <v>8016</v>
      </c>
      <c r="AA176" s="119" t="s">
        <v>1</v>
      </c>
      <c r="AB176" t="s">
        <v>8016</v>
      </c>
      <c r="AC176">
        <v>0</v>
      </c>
    </row>
    <row r="177" spans="1:29" hidden="1" x14ac:dyDescent="0.25">
      <c r="A177" t="s">
        <v>8479</v>
      </c>
      <c r="B177" t="str">
        <f t="shared" si="15"/>
        <v>Noviembre</v>
      </c>
      <c r="C177" t="b">
        <f t="shared" si="11"/>
        <v>0</v>
      </c>
      <c r="D177">
        <v>562</v>
      </c>
      <c r="E177">
        <v>2022</v>
      </c>
      <c r="F177" t="s">
        <v>8994</v>
      </c>
      <c r="G177" t="s">
        <v>7854</v>
      </c>
      <c r="H177" t="s">
        <v>0</v>
      </c>
      <c r="I177" t="str">
        <f t="shared" si="12"/>
        <v>CCF</v>
      </c>
      <c r="J177" t="str">
        <f t="shared" si="13"/>
        <v>Impreso por imprenta o tiquetes</v>
      </c>
      <c r="K177" s="67" t="s">
        <v>8658</v>
      </c>
      <c r="L177" s="67" t="s">
        <v>8016</v>
      </c>
      <c r="M177">
        <v>2745</v>
      </c>
      <c r="N177" t="s">
        <v>1174</v>
      </c>
      <c r="O177" t="str">
        <f t="shared" si="14"/>
        <v>06142703981055</v>
      </c>
      <c r="P177" t="s">
        <v>1175</v>
      </c>
      <c r="Q177">
        <v>0</v>
      </c>
      <c r="R177">
        <v>0</v>
      </c>
      <c r="S177">
        <v>0</v>
      </c>
      <c r="T177">
        <v>17667.8</v>
      </c>
      <c r="U177">
        <v>0</v>
      </c>
      <c r="V177">
        <v>0</v>
      </c>
      <c r="W177">
        <v>0</v>
      </c>
      <c r="X177">
        <v>2296.8139999999999</v>
      </c>
      <c r="Y177">
        <v>19964.613999999998</v>
      </c>
      <c r="Z177" t="s">
        <v>8016</v>
      </c>
      <c r="AA177" s="119" t="s">
        <v>1</v>
      </c>
      <c r="AB177" t="s">
        <v>8016</v>
      </c>
      <c r="AC177">
        <v>0</v>
      </c>
    </row>
    <row r="178" spans="1:29" hidden="1" x14ac:dyDescent="0.25">
      <c r="A178" t="s">
        <v>8479</v>
      </c>
      <c r="B178" t="str">
        <f t="shared" si="15"/>
        <v>Noviembre</v>
      </c>
      <c r="C178" t="b">
        <f t="shared" si="11"/>
        <v>0</v>
      </c>
      <c r="D178">
        <v>561</v>
      </c>
      <c r="E178">
        <v>2022</v>
      </c>
      <c r="F178" t="s">
        <v>8994</v>
      </c>
      <c r="G178" t="s">
        <v>7854</v>
      </c>
      <c r="H178" t="s">
        <v>0</v>
      </c>
      <c r="I178" t="str">
        <f t="shared" si="12"/>
        <v>CCF</v>
      </c>
      <c r="J178" t="str">
        <f t="shared" si="13"/>
        <v>Impreso por imprenta o tiquetes</v>
      </c>
      <c r="K178" s="67" t="s">
        <v>8658</v>
      </c>
      <c r="L178" s="67" t="s">
        <v>8016</v>
      </c>
      <c r="M178">
        <v>1593</v>
      </c>
      <c r="N178" t="s">
        <v>1580</v>
      </c>
      <c r="O178" t="str">
        <f t="shared" si="14"/>
        <v>06141407941017</v>
      </c>
      <c r="P178" t="s">
        <v>1581</v>
      </c>
      <c r="Q178">
        <v>0</v>
      </c>
      <c r="R178">
        <v>0</v>
      </c>
      <c r="S178">
        <v>0</v>
      </c>
      <c r="T178">
        <v>336</v>
      </c>
      <c r="U178">
        <v>0</v>
      </c>
      <c r="V178">
        <v>0</v>
      </c>
      <c r="W178">
        <v>0</v>
      </c>
      <c r="X178">
        <v>43.68</v>
      </c>
      <c r="Y178">
        <v>379.68</v>
      </c>
      <c r="Z178" t="s">
        <v>8016</v>
      </c>
      <c r="AA178" s="119" t="s">
        <v>1</v>
      </c>
      <c r="AB178" t="s">
        <v>8194</v>
      </c>
      <c r="AC178">
        <v>87.22</v>
      </c>
    </row>
    <row r="179" spans="1:29" hidden="1" x14ac:dyDescent="0.25">
      <c r="A179" t="s">
        <v>8479</v>
      </c>
      <c r="B179" t="str">
        <f t="shared" si="15"/>
        <v>Noviembre</v>
      </c>
      <c r="C179" t="b">
        <f t="shared" si="11"/>
        <v>0</v>
      </c>
      <c r="D179">
        <v>560</v>
      </c>
      <c r="E179">
        <v>2022</v>
      </c>
      <c r="F179" t="s">
        <v>9013</v>
      </c>
      <c r="G179" t="s">
        <v>7854</v>
      </c>
      <c r="H179" t="s">
        <v>0</v>
      </c>
      <c r="I179" t="str">
        <f t="shared" si="12"/>
        <v>CCF</v>
      </c>
      <c r="J179" t="str">
        <f t="shared" si="13"/>
        <v>Impreso por imprenta o tiquetes</v>
      </c>
      <c r="K179" s="67" t="s">
        <v>8658</v>
      </c>
      <c r="L179" s="67" t="s">
        <v>8016</v>
      </c>
      <c r="M179">
        <v>186812</v>
      </c>
      <c r="N179" t="s">
        <v>1522</v>
      </c>
      <c r="O179" t="str">
        <f t="shared" si="14"/>
        <v>06141403161033</v>
      </c>
      <c r="P179" t="s">
        <v>1523</v>
      </c>
      <c r="Q179">
        <v>2.98</v>
      </c>
      <c r="R179">
        <v>0</v>
      </c>
      <c r="S179">
        <v>0</v>
      </c>
      <c r="T179">
        <v>32.76</v>
      </c>
      <c r="U179">
        <v>0</v>
      </c>
      <c r="V179">
        <v>0</v>
      </c>
      <c r="W179">
        <v>0</v>
      </c>
      <c r="X179">
        <v>4.2587999999999999</v>
      </c>
      <c r="Y179">
        <v>39.998799999999996</v>
      </c>
      <c r="Z179" t="s">
        <v>8016</v>
      </c>
      <c r="AA179" s="119" t="s">
        <v>1</v>
      </c>
      <c r="AB179" t="s">
        <v>8194</v>
      </c>
      <c r="AC179">
        <v>538.55999999999995</v>
      </c>
    </row>
    <row r="180" spans="1:29" hidden="1" x14ac:dyDescent="0.25">
      <c r="A180" t="s">
        <v>8479</v>
      </c>
      <c r="B180" t="str">
        <f t="shared" si="15"/>
        <v>Noviembre</v>
      </c>
      <c r="C180" t="b">
        <f t="shared" si="11"/>
        <v>0</v>
      </c>
      <c r="D180">
        <v>559</v>
      </c>
      <c r="E180">
        <v>2022</v>
      </c>
      <c r="F180" t="s">
        <v>8995</v>
      </c>
      <c r="G180" t="s">
        <v>7854</v>
      </c>
      <c r="H180" t="s">
        <v>0</v>
      </c>
      <c r="I180" t="str">
        <f t="shared" si="12"/>
        <v>CCF</v>
      </c>
      <c r="J180" t="str">
        <f t="shared" si="13"/>
        <v>Impreso por imprenta o tiquetes</v>
      </c>
      <c r="K180" s="67" t="s">
        <v>8658</v>
      </c>
      <c r="L180" s="67" t="s">
        <v>8016</v>
      </c>
      <c r="M180">
        <v>1188</v>
      </c>
      <c r="N180" t="s">
        <v>1518</v>
      </c>
      <c r="O180" t="str">
        <f t="shared" si="14"/>
        <v>06143003710013</v>
      </c>
      <c r="P180" t="s">
        <v>1519</v>
      </c>
      <c r="Q180">
        <v>0</v>
      </c>
      <c r="R180">
        <v>0</v>
      </c>
      <c r="S180">
        <v>0</v>
      </c>
      <c r="T180">
        <v>83</v>
      </c>
      <c r="U180">
        <v>0</v>
      </c>
      <c r="V180">
        <v>0</v>
      </c>
      <c r="W180">
        <v>0</v>
      </c>
      <c r="X180">
        <v>10.790000000000001</v>
      </c>
      <c r="Y180">
        <v>93.79</v>
      </c>
      <c r="Z180" t="s">
        <v>8016</v>
      </c>
      <c r="AA180" s="119" t="s">
        <v>1</v>
      </c>
      <c r="AB180" t="s">
        <v>8016</v>
      </c>
      <c r="AC180">
        <v>0</v>
      </c>
    </row>
    <row r="181" spans="1:29" hidden="1" x14ac:dyDescent="0.25">
      <c r="A181" t="s">
        <v>8479</v>
      </c>
      <c r="B181" t="str">
        <f t="shared" si="15"/>
        <v>Noviembre</v>
      </c>
      <c r="C181" t="b">
        <f t="shared" si="11"/>
        <v>0</v>
      </c>
      <c r="D181">
        <v>558</v>
      </c>
      <c r="E181">
        <v>2022</v>
      </c>
      <c r="F181" t="s">
        <v>8995</v>
      </c>
      <c r="G181" t="s">
        <v>7854</v>
      </c>
      <c r="H181" t="s">
        <v>0</v>
      </c>
      <c r="I181" t="str">
        <f t="shared" si="12"/>
        <v>CCF</v>
      </c>
      <c r="J181" t="str">
        <f t="shared" si="13"/>
        <v>Impreso por imprenta o tiquetes</v>
      </c>
      <c r="K181" s="67" t="s">
        <v>8658</v>
      </c>
      <c r="L181" s="67" t="s">
        <v>8016</v>
      </c>
      <c r="M181">
        <v>209311</v>
      </c>
      <c r="N181" t="s">
        <v>1617</v>
      </c>
      <c r="O181" t="str">
        <f t="shared" si="14"/>
        <v>06141512001054</v>
      </c>
      <c r="P181" t="s">
        <v>1618</v>
      </c>
      <c r="Q181">
        <v>0</v>
      </c>
      <c r="R181">
        <v>0</v>
      </c>
      <c r="S181">
        <v>0</v>
      </c>
      <c r="T181">
        <v>152.59</v>
      </c>
      <c r="U181">
        <v>0</v>
      </c>
      <c r="V181">
        <v>0</v>
      </c>
      <c r="W181">
        <v>0</v>
      </c>
      <c r="X181">
        <v>19.8367</v>
      </c>
      <c r="Y181">
        <v>172.42670000000001</v>
      </c>
      <c r="Z181" t="s">
        <v>8016</v>
      </c>
      <c r="AA181" s="119" t="s">
        <v>1</v>
      </c>
      <c r="AB181" t="s">
        <v>8194</v>
      </c>
      <c r="AC181">
        <v>399.3</v>
      </c>
    </row>
    <row r="182" spans="1:29" hidden="1" x14ac:dyDescent="0.25">
      <c r="A182" t="s">
        <v>8479</v>
      </c>
      <c r="B182" t="str">
        <f t="shared" si="15"/>
        <v>Noviembre</v>
      </c>
      <c r="C182" t="b">
        <f t="shared" si="11"/>
        <v>0</v>
      </c>
      <c r="D182">
        <v>557</v>
      </c>
      <c r="E182">
        <v>2022</v>
      </c>
      <c r="F182" t="s">
        <v>8996</v>
      </c>
      <c r="G182" t="s">
        <v>7854</v>
      </c>
      <c r="H182" t="s">
        <v>0</v>
      </c>
      <c r="I182" t="str">
        <f t="shared" si="12"/>
        <v>CCF</v>
      </c>
      <c r="J182" t="str">
        <f t="shared" si="13"/>
        <v>Impreso por imprenta o tiquetes</v>
      </c>
      <c r="K182" s="67" t="s">
        <v>8658</v>
      </c>
      <c r="L182" s="67" t="s">
        <v>8016</v>
      </c>
      <c r="M182">
        <v>2672</v>
      </c>
      <c r="N182" t="s">
        <v>1174</v>
      </c>
      <c r="O182" t="str">
        <f t="shared" si="14"/>
        <v>06142703981055</v>
      </c>
      <c r="P182" t="s">
        <v>1175</v>
      </c>
      <c r="Q182">
        <v>0</v>
      </c>
      <c r="R182">
        <v>0</v>
      </c>
      <c r="S182">
        <v>0</v>
      </c>
      <c r="T182">
        <v>2965.9</v>
      </c>
      <c r="U182">
        <v>0</v>
      </c>
      <c r="V182">
        <v>0</v>
      </c>
      <c r="W182">
        <v>0</v>
      </c>
      <c r="X182">
        <v>385.56700000000001</v>
      </c>
      <c r="Y182">
        <v>3351.4670000000001</v>
      </c>
      <c r="Z182" t="s">
        <v>8016</v>
      </c>
      <c r="AA182" s="119" t="s">
        <v>1</v>
      </c>
      <c r="AB182" t="s">
        <v>8194</v>
      </c>
      <c r="AC182">
        <v>163.97</v>
      </c>
    </row>
    <row r="183" spans="1:29" hidden="1" x14ac:dyDescent="0.25">
      <c r="A183" t="s">
        <v>8479</v>
      </c>
      <c r="B183" t="str">
        <f t="shared" si="15"/>
        <v>Noviembre</v>
      </c>
      <c r="C183" t="b">
        <f t="shared" si="11"/>
        <v>0</v>
      </c>
      <c r="D183">
        <v>556</v>
      </c>
      <c r="E183">
        <v>2022</v>
      </c>
      <c r="F183" t="s">
        <v>8996</v>
      </c>
      <c r="G183" t="s">
        <v>7854</v>
      </c>
      <c r="H183" t="s">
        <v>0</v>
      </c>
      <c r="I183" t="str">
        <f t="shared" si="12"/>
        <v>CCF</v>
      </c>
      <c r="J183" t="str">
        <f t="shared" si="13"/>
        <v>Impreso por imprenta o tiquetes</v>
      </c>
      <c r="K183" s="67" t="s">
        <v>8658</v>
      </c>
      <c r="L183" s="67" t="s">
        <v>8016</v>
      </c>
      <c r="M183">
        <v>2685</v>
      </c>
      <c r="N183" t="s">
        <v>1174</v>
      </c>
      <c r="O183" t="str">
        <f t="shared" si="14"/>
        <v>06142703981055</v>
      </c>
      <c r="P183" t="s">
        <v>1175</v>
      </c>
      <c r="Q183">
        <v>0</v>
      </c>
      <c r="R183">
        <v>0</v>
      </c>
      <c r="S183">
        <v>0</v>
      </c>
      <c r="T183">
        <v>90604.800000000003</v>
      </c>
      <c r="U183">
        <v>0</v>
      </c>
      <c r="V183">
        <v>0</v>
      </c>
      <c r="W183">
        <v>0</v>
      </c>
      <c r="X183">
        <v>11778.624000000002</v>
      </c>
      <c r="Y183">
        <v>102383.424</v>
      </c>
      <c r="Z183" t="s">
        <v>8016</v>
      </c>
      <c r="AA183" s="119" t="s">
        <v>1</v>
      </c>
      <c r="AB183" t="s">
        <v>8194</v>
      </c>
      <c r="AC183">
        <v>388.48</v>
      </c>
    </row>
    <row r="184" spans="1:29" hidden="1" x14ac:dyDescent="0.25">
      <c r="A184" t="s">
        <v>8479</v>
      </c>
      <c r="B184" t="str">
        <f t="shared" si="15"/>
        <v>Noviembre</v>
      </c>
      <c r="C184" t="b">
        <f t="shared" si="11"/>
        <v>0</v>
      </c>
      <c r="D184">
        <v>555</v>
      </c>
      <c r="E184">
        <v>2022</v>
      </c>
      <c r="F184" t="s">
        <v>8996</v>
      </c>
      <c r="G184" t="s">
        <v>7854</v>
      </c>
      <c r="H184" t="s">
        <v>0</v>
      </c>
      <c r="I184" t="str">
        <f t="shared" si="12"/>
        <v>CCF</v>
      </c>
      <c r="J184" t="str">
        <f t="shared" si="13"/>
        <v>Impreso por imprenta o tiquetes</v>
      </c>
      <c r="K184" s="67" t="s">
        <v>8658</v>
      </c>
      <c r="L184" s="67" t="s">
        <v>8016</v>
      </c>
      <c r="M184">
        <v>2663</v>
      </c>
      <c r="N184" t="s">
        <v>1174</v>
      </c>
      <c r="O184" t="str">
        <f t="shared" si="14"/>
        <v>06142703981055</v>
      </c>
      <c r="P184" t="s">
        <v>1175</v>
      </c>
      <c r="Q184">
        <v>0</v>
      </c>
      <c r="R184">
        <v>0</v>
      </c>
      <c r="S184">
        <v>0</v>
      </c>
      <c r="T184">
        <v>74052</v>
      </c>
      <c r="U184">
        <v>0</v>
      </c>
      <c r="V184">
        <v>0</v>
      </c>
      <c r="W184">
        <v>0</v>
      </c>
      <c r="X184">
        <v>9626.76</v>
      </c>
      <c r="Y184">
        <v>83678.759999999995</v>
      </c>
      <c r="Z184" t="s">
        <v>8016</v>
      </c>
      <c r="AA184" s="119" t="s">
        <v>1</v>
      </c>
      <c r="AB184" t="s">
        <v>8016</v>
      </c>
      <c r="AC184">
        <v>0</v>
      </c>
    </row>
    <row r="185" spans="1:29" hidden="1" x14ac:dyDescent="0.25">
      <c r="A185" t="s">
        <v>8479</v>
      </c>
      <c r="B185" t="str">
        <f t="shared" si="15"/>
        <v>Noviembre</v>
      </c>
      <c r="C185" t="b">
        <f t="shared" si="11"/>
        <v>0</v>
      </c>
      <c r="D185">
        <v>554</v>
      </c>
      <c r="E185">
        <v>2022</v>
      </c>
      <c r="F185" t="s">
        <v>8996</v>
      </c>
      <c r="G185" t="s">
        <v>7854</v>
      </c>
      <c r="H185" t="s">
        <v>0</v>
      </c>
      <c r="I185" t="str">
        <f t="shared" si="12"/>
        <v>CCF</v>
      </c>
      <c r="J185" t="str">
        <f t="shared" si="13"/>
        <v>Impreso por imprenta o tiquetes</v>
      </c>
      <c r="K185" s="67" t="s">
        <v>8658</v>
      </c>
      <c r="L185" s="67" t="s">
        <v>8016</v>
      </c>
      <c r="M185">
        <v>56733</v>
      </c>
      <c r="N185" t="s">
        <v>1703</v>
      </c>
      <c r="O185" t="str">
        <f t="shared" si="14"/>
        <v>06142312610117</v>
      </c>
      <c r="P185" t="s">
        <v>1704</v>
      </c>
      <c r="Q185">
        <v>2.92</v>
      </c>
      <c r="R185">
        <v>0</v>
      </c>
      <c r="S185">
        <v>0</v>
      </c>
      <c r="T185">
        <v>32.81</v>
      </c>
      <c r="U185">
        <v>0</v>
      </c>
      <c r="V185">
        <v>0</v>
      </c>
      <c r="W185">
        <v>0</v>
      </c>
      <c r="X185">
        <v>4.2653000000000008</v>
      </c>
      <c r="Y185">
        <v>39.995300000000007</v>
      </c>
      <c r="Z185" t="s">
        <v>8016</v>
      </c>
      <c r="AA185" s="119" t="s">
        <v>1</v>
      </c>
      <c r="AB185" t="s">
        <v>8016</v>
      </c>
      <c r="AC185">
        <v>0</v>
      </c>
    </row>
    <row r="186" spans="1:29" hidden="1" x14ac:dyDescent="0.25">
      <c r="A186" t="s">
        <v>8479</v>
      </c>
      <c r="B186" t="str">
        <f t="shared" si="15"/>
        <v>Noviembre</v>
      </c>
      <c r="C186" t="b">
        <f t="shared" si="11"/>
        <v>0</v>
      </c>
      <c r="D186">
        <v>553</v>
      </c>
      <c r="E186">
        <v>2022</v>
      </c>
      <c r="F186" t="s">
        <v>8996</v>
      </c>
      <c r="G186" t="s">
        <v>7854</v>
      </c>
      <c r="H186" t="s">
        <v>0</v>
      </c>
      <c r="I186" t="str">
        <f t="shared" si="12"/>
        <v>CCF</v>
      </c>
      <c r="J186" t="str">
        <f t="shared" si="13"/>
        <v>Impreso por imprenta o tiquetes</v>
      </c>
      <c r="K186" s="67" t="s">
        <v>8658</v>
      </c>
      <c r="L186" s="67" t="s">
        <v>8016</v>
      </c>
      <c r="M186">
        <v>24304</v>
      </c>
      <c r="N186" t="s">
        <v>1550</v>
      </c>
      <c r="O186" t="str">
        <f t="shared" si="14"/>
        <v>06140406191018</v>
      </c>
      <c r="P186" t="s">
        <v>1551</v>
      </c>
      <c r="Q186">
        <v>2.8899999999999997</v>
      </c>
      <c r="R186">
        <v>0</v>
      </c>
      <c r="S186">
        <v>0</v>
      </c>
      <c r="T186">
        <v>32.83</v>
      </c>
      <c r="U186">
        <v>0</v>
      </c>
      <c r="V186">
        <v>0</v>
      </c>
      <c r="W186">
        <v>0</v>
      </c>
      <c r="X186">
        <v>4.2679</v>
      </c>
      <c r="Y186">
        <v>39.987899999999996</v>
      </c>
      <c r="Z186" t="s">
        <v>8016</v>
      </c>
      <c r="AA186" s="119" t="s">
        <v>1</v>
      </c>
      <c r="AB186" t="s">
        <v>8016</v>
      </c>
      <c r="AC186">
        <v>0</v>
      </c>
    </row>
    <row r="187" spans="1:29" hidden="1" x14ac:dyDescent="0.25">
      <c r="A187" t="s">
        <v>8479</v>
      </c>
      <c r="B187" t="str">
        <f t="shared" si="15"/>
        <v>Noviembre</v>
      </c>
      <c r="C187" t="b">
        <f t="shared" si="11"/>
        <v>0</v>
      </c>
      <c r="D187">
        <v>552</v>
      </c>
      <c r="E187">
        <v>2022</v>
      </c>
      <c r="F187" t="s">
        <v>8996</v>
      </c>
      <c r="G187" t="s">
        <v>7854</v>
      </c>
      <c r="H187" t="s">
        <v>0</v>
      </c>
      <c r="I187" t="str">
        <f t="shared" si="12"/>
        <v>CCF</v>
      </c>
      <c r="J187" t="str">
        <f t="shared" si="13"/>
        <v>Impreso por imprenta o tiquetes</v>
      </c>
      <c r="K187" s="67" t="s">
        <v>8658</v>
      </c>
      <c r="L187" s="67" t="s">
        <v>8016</v>
      </c>
      <c r="M187">
        <v>1519</v>
      </c>
      <c r="N187" t="s">
        <v>1580</v>
      </c>
      <c r="O187" t="str">
        <f t="shared" si="14"/>
        <v>06141407941017</v>
      </c>
      <c r="P187" t="s">
        <v>1581</v>
      </c>
      <c r="Q187">
        <v>0</v>
      </c>
      <c r="R187">
        <v>0</v>
      </c>
      <c r="S187">
        <v>0</v>
      </c>
      <c r="T187">
        <v>2864</v>
      </c>
      <c r="U187">
        <v>0</v>
      </c>
      <c r="V187">
        <v>0</v>
      </c>
      <c r="W187">
        <v>0</v>
      </c>
      <c r="X187">
        <v>372.32</v>
      </c>
      <c r="Y187">
        <v>3236.32</v>
      </c>
      <c r="Z187" t="s">
        <v>8016</v>
      </c>
      <c r="AA187" s="119" t="s">
        <v>1</v>
      </c>
      <c r="AB187" t="s">
        <v>8016</v>
      </c>
      <c r="AC187">
        <v>0</v>
      </c>
    </row>
    <row r="188" spans="1:29" hidden="1" x14ac:dyDescent="0.25">
      <c r="A188" t="s">
        <v>8479</v>
      </c>
      <c r="B188" t="str">
        <f t="shared" si="15"/>
        <v>Noviembre</v>
      </c>
      <c r="C188" t="b">
        <f t="shared" si="11"/>
        <v>0</v>
      </c>
      <c r="D188">
        <v>551</v>
      </c>
      <c r="E188">
        <v>2022</v>
      </c>
      <c r="F188" t="s">
        <v>8997</v>
      </c>
      <c r="G188" t="s">
        <v>7854</v>
      </c>
      <c r="H188" t="s">
        <v>0</v>
      </c>
      <c r="I188" t="str">
        <f t="shared" si="12"/>
        <v>CCF</v>
      </c>
      <c r="J188" t="str">
        <f t="shared" si="13"/>
        <v>Impreso por imprenta o tiquetes</v>
      </c>
      <c r="K188" s="67" t="s">
        <v>8658</v>
      </c>
      <c r="L188" s="67" t="s">
        <v>8016</v>
      </c>
      <c r="M188">
        <v>2638</v>
      </c>
      <c r="N188" t="s">
        <v>1174</v>
      </c>
      <c r="O188" t="str">
        <f t="shared" si="14"/>
        <v>06142703981055</v>
      </c>
      <c r="P188" t="s">
        <v>1175</v>
      </c>
      <c r="Q188">
        <v>0</v>
      </c>
      <c r="R188">
        <v>0</v>
      </c>
      <c r="S188">
        <v>0</v>
      </c>
      <c r="T188">
        <v>3720.8</v>
      </c>
      <c r="U188">
        <v>0</v>
      </c>
      <c r="V188">
        <v>0</v>
      </c>
      <c r="W188">
        <v>0</v>
      </c>
      <c r="X188">
        <v>483.70400000000006</v>
      </c>
      <c r="Y188">
        <v>4204.5039999999999</v>
      </c>
      <c r="Z188" t="s">
        <v>8016</v>
      </c>
      <c r="AA188" s="119" t="s">
        <v>1</v>
      </c>
      <c r="AB188" t="s">
        <v>8016</v>
      </c>
      <c r="AC188">
        <v>0</v>
      </c>
    </row>
    <row r="189" spans="1:29" hidden="1" x14ac:dyDescent="0.25">
      <c r="A189" t="s">
        <v>8479</v>
      </c>
      <c r="B189" t="str">
        <f t="shared" si="15"/>
        <v>Noviembre</v>
      </c>
      <c r="C189" t="b">
        <f t="shared" si="11"/>
        <v>0</v>
      </c>
      <c r="D189">
        <v>550</v>
      </c>
      <c r="E189">
        <v>2022</v>
      </c>
      <c r="F189" t="s">
        <v>8997</v>
      </c>
      <c r="G189" t="s">
        <v>7854</v>
      </c>
      <c r="H189" t="s">
        <v>0</v>
      </c>
      <c r="I189" t="str">
        <f t="shared" si="12"/>
        <v>CCF</v>
      </c>
      <c r="J189" t="str">
        <f t="shared" si="13"/>
        <v>Impreso por imprenta o tiquetes</v>
      </c>
      <c r="K189" s="67" t="s">
        <v>8658</v>
      </c>
      <c r="L189" s="67" t="s">
        <v>8016</v>
      </c>
      <c r="M189">
        <v>106</v>
      </c>
      <c r="N189" t="s">
        <v>496</v>
      </c>
      <c r="O189" t="str">
        <f t="shared" si="14"/>
        <v>06143105181040</v>
      </c>
      <c r="P189" t="s">
        <v>497</v>
      </c>
      <c r="Q189">
        <v>0</v>
      </c>
      <c r="R189">
        <v>0</v>
      </c>
      <c r="S189">
        <v>0</v>
      </c>
      <c r="T189">
        <v>50.88</v>
      </c>
      <c r="U189">
        <v>0</v>
      </c>
      <c r="V189">
        <v>0</v>
      </c>
      <c r="W189">
        <v>0</v>
      </c>
      <c r="X189">
        <v>6.6144000000000007</v>
      </c>
      <c r="Y189">
        <v>57.494400000000006</v>
      </c>
      <c r="Z189" t="s">
        <v>8016</v>
      </c>
      <c r="AA189" s="119" t="s">
        <v>1</v>
      </c>
      <c r="AB189" t="s">
        <v>8016</v>
      </c>
      <c r="AC189">
        <v>0</v>
      </c>
    </row>
    <row r="190" spans="1:29" hidden="1" x14ac:dyDescent="0.25">
      <c r="A190" t="s">
        <v>8479</v>
      </c>
      <c r="B190" t="str">
        <f t="shared" si="15"/>
        <v>Noviembre</v>
      </c>
      <c r="C190" t="b">
        <f t="shared" si="11"/>
        <v>0</v>
      </c>
      <c r="D190">
        <v>549</v>
      </c>
      <c r="E190">
        <v>2022</v>
      </c>
      <c r="F190" t="s">
        <v>9012</v>
      </c>
      <c r="G190" t="s">
        <v>7854</v>
      </c>
      <c r="H190" t="s">
        <v>0</v>
      </c>
      <c r="I190" t="str">
        <f t="shared" si="12"/>
        <v>CCF</v>
      </c>
      <c r="J190" t="str">
        <f t="shared" si="13"/>
        <v>Impreso por imprenta o tiquetes</v>
      </c>
      <c r="K190" s="67" t="s">
        <v>8658</v>
      </c>
      <c r="L190" s="67" t="s">
        <v>8016</v>
      </c>
      <c r="M190">
        <v>5057</v>
      </c>
      <c r="N190" t="s">
        <v>1632</v>
      </c>
      <c r="O190" t="str">
        <f t="shared" si="14"/>
        <v>06141605081040</v>
      </c>
      <c r="P190" t="s">
        <v>1633</v>
      </c>
      <c r="Q190">
        <v>0</v>
      </c>
      <c r="R190">
        <v>0</v>
      </c>
      <c r="S190">
        <v>0</v>
      </c>
      <c r="T190">
        <v>147.43</v>
      </c>
      <c r="U190">
        <v>0</v>
      </c>
      <c r="V190">
        <v>0</v>
      </c>
      <c r="W190">
        <v>0</v>
      </c>
      <c r="X190">
        <v>19.165900000000001</v>
      </c>
      <c r="Y190">
        <v>166.5959</v>
      </c>
      <c r="Z190" t="s">
        <v>8016</v>
      </c>
      <c r="AA190" s="119" t="s">
        <v>1</v>
      </c>
      <c r="AB190" t="s">
        <v>8194</v>
      </c>
      <c r="AC190">
        <v>403.92</v>
      </c>
    </row>
    <row r="191" spans="1:29" hidden="1" x14ac:dyDescent="0.25">
      <c r="A191" t="s">
        <v>8479</v>
      </c>
      <c r="B191" t="str">
        <f t="shared" si="15"/>
        <v>Noviembre</v>
      </c>
      <c r="C191" t="b">
        <f t="shared" si="11"/>
        <v>0</v>
      </c>
      <c r="D191">
        <v>548</v>
      </c>
      <c r="E191">
        <v>2022</v>
      </c>
      <c r="F191" t="s">
        <v>9012</v>
      </c>
      <c r="G191" t="s">
        <v>7854</v>
      </c>
      <c r="H191" t="s">
        <v>0</v>
      </c>
      <c r="I191" t="str">
        <f t="shared" si="12"/>
        <v>CCF</v>
      </c>
      <c r="J191" t="str">
        <f t="shared" si="13"/>
        <v>Impreso por imprenta o tiquetes</v>
      </c>
      <c r="K191" s="67" t="s">
        <v>8658</v>
      </c>
      <c r="L191" s="67" t="s">
        <v>8016</v>
      </c>
      <c r="M191">
        <v>2159363</v>
      </c>
      <c r="N191" t="s">
        <v>1501</v>
      </c>
      <c r="O191" t="str">
        <f t="shared" si="14"/>
        <v>06142708101053</v>
      </c>
      <c r="P191" t="s">
        <v>1502</v>
      </c>
      <c r="Q191">
        <v>2.91</v>
      </c>
      <c r="R191">
        <v>0</v>
      </c>
      <c r="S191">
        <v>0</v>
      </c>
      <c r="T191">
        <v>32.82</v>
      </c>
      <c r="U191">
        <v>0</v>
      </c>
      <c r="V191">
        <v>0</v>
      </c>
      <c r="W191">
        <v>0</v>
      </c>
      <c r="X191">
        <v>4.2666000000000004</v>
      </c>
      <c r="Y191">
        <v>39.996600000000001</v>
      </c>
      <c r="Z191" t="s">
        <v>8016</v>
      </c>
      <c r="AA191" s="119" t="s">
        <v>1</v>
      </c>
      <c r="AB191" t="s">
        <v>8016</v>
      </c>
      <c r="AC191">
        <v>0</v>
      </c>
    </row>
    <row r="192" spans="1:29" hidden="1" x14ac:dyDescent="0.25">
      <c r="A192" t="s">
        <v>8479</v>
      </c>
      <c r="B192" t="str">
        <f t="shared" si="15"/>
        <v>Noviembre</v>
      </c>
      <c r="C192" t="b">
        <f t="shared" si="11"/>
        <v>0</v>
      </c>
      <c r="D192">
        <v>547</v>
      </c>
      <c r="E192">
        <v>2022</v>
      </c>
      <c r="F192" t="s">
        <v>9012</v>
      </c>
      <c r="G192" t="s">
        <v>7854</v>
      </c>
      <c r="H192" t="s">
        <v>0</v>
      </c>
      <c r="I192" t="str">
        <f t="shared" si="12"/>
        <v>CCF</v>
      </c>
      <c r="J192" t="str">
        <f t="shared" si="13"/>
        <v>Impreso por imprenta o tiquetes</v>
      </c>
      <c r="K192" s="67" t="s">
        <v>8658</v>
      </c>
      <c r="L192" s="67" t="s">
        <v>8016</v>
      </c>
      <c r="M192">
        <v>28531</v>
      </c>
      <c r="N192" t="s">
        <v>1512</v>
      </c>
      <c r="O192" t="str">
        <f t="shared" si="14"/>
        <v>14162710661017</v>
      </c>
      <c r="P192" t="s">
        <v>1513</v>
      </c>
      <c r="Q192">
        <v>0.36</v>
      </c>
      <c r="R192">
        <v>0</v>
      </c>
      <c r="S192">
        <v>0</v>
      </c>
      <c r="T192">
        <v>4.1100000000000003</v>
      </c>
      <c r="U192">
        <v>0</v>
      </c>
      <c r="V192">
        <v>0</v>
      </c>
      <c r="W192">
        <v>0</v>
      </c>
      <c r="X192">
        <v>0.53430000000000011</v>
      </c>
      <c r="Y192">
        <v>5.0043000000000006</v>
      </c>
      <c r="Z192" t="s">
        <v>8016</v>
      </c>
      <c r="AA192" s="119" t="s">
        <v>1</v>
      </c>
      <c r="AB192" t="s">
        <v>8016</v>
      </c>
      <c r="AC192">
        <v>0</v>
      </c>
    </row>
    <row r="193" spans="1:29" hidden="1" x14ac:dyDescent="0.25">
      <c r="A193" t="s">
        <v>8479</v>
      </c>
      <c r="B193" t="str">
        <f t="shared" si="15"/>
        <v>Noviembre</v>
      </c>
      <c r="C193" t="b">
        <f t="shared" si="11"/>
        <v>0</v>
      </c>
      <c r="D193">
        <v>546</v>
      </c>
      <c r="E193">
        <v>2022</v>
      </c>
      <c r="F193" t="s">
        <v>8998</v>
      </c>
      <c r="G193" t="s">
        <v>7854</v>
      </c>
      <c r="H193" t="s">
        <v>0</v>
      </c>
      <c r="I193" t="str">
        <f t="shared" si="12"/>
        <v>CCF</v>
      </c>
      <c r="J193" t="str">
        <f t="shared" si="13"/>
        <v>Impreso por imprenta o tiquetes</v>
      </c>
      <c r="K193" s="67" t="s">
        <v>8658</v>
      </c>
      <c r="L193" s="67" t="s">
        <v>8016</v>
      </c>
      <c r="M193">
        <v>309391</v>
      </c>
      <c r="N193" t="s">
        <v>2759</v>
      </c>
      <c r="O193" t="str">
        <f t="shared" si="14"/>
        <v>06141312850038</v>
      </c>
      <c r="P193" t="s">
        <v>2760</v>
      </c>
      <c r="Q193">
        <v>0</v>
      </c>
      <c r="R193">
        <v>0</v>
      </c>
      <c r="S193">
        <v>0</v>
      </c>
      <c r="T193">
        <v>13</v>
      </c>
      <c r="U193">
        <v>0</v>
      </c>
      <c r="V193">
        <v>0</v>
      </c>
      <c r="W193">
        <v>0</v>
      </c>
      <c r="X193">
        <v>1.69</v>
      </c>
      <c r="Y193">
        <v>14.69</v>
      </c>
      <c r="Z193" t="s">
        <v>8016</v>
      </c>
      <c r="AA193" s="119" t="s">
        <v>1</v>
      </c>
      <c r="AB193" t="s">
        <v>8016</v>
      </c>
      <c r="AC193">
        <v>0</v>
      </c>
    </row>
    <row r="194" spans="1:29" hidden="1" x14ac:dyDescent="0.25">
      <c r="A194" t="s">
        <v>8479</v>
      </c>
      <c r="B194" t="str">
        <f t="shared" si="15"/>
        <v>Noviembre</v>
      </c>
      <c r="C194" t="b">
        <f t="shared" si="11"/>
        <v>0</v>
      </c>
      <c r="D194">
        <v>545</v>
      </c>
      <c r="E194">
        <v>2022</v>
      </c>
      <c r="F194" t="s">
        <v>8998</v>
      </c>
      <c r="G194" t="s">
        <v>7854</v>
      </c>
      <c r="H194" t="s">
        <v>0</v>
      </c>
      <c r="I194" t="str">
        <f t="shared" si="12"/>
        <v>CCF</v>
      </c>
      <c r="J194" t="str">
        <f t="shared" si="13"/>
        <v>Impreso por imprenta o tiquetes</v>
      </c>
      <c r="K194" s="67" t="s">
        <v>8658</v>
      </c>
      <c r="L194" s="67" t="s">
        <v>8016</v>
      </c>
      <c r="M194">
        <v>3986</v>
      </c>
      <c r="N194" t="s">
        <v>7692</v>
      </c>
      <c r="O194" t="str">
        <f t="shared" si="14"/>
        <v>06140404081061</v>
      </c>
      <c r="P194" t="s">
        <v>7693</v>
      </c>
      <c r="Q194">
        <v>0</v>
      </c>
      <c r="R194">
        <v>0</v>
      </c>
      <c r="S194">
        <v>0</v>
      </c>
      <c r="T194">
        <v>440</v>
      </c>
      <c r="U194">
        <v>0</v>
      </c>
      <c r="V194">
        <v>0</v>
      </c>
      <c r="W194">
        <v>0</v>
      </c>
      <c r="X194">
        <v>57.2</v>
      </c>
      <c r="Y194">
        <v>497.2</v>
      </c>
      <c r="Z194" t="s">
        <v>8016</v>
      </c>
      <c r="AA194" s="119" t="s">
        <v>1</v>
      </c>
      <c r="AB194" t="s">
        <v>8016</v>
      </c>
      <c r="AC194">
        <v>0</v>
      </c>
    </row>
    <row r="195" spans="1:29" hidden="1" x14ac:dyDescent="0.25">
      <c r="A195" t="s">
        <v>8479</v>
      </c>
      <c r="B195" t="str">
        <f t="shared" si="15"/>
        <v>Noviembre</v>
      </c>
      <c r="C195" t="b">
        <f t="shared" ref="C195:C258" si="16">IF(A195="ENERO",REPLACE(A195,2,4,"nero"),IF(A195="FEBRERO",REPLACE(A195,2,6,"ebrero"),IF(A195="MARZO",REPLACE(A195,2,4,"arzo")*IF(A195="ABRIL",REPLACE(A195,2,4,"bril")*IF(A195="MAYO",REPLACE(A195,2,3,"ayo")*IF(A195="JUNIO",REPLACE(A195,2,4,"unio"),0))))))</f>
        <v>0</v>
      </c>
      <c r="D195">
        <v>544</v>
      </c>
      <c r="E195">
        <v>2022</v>
      </c>
      <c r="F195" t="s">
        <v>9001</v>
      </c>
      <c r="G195" t="s">
        <v>7854</v>
      </c>
      <c r="H195" t="s">
        <v>0</v>
      </c>
      <c r="I195" t="str">
        <f t="shared" ref="I195:I258" si="17">IF(H195="03","CCF",IF(H195="05","Nota de crédito",IF(H195="12","Factura",0)))</f>
        <v>CCF</v>
      </c>
      <c r="J195" t="str">
        <f t="shared" ref="J195:J258" si="18">IF(I195="CCF","Impreso por imprenta o tiquetes",IF(I195="Nota de crédito","Impreso por imprenta o tiquetes",IF(I195="Factura","Otros",0)))</f>
        <v>Impreso por imprenta o tiquetes</v>
      </c>
      <c r="K195" s="67" t="s">
        <v>8658</v>
      </c>
      <c r="L195" s="67" t="s">
        <v>8016</v>
      </c>
      <c r="M195">
        <v>209180</v>
      </c>
      <c r="N195" t="s">
        <v>1617</v>
      </c>
      <c r="O195" t="str">
        <f t="shared" ref="O195:O258" si="19">IF(N195="",Z195,N195)</f>
        <v>06141512001054</v>
      </c>
      <c r="P195" t="s">
        <v>1618</v>
      </c>
      <c r="Q195">
        <v>0</v>
      </c>
      <c r="R195">
        <v>0</v>
      </c>
      <c r="S195">
        <v>0</v>
      </c>
      <c r="T195">
        <v>213.79</v>
      </c>
      <c r="U195">
        <v>0</v>
      </c>
      <c r="V195">
        <v>0</v>
      </c>
      <c r="W195">
        <v>0</v>
      </c>
      <c r="X195">
        <v>27.7927</v>
      </c>
      <c r="Y195">
        <v>241.58269999999999</v>
      </c>
      <c r="Z195" t="s">
        <v>8016</v>
      </c>
      <c r="AA195" s="119" t="s">
        <v>1</v>
      </c>
      <c r="AB195" t="s">
        <v>8274</v>
      </c>
      <c r="AC195">
        <v>576.45000000000005</v>
      </c>
    </row>
    <row r="196" spans="1:29" hidden="1" x14ac:dyDescent="0.25">
      <c r="A196" t="s">
        <v>8479</v>
      </c>
      <c r="B196" t="str">
        <f t="shared" si="15"/>
        <v>Noviembre</v>
      </c>
      <c r="C196" t="b">
        <f t="shared" si="16"/>
        <v>0</v>
      </c>
      <c r="D196">
        <v>543</v>
      </c>
      <c r="E196">
        <v>2022</v>
      </c>
      <c r="F196" t="s">
        <v>9001</v>
      </c>
      <c r="G196" t="s">
        <v>7854</v>
      </c>
      <c r="H196" t="s">
        <v>0</v>
      </c>
      <c r="I196" t="str">
        <f t="shared" si="17"/>
        <v>CCF</v>
      </c>
      <c r="J196" t="str">
        <f t="shared" si="18"/>
        <v>Impreso por imprenta o tiquetes</v>
      </c>
      <c r="K196" s="67" t="s">
        <v>8658</v>
      </c>
      <c r="L196" s="67" t="s">
        <v>8016</v>
      </c>
      <c r="M196">
        <v>30624</v>
      </c>
      <c r="N196" t="s">
        <v>1531</v>
      </c>
      <c r="O196" t="str">
        <f t="shared" si="19"/>
        <v>06142501101070</v>
      </c>
      <c r="P196" t="s">
        <v>1532</v>
      </c>
      <c r="Q196">
        <v>2.91</v>
      </c>
      <c r="R196">
        <v>0</v>
      </c>
      <c r="S196">
        <v>0</v>
      </c>
      <c r="T196">
        <v>32.82</v>
      </c>
      <c r="U196">
        <v>0</v>
      </c>
      <c r="V196">
        <v>0</v>
      </c>
      <c r="W196">
        <v>0</v>
      </c>
      <c r="X196">
        <v>4.2666000000000004</v>
      </c>
      <c r="Y196">
        <v>39.996600000000001</v>
      </c>
      <c r="Z196" t="s">
        <v>8016</v>
      </c>
      <c r="AA196" s="119" t="s">
        <v>1</v>
      </c>
      <c r="AB196" t="s">
        <v>8016</v>
      </c>
      <c r="AC196">
        <v>0</v>
      </c>
    </row>
    <row r="197" spans="1:29" hidden="1" x14ac:dyDescent="0.25">
      <c r="A197" t="s">
        <v>8479</v>
      </c>
      <c r="B197" t="str">
        <f t="shared" si="15"/>
        <v>Noviembre</v>
      </c>
      <c r="C197" t="b">
        <f t="shared" si="16"/>
        <v>0</v>
      </c>
      <c r="D197">
        <v>542</v>
      </c>
      <c r="E197">
        <v>2022</v>
      </c>
      <c r="F197" t="s">
        <v>9001</v>
      </c>
      <c r="G197" t="s">
        <v>7854</v>
      </c>
      <c r="H197" t="s">
        <v>0</v>
      </c>
      <c r="I197" t="str">
        <f t="shared" si="17"/>
        <v>CCF</v>
      </c>
      <c r="J197" t="str">
        <f t="shared" si="18"/>
        <v>Impreso por imprenta o tiquetes</v>
      </c>
      <c r="K197" s="67" t="s">
        <v>8658</v>
      </c>
      <c r="L197" s="67" t="s">
        <v>8016</v>
      </c>
      <c r="M197">
        <v>2516</v>
      </c>
      <c r="N197" t="s">
        <v>1174</v>
      </c>
      <c r="O197" t="str">
        <f t="shared" si="19"/>
        <v>06142703981055</v>
      </c>
      <c r="P197" t="s">
        <v>1175</v>
      </c>
      <c r="Q197">
        <v>0</v>
      </c>
      <c r="R197">
        <v>0</v>
      </c>
      <c r="S197">
        <v>0</v>
      </c>
      <c r="T197">
        <v>37679.339999999997</v>
      </c>
      <c r="U197">
        <v>0</v>
      </c>
      <c r="V197">
        <v>0</v>
      </c>
      <c r="W197">
        <v>0</v>
      </c>
      <c r="X197">
        <v>4898.3141999999998</v>
      </c>
      <c r="Y197">
        <v>42577.654199999997</v>
      </c>
      <c r="Z197" t="s">
        <v>8016</v>
      </c>
      <c r="AA197" s="119" t="s">
        <v>1</v>
      </c>
      <c r="AB197" t="s">
        <v>8194</v>
      </c>
      <c r="AC197">
        <v>522.05999999999995</v>
      </c>
    </row>
    <row r="198" spans="1:29" hidden="1" x14ac:dyDescent="0.25">
      <c r="A198" t="s">
        <v>8479</v>
      </c>
      <c r="B198" t="str">
        <f t="shared" si="15"/>
        <v>Noviembre</v>
      </c>
      <c r="C198" t="b">
        <f t="shared" si="16"/>
        <v>0</v>
      </c>
      <c r="D198">
        <v>541</v>
      </c>
      <c r="E198">
        <v>2022</v>
      </c>
      <c r="F198" t="s">
        <v>9001</v>
      </c>
      <c r="G198" t="s">
        <v>7854</v>
      </c>
      <c r="H198" t="s">
        <v>0</v>
      </c>
      <c r="I198" t="str">
        <f t="shared" si="17"/>
        <v>CCF</v>
      </c>
      <c r="J198" t="str">
        <f t="shared" si="18"/>
        <v>Impreso por imprenta o tiquetes</v>
      </c>
      <c r="K198" s="67" t="s">
        <v>8658</v>
      </c>
      <c r="L198" s="67" t="s">
        <v>8016</v>
      </c>
      <c r="M198">
        <v>2508</v>
      </c>
      <c r="N198" t="s">
        <v>1174</v>
      </c>
      <c r="O198" t="str">
        <f t="shared" si="19"/>
        <v>06142703981055</v>
      </c>
      <c r="P198" t="s">
        <v>1175</v>
      </c>
      <c r="Q198">
        <v>0</v>
      </c>
      <c r="R198">
        <v>0</v>
      </c>
      <c r="S198">
        <v>0</v>
      </c>
      <c r="T198">
        <v>3613</v>
      </c>
      <c r="U198">
        <v>0</v>
      </c>
      <c r="V198">
        <v>0</v>
      </c>
      <c r="W198">
        <v>0</v>
      </c>
      <c r="X198">
        <v>469.69</v>
      </c>
      <c r="Y198">
        <v>4082.69</v>
      </c>
      <c r="Z198" t="s">
        <v>8016</v>
      </c>
      <c r="AA198" s="119" t="s">
        <v>1</v>
      </c>
      <c r="AB198" t="s">
        <v>8016</v>
      </c>
      <c r="AC198">
        <v>0</v>
      </c>
    </row>
    <row r="199" spans="1:29" hidden="1" x14ac:dyDescent="0.25">
      <c r="A199" t="s">
        <v>8479</v>
      </c>
      <c r="B199" t="str">
        <f t="shared" si="15"/>
        <v>Noviembre</v>
      </c>
      <c r="C199" t="b">
        <f t="shared" si="16"/>
        <v>0</v>
      </c>
      <c r="D199">
        <v>540</v>
      </c>
      <c r="E199">
        <v>2022</v>
      </c>
      <c r="F199" t="s">
        <v>9001</v>
      </c>
      <c r="G199" t="s">
        <v>7854</v>
      </c>
      <c r="H199" t="s">
        <v>0</v>
      </c>
      <c r="I199" t="str">
        <f t="shared" si="17"/>
        <v>CCF</v>
      </c>
      <c r="J199" t="str">
        <f t="shared" si="18"/>
        <v>Impreso por imprenta o tiquetes</v>
      </c>
      <c r="K199" s="67" t="s">
        <v>8658</v>
      </c>
      <c r="L199" s="67" t="s">
        <v>8016</v>
      </c>
      <c r="M199">
        <v>2509</v>
      </c>
      <c r="N199" t="s">
        <v>1174</v>
      </c>
      <c r="O199" t="str">
        <f t="shared" si="19"/>
        <v>06142703981055</v>
      </c>
      <c r="P199" t="s">
        <v>1175</v>
      </c>
      <c r="Q199">
        <v>0</v>
      </c>
      <c r="R199">
        <v>0</v>
      </c>
      <c r="S199">
        <v>0</v>
      </c>
      <c r="T199">
        <v>28062</v>
      </c>
      <c r="U199">
        <v>0</v>
      </c>
      <c r="V199">
        <v>0</v>
      </c>
      <c r="W199">
        <v>0</v>
      </c>
      <c r="X199">
        <v>3648.06</v>
      </c>
      <c r="Y199">
        <v>31710.06</v>
      </c>
      <c r="Z199" t="s">
        <v>8016</v>
      </c>
      <c r="AA199" s="119" t="s">
        <v>1</v>
      </c>
      <c r="AB199" t="s">
        <v>8194</v>
      </c>
      <c r="AC199">
        <v>209.37</v>
      </c>
    </row>
    <row r="200" spans="1:29" hidden="1" x14ac:dyDescent="0.25">
      <c r="A200" t="s">
        <v>8479</v>
      </c>
      <c r="B200" t="str">
        <f t="shared" si="15"/>
        <v>Noviembre</v>
      </c>
      <c r="C200" t="b">
        <f t="shared" si="16"/>
        <v>0</v>
      </c>
      <c r="D200">
        <v>539</v>
      </c>
      <c r="E200">
        <v>2022</v>
      </c>
      <c r="F200" t="s">
        <v>9001</v>
      </c>
      <c r="G200" t="s">
        <v>7854</v>
      </c>
      <c r="H200" t="s">
        <v>0</v>
      </c>
      <c r="I200" t="str">
        <f t="shared" si="17"/>
        <v>CCF</v>
      </c>
      <c r="J200" t="str">
        <f t="shared" si="18"/>
        <v>Impreso por imprenta o tiquetes</v>
      </c>
      <c r="K200" s="67" t="s">
        <v>8658</v>
      </c>
      <c r="L200" s="67" t="s">
        <v>8016</v>
      </c>
      <c r="M200">
        <v>5681</v>
      </c>
      <c r="N200" t="s">
        <v>1541</v>
      </c>
      <c r="O200" t="str">
        <f t="shared" si="19"/>
        <v>06140210081052</v>
      </c>
      <c r="P200" t="s">
        <v>1542</v>
      </c>
      <c r="Q200">
        <v>0</v>
      </c>
      <c r="R200">
        <v>0</v>
      </c>
      <c r="S200">
        <v>0</v>
      </c>
      <c r="T200">
        <v>24.8</v>
      </c>
      <c r="U200">
        <v>0</v>
      </c>
      <c r="V200">
        <v>0</v>
      </c>
      <c r="W200">
        <v>0</v>
      </c>
      <c r="X200">
        <v>3.2240000000000002</v>
      </c>
      <c r="Y200">
        <v>28.024000000000001</v>
      </c>
      <c r="Z200" t="s">
        <v>8016</v>
      </c>
      <c r="AA200" s="119" t="s">
        <v>1</v>
      </c>
      <c r="AB200" t="s">
        <v>8016</v>
      </c>
      <c r="AC200">
        <v>0</v>
      </c>
    </row>
    <row r="201" spans="1:29" hidden="1" x14ac:dyDescent="0.25">
      <c r="A201" t="s">
        <v>8479</v>
      </c>
      <c r="B201" t="str">
        <f t="shared" si="15"/>
        <v>Noviembre</v>
      </c>
      <c r="C201" t="b">
        <f t="shared" si="16"/>
        <v>0</v>
      </c>
      <c r="D201">
        <v>538</v>
      </c>
      <c r="E201">
        <v>2022</v>
      </c>
      <c r="F201" t="s">
        <v>9001</v>
      </c>
      <c r="G201" t="s">
        <v>7854</v>
      </c>
      <c r="H201" t="s">
        <v>0</v>
      </c>
      <c r="I201" t="str">
        <f t="shared" si="17"/>
        <v>CCF</v>
      </c>
      <c r="J201" t="str">
        <f t="shared" si="18"/>
        <v>Impreso por imprenta o tiquetes</v>
      </c>
      <c r="K201" s="67" t="s">
        <v>8658</v>
      </c>
      <c r="L201" s="67" t="s">
        <v>8016</v>
      </c>
      <c r="M201">
        <v>4228160</v>
      </c>
      <c r="N201" t="s">
        <v>1464</v>
      </c>
      <c r="O201" t="str">
        <f t="shared" si="19"/>
        <v>06140108580017</v>
      </c>
      <c r="P201" t="s">
        <v>1465</v>
      </c>
      <c r="Q201">
        <v>0</v>
      </c>
      <c r="R201">
        <v>0</v>
      </c>
      <c r="S201">
        <v>0</v>
      </c>
      <c r="T201">
        <v>30.04</v>
      </c>
      <c r="U201">
        <v>0</v>
      </c>
      <c r="V201">
        <v>0</v>
      </c>
      <c r="W201">
        <v>0</v>
      </c>
      <c r="X201">
        <v>3.9052000000000002</v>
      </c>
      <c r="Y201">
        <v>33.9452</v>
      </c>
      <c r="Z201" t="s">
        <v>8016</v>
      </c>
      <c r="AA201" s="119" t="s">
        <v>1</v>
      </c>
      <c r="AB201" t="s">
        <v>8016</v>
      </c>
      <c r="AC201">
        <v>0</v>
      </c>
    </row>
    <row r="202" spans="1:29" hidden="1" x14ac:dyDescent="0.25">
      <c r="A202" t="s">
        <v>8479</v>
      </c>
      <c r="B202" t="str">
        <f t="shared" si="15"/>
        <v>Noviembre</v>
      </c>
      <c r="C202" t="b">
        <f t="shared" si="16"/>
        <v>0</v>
      </c>
      <c r="D202">
        <v>537</v>
      </c>
      <c r="E202">
        <v>2022</v>
      </c>
      <c r="F202" t="s">
        <v>9001</v>
      </c>
      <c r="G202" t="s">
        <v>7854</v>
      </c>
      <c r="H202" t="s">
        <v>0</v>
      </c>
      <c r="I202" t="str">
        <f t="shared" si="17"/>
        <v>CCF</v>
      </c>
      <c r="J202" t="str">
        <f t="shared" si="18"/>
        <v>Impreso por imprenta o tiquetes</v>
      </c>
      <c r="K202" s="67" t="s">
        <v>8658</v>
      </c>
      <c r="L202" s="67" t="s">
        <v>8016</v>
      </c>
      <c r="M202">
        <v>25</v>
      </c>
      <c r="N202" t="s">
        <v>8271</v>
      </c>
      <c r="O202" t="str">
        <f t="shared" si="19"/>
        <v>05112011861033</v>
      </c>
      <c r="P202" t="s">
        <v>8272</v>
      </c>
      <c r="Q202">
        <v>0</v>
      </c>
      <c r="R202">
        <v>0</v>
      </c>
      <c r="S202">
        <v>0</v>
      </c>
      <c r="T202">
        <v>2450</v>
      </c>
      <c r="U202">
        <v>0</v>
      </c>
      <c r="V202">
        <v>0</v>
      </c>
      <c r="W202">
        <v>0</v>
      </c>
      <c r="X202">
        <v>318.5</v>
      </c>
      <c r="Y202">
        <v>2768.5</v>
      </c>
      <c r="Z202" t="s">
        <v>8016</v>
      </c>
      <c r="AA202" s="119" t="s">
        <v>1</v>
      </c>
      <c r="AB202" t="s">
        <v>8016</v>
      </c>
      <c r="AC202">
        <v>0</v>
      </c>
    </row>
    <row r="203" spans="1:29" hidden="1" x14ac:dyDescent="0.25">
      <c r="A203" t="s">
        <v>8479</v>
      </c>
      <c r="B203" t="str">
        <f t="shared" si="15"/>
        <v>Noviembre</v>
      </c>
      <c r="C203" t="b">
        <f t="shared" si="16"/>
        <v>0</v>
      </c>
      <c r="D203">
        <v>536</v>
      </c>
      <c r="E203">
        <v>2022</v>
      </c>
      <c r="F203" t="s">
        <v>9002</v>
      </c>
      <c r="G203" t="s">
        <v>7854</v>
      </c>
      <c r="H203" t="s">
        <v>0</v>
      </c>
      <c r="I203" t="str">
        <f t="shared" si="17"/>
        <v>CCF</v>
      </c>
      <c r="J203" t="str">
        <f t="shared" si="18"/>
        <v>Impreso por imprenta o tiquetes</v>
      </c>
      <c r="K203" s="67" t="s">
        <v>8658</v>
      </c>
      <c r="L203" s="67" t="s">
        <v>8016</v>
      </c>
      <c r="M203">
        <v>27745</v>
      </c>
      <c r="N203" t="s">
        <v>1512</v>
      </c>
      <c r="O203" t="str">
        <f t="shared" si="19"/>
        <v>14162710661017</v>
      </c>
      <c r="P203" t="s">
        <v>1513</v>
      </c>
      <c r="Q203">
        <v>2.94</v>
      </c>
      <c r="R203">
        <v>0</v>
      </c>
      <c r="S203">
        <v>0</v>
      </c>
      <c r="T203">
        <v>32.799999999999997</v>
      </c>
      <c r="U203">
        <v>0</v>
      </c>
      <c r="V203">
        <v>0</v>
      </c>
      <c r="W203">
        <v>0</v>
      </c>
      <c r="X203">
        <v>4.2639999999999993</v>
      </c>
      <c r="Y203">
        <v>40.003999999999991</v>
      </c>
      <c r="Z203" t="s">
        <v>8016</v>
      </c>
      <c r="AA203" s="119" t="s">
        <v>1</v>
      </c>
      <c r="AB203" t="s">
        <v>8194</v>
      </c>
      <c r="AC203">
        <v>148.62</v>
      </c>
    </row>
    <row r="204" spans="1:29" hidden="1" x14ac:dyDescent="0.25">
      <c r="A204" t="s">
        <v>8479</v>
      </c>
      <c r="B204" t="str">
        <f t="shared" si="15"/>
        <v>Noviembre</v>
      </c>
      <c r="C204" t="b">
        <f t="shared" si="16"/>
        <v>0</v>
      </c>
      <c r="D204">
        <v>535</v>
      </c>
      <c r="E204">
        <v>2022</v>
      </c>
      <c r="F204" t="s">
        <v>9003</v>
      </c>
      <c r="G204" t="s">
        <v>7854</v>
      </c>
      <c r="H204" t="s">
        <v>0</v>
      </c>
      <c r="I204" t="str">
        <f t="shared" si="17"/>
        <v>CCF</v>
      </c>
      <c r="J204" t="str">
        <f t="shared" si="18"/>
        <v>Impreso por imprenta o tiquetes</v>
      </c>
      <c r="K204" s="67" t="s">
        <v>8658</v>
      </c>
      <c r="L204" s="67" t="s">
        <v>8016</v>
      </c>
      <c r="M204">
        <v>626369</v>
      </c>
      <c r="N204" t="s">
        <v>1473</v>
      </c>
      <c r="O204" t="str">
        <f t="shared" si="19"/>
        <v>06141101690011</v>
      </c>
      <c r="P204" t="s">
        <v>1474</v>
      </c>
      <c r="Q204">
        <v>0</v>
      </c>
      <c r="R204">
        <v>0</v>
      </c>
      <c r="S204">
        <v>0</v>
      </c>
      <c r="T204">
        <v>65.63</v>
      </c>
      <c r="U204">
        <v>0</v>
      </c>
      <c r="V204">
        <v>0</v>
      </c>
      <c r="W204">
        <v>0</v>
      </c>
      <c r="X204">
        <v>8.5319000000000003</v>
      </c>
      <c r="Y204">
        <v>74.161900000000003</v>
      </c>
      <c r="Z204" t="s">
        <v>8016</v>
      </c>
      <c r="AA204" s="119" t="s">
        <v>1</v>
      </c>
      <c r="AB204" t="s">
        <v>8016</v>
      </c>
      <c r="AC204">
        <v>0</v>
      </c>
    </row>
    <row r="205" spans="1:29" hidden="1" x14ac:dyDescent="0.25">
      <c r="A205" t="s">
        <v>8479</v>
      </c>
      <c r="B205" t="str">
        <f t="shared" si="15"/>
        <v>Noviembre</v>
      </c>
      <c r="C205" t="b">
        <f t="shared" si="16"/>
        <v>0</v>
      </c>
      <c r="D205">
        <v>534</v>
      </c>
      <c r="E205">
        <v>2022</v>
      </c>
      <c r="F205" t="s">
        <v>9003</v>
      </c>
      <c r="G205" t="s">
        <v>7854</v>
      </c>
      <c r="H205" t="s">
        <v>0</v>
      </c>
      <c r="I205" t="str">
        <f t="shared" si="17"/>
        <v>CCF</v>
      </c>
      <c r="J205" t="str">
        <f t="shared" si="18"/>
        <v>Impreso por imprenta o tiquetes</v>
      </c>
      <c r="K205" s="67" t="s">
        <v>8658</v>
      </c>
      <c r="L205" s="67" t="s">
        <v>8016</v>
      </c>
      <c r="M205">
        <v>378</v>
      </c>
      <c r="N205" t="s">
        <v>1664</v>
      </c>
      <c r="O205" t="str">
        <f t="shared" si="19"/>
        <v>11181602731029</v>
      </c>
      <c r="P205" t="s">
        <v>1665</v>
      </c>
      <c r="Q205">
        <v>0</v>
      </c>
      <c r="R205">
        <v>0</v>
      </c>
      <c r="S205">
        <v>0</v>
      </c>
      <c r="T205">
        <v>1530</v>
      </c>
      <c r="U205">
        <v>0</v>
      </c>
      <c r="V205">
        <v>0</v>
      </c>
      <c r="W205">
        <v>0</v>
      </c>
      <c r="X205">
        <v>198.9</v>
      </c>
      <c r="Y205">
        <v>1728.9</v>
      </c>
      <c r="Z205" t="s">
        <v>8016</v>
      </c>
      <c r="AA205" s="119" t="s">
        <v>1</v>
      </c>
      <c r="AB205" t="s">
        <v>8016</v>
      </c>
      <c r="AC205">
        <v>0</v>
      </c>
    </row>
    <row r="206" spans="1:29" hidden="1" x14ac:dyDescent="0.25">
      <c r="A206" t="s">
        <v>8479</v>
      </c>
      <c r="B206" t="str">
        <f t="shared" si="15"/>
        <v>Noviembre</v>
      </c>
      <c r="C206" t="b">
        <f t="shared" si="16"/>
        <v>0</v>
      </c>
      <c r="D206">
        <v>533</v>
      </c>
      <c r="E206">
        <v>2022</v>
      </c>
      <c r="F206" t="s">
        <v>9004</v>
      </c>
      <c r="G206" t="s">
        <v>7854</v>
      </c>
      <c r="H206" t="s">
        <v>0</v>
      </c>
      <c r="I206" t="str">
        <f t="shared" si="17"/>
        <v>CCF</v>
      </c>
      <c r="J206" t="str">
        <f t="shared" si="18"/>
        <v>Impreso por imprenta o tiquetes</v>
      </c>
      <c r="K206" s="67" t="s">
        <v>8658</v>
      </c>
      <c r="L206" s="67" t="s">
        <v>8016</v>
      </c>
      <c r="M206">
        <v>4728</v>
      </c>
      <c r="N206" t="s">
        <v>1510</v>
      </c>
      <c r="O206" t="str">
        <f t="shared" si="19"/>
        <v>06141708071034</v>
      </c>
      <c r="P206" t="s">
        <v>1511</v>
      </c>
      <c r="Q206">
        <v>2.9699999999999998</v>
      </c>
      <c r="R206">
        <v>0</v>
      </c>
      <c r="S206">
        <v>0</v>
      </c>
      <c r="T206">
        <v>32.770000000000003</v>
      </c>
      <c r="U206">
        <v>0</v>
      </c>
      <c r="V206">
        <v>0</v>
      </c>
      <c r="W206">
        <v>0</v>
      </c>
      <c r="X206">
        <v>4.2601000000000004</v>
      </c>
      <c r="Y206">
        <v>40.000100000000003</v>
      </c>
      <c r="Z206" t="s">
        <v>8016</v>
      </c>
      <c r="AA206" s="119" t="s">
        <v>1</v>
      </c>
      <c r="AB206" t="s">
        <v>8194</v>
      </c>
      <c r="AC206">
        <v>269.27999999999997</v>
      </c>
    </row>
    <row r="207" spans="1:29" hidden="1" x14ac:dyDescent="0.25">
      <c r="A207" t="s">
        <v>8479</v>
      </c>
      <c r="B207" t="str">
        <f t="shared" si="15"/>
        <v>Noviembre</v>
      </c>
      <c r="C207" t="b">
        <f t="shared" si="16"/>
        <v>0</v>
      </c>
      <c r="D207">
        <v>532</v>
      </c>
      <c r="E207">
        <v>2022</v>
      </c>
      <c r="F207" t="s">
        <v>9011</v>
      </c>
      <c r="G207" t="s">
        <v>7854</v>
      </c>
      <c r="H207" t="s">
        <v>0</v>
      </c>
      <c r="I207" t="str">
        <f t="shared" si="17"/>
        <v>CCF</v>
      </c>
      <c r="J207" t="str">
        <f t="shared" si="18"/>
        <v>Impreso por imprenta o tiquetes</v>
      </c>
      <c r="K207" s="67" t="s">
        <v>8658</v>
      </c>
      <c r="L207" s="67" t="s">
        <v>8016</v>
      </c>
      <c r="M207">
        <v>2448</v>
      </c>
      <c r="N207" t="s">
        <v>1174</v>
      </c>
      <c r="O207" t="str">
        <f t="shared" si="19"/>
        <v>06142703981055</v>
      </c>
      <c r="P207" t="s">
        <v>1175</v>
      </c>
      <c r="Q207">
        <v>0</v>
      </c>
      <c r="R207">
        <v>0</v>
      </c>
      <c r="S207">
        <v>0</v>
      </c>
      <c r="T207">
        <v>10053</v>
      </c>
      <c r="U207">
        <v>0</v>
      </c>
      <c r="V207">
        <v>0</v>
      </c>
      <c r="W207">
        <v>0</v>
      </c>
      <c r="X207">
        <v>1306.8900000000001</v>
      </c>
      <c r="Y207">
        <v>11359.89</v>
      </c>
      <c r="Z207" t="s">
        <v>8016</v>
      </c>
      <c r="AA207" s="119" t="s">
        <v>1</v>
      </c>
      <c r="AB207" t="s">
        <v>8016</v>
      </c>
      <c r="AC207">
        <v>0</v>
      </c>
    </row>
    <row r="208" spans="1:29" hidden="1" x14ac:dyDescent="0.25">
      <c r="A208" t="s">
        <v>8479</v>
      </c>
      <c r="B208" t="str">
        <f t="shared" si="15"/>
        <v>Noviembre</v>
      </c>
      <c r="C208" t="b">
        <f t="shared" si="16"/>
        <v>0</v>
      </c>
      <c r="D208">
        <v>531</v>
      </c>
      <c r="E208">
        <v>2022</v>
      </c>
      <c r="F208" t="s">
        <v>9011</v>
      </c>
      <c r="G208" t="s">
        <v>7854</v>
      </c>
      <c r="H208" t="s">
        <v>0</v>
      </c>
      <c r="I208" t="str">
        <f t="shared" si="17"/>
        <v>CCF</v>
      </c>
      <c r="J208" t="str">
        <f t="shared" si="18"/>
        <v>Impreso por imprenta o tiquetes</v>
      </c>
      <c r="K208" s="67" t="s">
        <v>8658</v>
      </c>
      <c r="L208" s="67" t="s">
        <v>8016</v>
      </c>
      <c r="M208">
        <v>2449</v>
      </c>
      <c r="N208" t="s">
        <v>1174</v>
      </c>
      <c r="O208" t="str">
        <f t="shared" si="19"/>
        <v>06142703981055</v>
      </c>
      <c r="P208" t="s">
        <v>1175</v>
      </c>
      <c r="Q208">
        <v>0</v>
      </c>
      <c r="R208">
        <v>0</v>
      </c>
      <c r="S208">
        <v>0</v>
      </c>
      <c r="T208">
        <v>2352.4</v>
      </c>
      <c r="U208">
        <v>0</v>
      </c>
      <c r="V208">
        <v>0</v>
      </c>
      <c r="W208">
        <v>0</v>
      </c>
      <c r="X208">
        <v>305.81200000000001</v>
      </c>
      <c r="Y208">
        <v>2658.212</v>
      </c>
      <c r="Z208" t="s">
        <v>8016</v>
      </c>
      <c r="AA208" s="119" t="s">
        <v>1</v>
      </c>
      <c r="AB208" t="s">
        <v>8016</v>
      </c>
      <c r="AC208">
        <v>0</v>
      </c>
    </row>
    <row r="209" spans="1:29" hidden="1" x14ac:dyDescent="0.25">
      <c r="A209" t="s">
        <v>8479</v>
      </c>
      <c r="B209" t="str">
        <f t="shared" si="15"/>
        <v>Noviembre</v>
      </c>
      <c r="C209" t="b">
        <f t="shared" si="16"/>
        <v>0</v>
      </c>
      <c r="D209">
        <v>530</v>
      </c>
      <c r="E209">
        <v>2022</v>
      </c>
      <c r="F209" t="s">
        <v>9011</v>
      </c>
      <c r="G209" t="s">
        <v>7854</v>
      </c>
      <c r="H209" t="s">
        <v>0</v>
      </c>
      <c r="I209" t="str">
        <f t="shared" si="17"/>
        <v>CCF</v>
      </c>
      <c r="J209" t="str">
        <f t="shared" si="18"/>
        <v>Impreso por imprenta o tiquetes</v>
      </c>
      <c r="K209" s="67" t="s">
        <v>8658</v>
      </c>
      <c r="L209" s="67" t="s">
        <v>8016</v>
      </c>
      <c r="M209">
        <v>22520</v>
      </c>
      <c r="N209" t="s">
        <v>1550</v>
      </c>
      <c r="O209" t="str">
        <f t="shared" si="19"/>
        <v>06140406191018</v>
      </c>
      <c r="P209" t="s">
        <v>1551</v>
      </c>
      <c r="Q209">
        <v>0.72</v>
      </c>
      <c r="R209">
        <v>0</v>
      </c>
      <c r="S209">
        <v>0</v>
      </c>
      <c r="T209">
        <v>8.1999999999999993</v>
      </c>
      <c r="U209">
        <v>0</v>
      </c>
      <c r="V209">
        <v>0</v>
      </c>
      <c r="W209">
        <v>0</v>
      </c>
      <c r="X209">
        <v>1.0659999999999998</v>
      </c>
      <c r="Y209">
        <v>9.9860000000000007</v>
      </c>
      <c r="Z209" t="s">
        <v>8016</v>
      </c>
      <c r="AA209" s="119" t="s">
        <v>1</v>
      </c>
      <c r="AB209" t="s">
        <v>8194</v>
      </c>
      <c r="AC209">
        <v>143.15</v>
      </c>
    </row>
    <row r="210" spans="1:29" hidden="1" x14ac:dyDescent="0.25">
      <c r="A210" t="s">
        <v>8479</v>
      </c>
      <c r="B210" t="str">
        <f t="shared" si="15"/>
        <v>Noviembre</v>
      </c>
      <c r="C210" t="b">
        <f t="shared" si="16"/>
        <v>0</v>
      </c>
      <c r="D210">
        <v>529</v>
      </c>
      <c r="E210">
        <v>2022</v>
      </c>
      <c r="F210" t="s">
        <v>9011</v>
      </c>
      <c r="G210" t="s">
        <v>7854</v>
      </c>
      <c r="H210" t="s">
        <v>0</v>
      </c>
      <c r="I210" t="str">
        <f t="shared" si="17"/>
        <v>CCF</v>
      </c>
      <c r="J210" t="str">
        <f t="shared" si="18"/>
        <v>Impreso por imprenta o tiquetes</v>
      </c>
      <c r="K210" s="67" t="s">
        <v>8658</v>
      </c>
      <c r="L210" s="67" t="s">
        <v>8016</v>
      </c>
      <c r="M210">
        <v>2256</v>
      </c>
      <c r="N210" t="s">
        <v>132</v>
      </c>
      <c r="O210" t="str">
        <f t="shared" si="19"/>
        <v>06142601121035</v>
      </c>
      <c r="P210" t="s">
        <v>133</v>
      </c>
      <c r="Q210">
        <v>0</v>
      </c>
      <c r="R210">
        <v>0</v>
      </c>
      <c r="S210">
        <v>0</v>
      </c>
      <c r="T210">
        <v>315.77999999999997</v>
      </c>
      <c r="U210">
        <v>0</v>
      </c>
      <c r="V210">
        <v>0</v>
      </c>
      <c r="W210">
        <v>0</v>
      </c>
      <c r="X210">
        <v>41.051400000000001</v>
      </c>
      <c r="Y210">
        <v>356.83139999999997</v>
      </c>
      <c r="Z210" t="s">
        <v>8016</v>
      </c>
      <c r="AA210" s="119" t="s">
        <v>1</v>
      </c>
      <c r="AB210" t="s">
        <v>8016</v>
      </c>
      <c r="AC210">
        <v>0</v>
      </c>
    </row>
    <row r="211" spans="1:29" hidden="1" x14ac:dyDescent="0.25">
      <c r="A211" t="s">
        <v>8479</v>
      </c>
      <c r="B211" t="str">
        <f t="shared" si="15"/>
        <v>Noviembre</v>
      </c>
      <c r="C211" t="b">
        <f t="shared" si="16"/>
        <v>0</v>
      </c>
      <c r="D211">
        <v>528</v>
      </c>
      <c r="E211">
        <v>2022</v>
      </c>
      <c r="F211" t="s">
        <v>9010</v>
      </c>
      <c r="G211" t="s">
        <v>7854</v>
      </c>
      <c r="H211" t="s">
        <v>0</v>
      </c>
      <c r="I211" t="str">
        <f t="shared" si="17"/>
        <v>CCF</v>
      </c>
      <c r="J211" t="str">
        <f t="shared" si="18"/>
        <v>Impreso por imprenta o tiquetes</v>
      </c>
      <c r="K211" s="67" t="s">
        <v>8658</v>
      </c>
      <c r="L211" s="67" t="s">
        <v>8016</v>
      </c>
      <c r="M211">
        <v>1534163</v>
      </c>
      <c r="N211" t="s">
        <v>1546</v>
      </c>
      <c r="O211" t="str">
        <f t="shared" si="19"/>
        <v>06140812610145</v>
      </c>
      <c r="P211" t="s">
        <v>1547</v>
      </c>
      <c r="Q211">
        <v>0</v>
      </c>
      <c r="R211">
        <v>0</v>
      </c>
      <c r="S211">
        <v>0</v>
      </c>
      <c r="T211">
        <v>3159.22</v>
      </c>
      <c r="U211">
        <v>0</v>
      </c>
      <c r="V211">
        <v>0</v>
      </c>
      <c r="W211">
        <v>0</v>
      </c>
      <c r="X211">
        <v>410.6986</v>
      </c>
      <c r="Y211">
        <v>3569.9186</v>
      </c>
      <c r="Z211" t="s">
        <v>8016</v>
      </c>
      <c r="AA211" s="119" t="s">
        <v>1</v>
      </c>
      <c r="AB211" t="s">
        <v>8016</v>
      </c>
      <c r="AC211">
        <v>0</v>
      </c>
    </row>
    <row r="212" spans="1:29" hidden="1" x14ac:dyDescent="0.25">
      <c r="A212" t="s">
        <v>8479</v>
      </c>
      <c r="B212" t="str">
        <f t="shared" si="15"/>
        <v>Noviembre</v>
      </c>
      <c r="C212" t="b">
        <f t="shared" si="16"/>
        <v>0</v>
      </c>
      <c r="D212">
        <v>527</v>
      </c>
      <c r="E212">
        <v>2022</v>
      </c>
      <c r="F212" t="s">
        <v>9010</v>
      </c>
      <c r="G212" t="s">
        <v>7854</v>
      </c>
      <c r="H212" t="s">
        <v>0</v>
      </c>
      <c r="I212" t="str">
        <f t="shared" si="17"/>
        <v>CCF</v>
      </c>
      <c r="J212" t="str">
        <f t="shared" si="18"/>
        <v>Impreso por imprenta o tiquetes</v>
      </c>
      <c r="K212" s="67" t="s">
        <v>8658</v>
      </c>
      <c r="L212" s="67" t="s">
        <v>8016</v>
      </c>
      <c r="M212">
        <v>2349</v>
      </c>
      <c r="N212" t="s">
        <v>1174</v>
      </c>
      <c r="O212" t="str">
        <f t="shared" si="19"/>
        <v>06142703981055</v>
      </c>
      <c r="P212" t="s">
        <v>1175</v>
      </c>
      <c r="Q212">
        <v>0</v>
      </c>
      <c r="R212">
        <v>0</v>
      </c>
      <c r="S212">
        <v>0</v>
      </c>
      <c r="T212">
        <v>59895</v>
      </c>
      <c r="U212">
        <v>0</v>
      </c>
      <c r="V212">
        <v>0</v>
      </c>
      <c r="W212">
        <v>0</v>
      </c>
      <c r="X212">
        <v>7786.35</v>
      </c>
      <c r="Y212">
        <v>67681.350000000006</v>
      </c>
      <c r="Z212" t="s">
        <v>8016</v>
      </c>
      <c r="AA212" s="119" t="s">
        <v>1</v>
      </c>
      <c r="AB212" t="s">
        <v>8016</v>
      </c>
      <c r="AC212">
        <v>0</v>
      </c>
    </row>
    <row r="213" spans="1:29" hidden="1" x14ac:dyDescent="0.25">
      <c r="A213" t="s">
        <v>8479</v>
      </c>
      <c r="B213" t="str">
        <f t="shared" si="15"/>
        <v>Noviembre</v>
      </c>
      <c r="C213" t="b">
        <f t="shared" si="16"/>
        <v>0</v>
      </c>
      <c r="D213">
        <v>526</v>
      </c>
      <c r="E213">
        <v>2022</v>
      </c>
      <c r="F213" t="s">
        <v>9010</v>
      </c>
      <c r="G213" t="s">
        <v>7854</v>
      </c>
      <c r="H213" t="s">
        <v>0</v>
      </c>
      <c r="I213" t="str">
        <f t="shared" si="17"/>
        <v>CCF</v>
      </c>
      <c r="J213" t="str">
        <f t="shared" si="18"/>
        <v>Impreso por imprenta o tiquetes</v>
      </c>
      <c r="K213" s="67" t="s">
        <v>8658</v>
      </c>
      <c r="L213" s="67" t="s">
        <v>8016</v>
      </c>
      <c r="M213">
        <v>1347669</v>
      </c>
      <c r="N213" t="s">
        <v>1501</v>
      </c>
      <c r="O213" t="str">
        <f t="shared" si="19"/>
        <v>06142708101053</v>
      </c>
      <c r="P213" t="s">
        <v>1502</v>
      </c>
      <c r="Q213">
        <v>2.91</v>
      </c>
      <c r="R213">
        <v>0</v>
      </c>
      <c r="S213">
        <v>0</v>
      </c>
      <c r="T213">
        <v>32.82</v>
      </c>
      <c r="U213">
        <v>0</v>
      </c>
      <c r="V213">
        <v>0</v>
      </c>
      <c r="W213">
        <v>0</v>
      </c>
      <c r="X213">
        <v>4.2666000000000004</v>
      </c>
      <c r="Y213">
        <v>39.996600000000001</v>
      </c>
      <c r="Z213" t="s">
        <v>8016</v>
      </c>
      <c r="AA213" s="119" t="s">
        <v>1</v>
      </c>
      <c r="AB213" t="s">
        <v>8016</v>
      </c>
      <c r="AC213">
        <v>0</v>
      </c>
    </row>
    <row r="214" spans="1:29" hidden="1" x14ac:dyDescent="0.25">
      <c r="A214" t="s">
        <v>8479</v>
      </c>
      <c r="B214" t="str">
        <f t="shared" si="15"/>
        <v>Noviembre</v>
      </c>
      <c r="C214" t="b">
        <f t="shared" si="16"/>
        <v>0</v>
      </c>
      <c r="D214">
        <v>525</v>
      </c>
      <c r="E214">
        <v>2022</v>
      </c>
      <c r="F214" t="s">
        <v>9010</v>
      </c>
      <c r="G214" t="s">
        <v>7854</v>
      </c>
      <c r="H214" t="s">
        <v>0</v>
      </c>
      <c r="I214" t="str">
        <f t="shared" si="17"/>
        <v>CCF</v>
      </c>
      <c r="J214" t="str">
        <f t="shared" si="18"/>
        <v>Impreso por imprenta o tiquetes</v>
      </c>
      <c r="K214" s="67" t="s">
        <v>8658</v>
      </c>
      <c r="L214" s="67" t="s">
        <v>8016</v>
      </c>
      <c r="M214">
        <v>1125</v>
      </c>
      <c r="N214" t="s">
        <v>1518</v>
      </c>
      <c r="O214" t="str">
        <f t="shared" si="19"/>
        <v>06143003710013</v>
      </c>
      <c r="P214" t="s">
        <v>1519</v>
      </c>
      <c r="Q214">
        <v>0</v>
      </c>
      <c r="R214">
        <v>0</v>
      </c>
      <c r="S214">
        <v>0</v>
      </c>
      <c r="T214">
        <v>213.5</v>
      </c>
      <c r="U214">
        <v>0</v>
      </c>
      <c r="V214">
        <v>0</v>
      </c>
      <c r="W214">
        <v>0</v>
      </c>
      <c r="X214">
        <v>27.755000000000003</v>
      </c>
      <c r="Y214">
        <v>241.255</v>
      </c>
      <c r="Z214" t="s">
        <v>8016</v>
      </c>
      <c r="AA214" s="119" t="s">
        <v>1</v>
      </c>
      <c r="AB214" t="s">
        <v>8016</v>
      </c>
      <c r="AC214">
        <v>0</v>
      </c>
    </row>
    <row r="215" spans="1:29" hidden="1" x14ac:dyDescent="0.25">
      <c r="A215" t="s">
        <v>8479</v>
      </c>
      <c r="B215" t="str">
        <f t="shared" si="15"/>
        <v>Noviembre</v>
      </c>
      <c r="C215" t="b">
        <f t="shared" si="16"/>
        <v>0</v>
      </c>
      <c r="D215">
        <v>524</v>
      </c>
      <c r="E215">
        <v>2022</v>
      </c>
      <c r="F215" t="s">
        <v>9006</v>
      </c>
      <c r="G215" t="s">
        <v>7854</v>
      </c>
      <c r="H215" t="s">
        <v>0</v>
      </c>
      <c r="I215" t="str">
        <f t="shared" si="17"/>
        <v>CCF</v>
      </c>
      <c r="J215" t="str">
        <f t="shared" si="18"/>
        <v>Impreso por imprenta o tiquetes</v>
      </c>
      <c r="K215" s="67" t="s">
        <v>8658</v>
      </c>
      <c r="L215" s="67" t="s">
        <v>8016</v>
      </c>
      <c r="M215">
        <v>183148</v>
      </c>
      <c r="N215" t="s">
        <v>1522</v>
      </c>
      <c r="O215" t="str">
        <f t="shared" si="19"/>
        <v>06141403161033</v>
      </c>
      <c r="P215" t="s">
        <v>1523</v>
      </c>
      <c r="Q215">
        <v>0.74</v>
      </c>
      <c r="R215">
        <v>0</v>
      </c>
      <c r="S215">
        <v>0</v>
      </c>
      <c r="T215">
        <v>8.19</v>
      </c>
      <c r="U215">
        <v>0</v>
      </c>
      <c r="V215">
        <v>0</v>
      </c>
      <c r="W215">
        <v>0</v>
      </c>
      <c r="X215">
        <v>1.0647</v>
      </c>
      <c r="Y215">
        <v>9.9946999999999999</v>
      </c>
      <c r="Z215" t="s">
        <v>8016</v>
      </c>
      <c r="AA215" s="119" t="s">
        <v>1</v>
      </c>
      <c r="AB215" t="s">
        <v>8016</v>
      </c>
      <c r="AC215">
        <v>0</v>
      </c>
    </row>
    <row r="216" spans="1:29" hidden="1" x14ac:dyDescent="0.25">
      <c r="A216" t="s">
        <v>8479</v>
      </c>
      <c r="B216" t="str">
        <f t="shared" si="15"/>
        <v>Noviembre</v>
      </c>
      <c r="C216" t="b">
        <f t="shared" si="16"/>
        <v>0</v>
      </c>
      <c r="D216">
        <v>523</v>
      </c>
      <c r="E216">
        <v>2022</v>
      </c>
      <c r="F216" t="s">
        <v>9009</v>
      </c>
      <c r="G216" t="s">
        <v>7854</v>
      </c>
      <c r="H216" t="s">
        <v>0</v>
      </c>
      <c r="I216" t="str">
        <f t="shared" si="17"/>
        <v>CCF</v>
      </c>
      <c r="J216" t="str">
        <f t="shared" si="18"/>
        <v>Impreso por imprenta o tiquetes</v>
      </c>
      <c r="K216" s="67" t="s">
        <v>8658</v>
      </c>
      <c r="L216" s="67" t="s">
        <v>8016</v>
      </c>
      <c r="M216">
        <v>661</v>
      </c>
      <c r="N216" t="s">
        <v>2453</v>
      </c>
      <c r="O216" t="str">
        <f t="shared" si="19"/>
        <v>05112308101011</v>
      </c>
      <c r="P216" t="s">
        <v>2454</v>
      </c>
      <c r="Q216">
        <v>0</v>
      </c>
      <c r="R216">
        <v>0</v>
      </c>
      <c r="S216">
        <v>0</v>
      </c>
      <c r="T216">
        <v>3982.3</v>
      </c>
      <c r="U216">
        <v>0</v>
      </c>
      <c r="V216">
        <v>0</v>
      </c>
      <c r="W216">
        <v>0</v>
      </c>
      <c r="X216">
        <v>517.69900000000007</v>
      </c>
      <c r="Y216">
        <v>4499.9989999999998</v>
      </c>
      <c r="Z216" t="s">
        <v>8016</v>
      </c>
      <c r="AA216" s="119" t="s">
        <v>1</v>
      </c>
      <c r="AB216" t="s">
        <v>8016</v>
      </c>
      <c r="AC216">
        <v>0</v>
      </c>
    </row>
    <row r="217" spans="1:29" hidden="1" x14ac:dyDescent="0.25">
      <c r="A217" t="s">
        <v>8479</v>
      </c>
      <c r="B217" t="str">
        <f t="shared" si="15"/>
        <v>Noviembre</v>
      </c>
      <c r="C217" t="b">
        <f t="shared" si="16"/>
        <v>0</v>
      </c>
      <c r="D217">
        <v>522</v>
      </c>
      <c r="E217">
        <v>2022</v>
      </c>
      <c r="F217" t="s">
        <v>9009</v>
      </c>
      <c r="G217" t="s">
        <v>7854</v>
      </c>
      <c r="H217" t="s">
        <v>0</v>
      </c>
      <c r="I217" t="str">
        <f t="shared" si="17"/>
        <v>CCF</v>
      </c>
      <c r="J217" t="str">
        <f t="shared" si="18"/>
        <v>Impreso por imprenta o tiquetes</v>
      </c>
      <c r="K217" s="67" t="s">
        <v>8658</v>
      </c>
      <c r="L217" s="67" t="s">
        <v>8016</v>
      </c>
      <c r="M217">
        <v>2156874</v>
      </c>
      <c r="N217" t="s">
        <v>1501</v>
      </c>
      <c r="O217" t="str">
        <f t="shared" si="19"/>
        <v>06142708101053</v>
      </c>
      <c r="P217" t="s">
        <v>1502</v>
      </c>
      <c r="Q217">
        <v>2.91</v>
      </c>
      <c r="R217">
        <v>0</v>
      </c>
      <c r="S217">
        <v>0</v>
      </c>
      <c r="T217">
        <v>32.82</v>
      </c>
      <c r="U217">
        <v>0</v>
      </c>
      <c r="V217">
        <v>0</v>
      </c>
      <c r="W217">
        <v>0</v>
      </c>
      <c r="X217">
        <v>4.2666000000000004</v>
      </c>
      <c r="Y217">
        <v>39.996600000000001</v>
      </c>
      <c r="Z217" t="s">
        <v>8016</v>
      </c>
      <c r="AA217" s="119" t="s">
        <v>1</v>
      </c>
      <c r="AB217" t="s">
        <v>8016</v>
      </c>
      <c r="AC217">
        <v>0</v>
      </c>
    </row>
    <row r="218" spans="1:29" hidden="1" x14ac:dyDescent="0.25">
      <c r="A218" t="s">
        <v>8479</v>
      </c>
      <c r="B218" t="str">
        <f t="shared" si="15"/>
        <v>Noviembre</v>
      </c>
      <c r="C218" t="b">
        <f t="shared" si="16"/>
        <v>0</v>
      </c>
      <c r="D218">
        <v>521</v>
      </c>
      <c r="E218">
        <v>2022</v>
      </c>
      <c r="F218" t="s">
        <v>8894</v>
      </c>
      <c r="G218" t="s">
        <v>7854</v>
      </c>
      <c r="H218" t="s">
        <v>0</v>
      </c>
      <c r="I218" t="str">
        <f t="shared" si="17"/>
        <v>CCF</v>
      </c>
      <c r="J218" t="str">
        <f t="shared" si="18"/>
        <v>Impreso por imprenta o tiquetes</v>
      </c>
      <c r="K218" s="67" t="s">
        <v>8658</v>
      </c>
      <c r="L218" s="67" t="s">
        <v>8016</v>
      </c>
      <c r="M218">
        <v>2261</v>
      </c>
      <c r="N218" t="s">
        <v>1174</v>
      </c>
      <c r="O218" t="str">
        <f t="shared" si="19"/>
        <v>06142703981055</v>
      </c>
      <c r="P218" t="s">
        <v>1175</v>
      </c>
      <c r="Q218">
        <v>0</v>
      </c>
      <c r="R218">
        <v>0</v>
      </c>
      <c r="S218">
        <v>0</v>
      </c>
      <c r="T218">
        <v>112312.2</v>
      </c>
      <c r="U218">
        <v>0</v>
      </c>
      <c r="V218">
        <v>0</v>
      </c>
      <c r="W218">
        <v>0</v>
      </c>
      <c r="X218">
        <v>14600.585999999999</v>
      </c>
      <c r="Y218">
        <v>126912.78599999999</v>
      </c>
      <c r="Z218" t="s">
        <v>8016</v>
      </c>
      <c r="AA218" s="119" t="s">
        <v>1</v>
      </c>
      <c r="AB218" t="s">
        <v>8016</v>
      </c>
      <c r="AC218">
        <v>0</v>
      </c>
    </row>
    <row r="219" spans="1:29" hidden="1" x14ac:dyDescent="0.25">
      <c r="A219" t="s">
        <v>8479</v>
      </c>
      <c r="B219" t="str">
        <f t="shared" si="15"/>
        <v>Noviembre</v>
      </c>
      <c r="C219" t="b">
        <f t="shared" si="16"/>
        <v>0</v>
      </c>
      <c r="D219">
        <v>520</v>
      </c>
      <c r="E219">
        <v>2022</v>
      </c>
      <c r="F219" t="s">
        <v>8869</v>
      </c>
      <c r="G219" t="s">
        <v>7854</v>
      </c>
      <c r="H219" t="s">
        <v>0</v>
      </c>
      <c r="I219" t="str">
        <f t="shared" si="17"/>
        <v>CCF</v>
      </c>
      <c r="J219" t="str">
        <f t="shared" si="18"/>
        <v>Impreso por imprenta o tiquetes</v>
      </c>
      <c r="K219" s="67" t="s">
        <v>8658</v>
      </c>
      <c r="L219" s="67" t="s">
        <v>8016</v>
      </c>
      <c r="M219">
        <v>22278</v>
      </c>
      <c r="N219" t="s">
        <v>1478</v>
      </c>
      <c r="O219" t="str">
        <f t="shared" si="19"/>
        <v>06142302931020</v>
      </c>
      <c r="P219" t="s">
        <v>1479</v>
      </c>
      <c r="Q219">
        <v>0</v>
      </c>
      <c r="R219">
        <v>0</v>
      </c>
      <c r="S219">
        <v>0</v>
      </c>
      <c r="T219">
        <v>1476.03</v>
      </c>
      <c r="U219">
        <v>0</v>
      </c>
      <c r="V219">
        <v>0</v>
      </c>
      <c r="W219">
        <v>0</v>
      </c>
      <c r="X219">
        <v>191.88390000000001</v>
      </c>
      <c r="Y219">
        <v>1667.9139</v>
      </c>
      <c r="Z219" t="s">
        <v>8016</v>
      </c>
      <c r="AA219" s="119" t="s">
        <v>1</v>
      </c>
      <c r="AB219" t="s">
        <v>8016</v>
      </c>
      <c r="AC219">
        <v>0</v>
      </c>
    </row>
    <row r="220" spans="1:29" hidden="1" x14ac:dyDescent="0.25">
      <c r="A220" t="s">
        <v>8479</v>
      </c>
      <c r="B220" t="str">
        <f t="shared" si="15"/>
        <v>Noviembre</v>
      </c>
      <c r="C220" t="b">
        <f t="shared" si="16"/>
        <v>0</v>
      </c>
      <c r="D220">
        <v>519</v>
      </c>
      <c r="E220">
        <v>2022</v>
      </c>
      <c r="F220" t="s">
        <v>8873</v>
      </c>
      <c r="G220" t="s">
        <v>7854</v>
      </c>
      <c r="H220" t="s">
        <v>0</v>
      </c>
      <c r="I220" t="str">
        <f t="shared" si="17"/>
        <v>CCF</v>
      </c>
      <c r="J220" t="str">
        <f t="shared" si="18"/>
        <v>Impreso por imprenta o tiquetes</v>
      </c>
      <c r="K220" s="67" t="s">
        <v>8658</v>
      </c>
      <c r="L220" s="67" t="s">
        <v>8016</v>
      </c>
      <c r="M220">
        <v>97023</v>
      </c>
      <c r="N220" t="s">
        <v>1456</v>
      </c>
      <c r="O220" t="str">
        <f t="shared" si="19"/>
        <v>94832404991012</v>
      </c>
      <c r="P220" t="s">
        <v>1457</v>
      </c>
      <c r="Q220">
        <v>0</v>
      </c>
      <c r="R220">
        <v>0</v>
      </c>
      <c r="S220">
        <v>0</v>
      </c>
      <c r="T220">
        <v>54.72</v>
      </c>
      <c r="U220">
        <v>0</v>
      </c>
      <c r="V220">
        <v>0</v>
      </c>
      <c r="W220">
        <v>0</v>
      </c>
      <c r="X220">
        <v>7.1135999999999999</v>
      </c>
      <c r="Y220">
        <v>61.833599999999997</v>
      </c>
      <c r="Z220" t="s">
        <v>8016</v>
      </c>
      <c r="AA220" s="119" t="s">
        <v>1</v>
      </c>
      <c r="AB220" t="s">
        <v>8016</v>
      </c>
      <c r="AC220">
        <v>0</v>
      </c>
    </row>
    <row r="221" spans="1:29" hidden="1" x14ac:dyDescent="0.25">
      <c r="A221" t="s">
        <v>8479</v>
      </c>
      <c r="B221" t="str">
        <f t="shared" si="15"/>
        <v>Noviembre</v>
      </c>
      <c r="C221" t="b">
        <f t="shared" si="16"/>
        <v>0</v>
      </c>
      <c r="D221">
        <v>518</v>
      </c>
      <c r="E221">
        <v>2022</v>
      </c>
      <c r="F221" t="s">
        <v>8876</v>
      </c>
      <c r="G221" t="s">
        <v>7854</v>
      </c>
      <c r="H221" t="s">
        <v>0</v>
      </c>
      <c r="I221" t="str">
        <f t="shared" si="17"/>
        <v>CCF</v>
      </c>
      <c r="J221" t="str">
        <f t="shared" si="18"/>
        <v>Impreso por imprenta o tiquetes</v>
      </c>
      <c r="K221" s="67" t="s">
        <v>8658</v>
      </c>
      <c r="L221" s="67" t="s">
        <v>8016</v>
      </c>
      <c r="M221">
        <v>2743</v>
      </c>
      <c r="N221" t="s">
        <v>1699</v>
      </c>
      <c r="O221" t="str">
        <f t="shared" si="19"/>
        <v>13071610671016</v>
      </c>
      <c r="P221" t="s">
        <v>1700</v>
      </c>
      <c r="Q221">
        <v>0</v>
      </c>
      <c r="R221">
        <v>0</v>
      </c>
      <c r="S221">
        <v>0</v>
      </c>
      <c r="T221">
        <v>37.54</v>
      </c>
      <c r="U221">
        <v>0</v>
      </c>
      <c r="V221">
        <v>0</v>
      </c>
      <c r="W221">
        <v>0</v>
      </c>
      <c r="X221">
        <v>4.8802000000000003</v>
      </c>
      <c r="Y221">
        <v>42.420200000000001</v>
      </c>
      <c r="Z221" t="s">
        <v>8016</v>
      </c>
      <c r="AA221" s="119" t="s">
        <v>1</v>
      </c>
      <c r="AB221" t="s">
        <v>8016</v>
      </c>
      <c r="AC221">
        <v>0</v>
      </c>
    </row>
    <row r="222" spans="1:29" hidden="1" x14ac:dyDescent="0.25">
      <c r="A222" t="s">
        <v>8479</v>
      </c>
      <c r="B222" t="str">
        <f t="shared" si="15"/>
        <v>Noviembre</v>
      </c>
      <c r="C222" t="b">
        <f t="shared" si="16"/>
        <v>0</v>
      </c>
      <c r="D222">
        <v>517</v>
      </c>
      <c r="E222">
        <v>2022</v>
      </c>
      <c r="F222" t="s">
        <v>8895</v>
      </c>
      <c r="G222" t="s">
        <v>7854</v>
      </c>
      <c r="H222" t="s">
        <v>0</v>
      </c>
      <c r="I222" t="str">
        <f t="shared" si="17"/>
        <v>CCF</v>
      </c>
      <c r="J222" t="str">
        <f t="shared" si="18"/>
        <v>Impreso por imprenta o tiquetes</v>
      </c>
      <c r="K222" s="67" t="s">
        <v>8658</v>
      </c>
      <c r="L222" s="67" t="s">
        <v>8016</v>
      </c>
      <c r="M222">
        <v>72670</v>
      </c>
      <c r="N222" t="s">
        <v>1456</v>
      </c>
      <c r="O222" t="str">
        <f t="shared" si="19"/>
        <v>94832404991012</v>
      </c>
      <c r="P222" t="s">
        <v>1457</v>
      </c>
      <c r="Q222">
        <v>0</v>
      </c>
      <c r="R222">
        <v>0</v>
      </c>
      <c r="S222">
        <v>0</v>
      </c>
      <c r="T222">
        <v>30.46</v>
      </c>
      <c r="U222">
        <v>0</v>
      </c>
      <c r="V222">
        <v>0</v>
      </c>
      <c r="W222">
        <v>0</v>
      </c>
      <c r="X222">
        <v>3.9598000000000004</v>
      </c>
      <c r="Y222">
        <v>34.419800000000002</v>
      </c>
      <c r="Z222" t="s">
        <v>8016</v>
      </c>
      <c r="AA222" s="119" t="s">
        <v>1</v>
      </c>
      <c r="AB222" t="s">
        <v>8016</v>
      </c>
      <c r="AC222">
        <v>0</v>
      </c>
    </row>
    <row r="223" spans="1:29" hidden="1" x14ac:dyDescent="0.25">
      <c r="A223" t="s">
        <v>8479</v>
      </c>
      <c r="B223" t="str">
        <f t="shared" si="15"/>
        <v>Noviembre</v>
      </c>
      <c r="C223" t="b">
        <f t="shared" si="16"/>
        <v>0</v>
      </c>
      <c r="D223">
        <v>516</v>
      </c>
      <c r="E223">
        <v>2022</v>
      </c>
      <c r="F223" t="s">
        <v>9008</v>
      </c>
      <c r="G223" t="s">
        <v>7854</v>
      </c>
      <c r="H223" t="s">
        <v>0</v>
      </c>
      <c r="I223" t="str">
        <f t="shared" si="17"/>
        <v>CCF</v>
      </c>
      <c r="J223" t="str">
        <f t="shared" si="18"/>
        <v>Impreso por imprenta o tiquetes</v>
      </c>
      <c r="K223" s="67" t="s">
        <v>8658</v>
      </c>
      <c r="L223" s="67" t="s">
        <v>8016</v>
      </c>
      <c r="M223">
        <v>7550</v>
      </c>
      <c r="N223" t="s">
        <v>3060</v>
      </c>
      <c r="O223" t="str">
        <f t="shared" si="19"/>
        <v>06141402891011</v>
      </c>
      <c r="P223" t="s">
        <v>3061</v>
      </c>
      <c r="Q223">
        <v>0</v>
      </c>
      <c r="R223">
        <v>0</v>
      </c>
      <c r="S223">
        <v>0</v>
      </c>
      <c r="T223">
        <v>162.4</v>
      </c>
      <c r="U223">
        <v>0</v>
      </c>
      <c r="V223">
        <v>0</v>
      </c>
      <c r="W223">
        <v>0</v>
      </c>
      <c r="X223">
        <v>21.112000000000002</v>
      </c>
      <c r="Y223">
        <v>183.512</v>
      </c>
      <c r="Z223" t="s">
        <v>8016</v>
      </c>
      <c r="AA223" s="119" t="s">
        <v>1</v>
      </c>
      <c r="AB223" t="s">
        <v>8202</v>
      </c>
      <c r="AC223">
        <v>9.02</v>
      </c>
    </row>
    <row r="224" spans="1:29" hidden="1" x14ac:dyDescent="0.25">
      <c r="A224" t="s">
        <v>8479</v>
      </c>
      <c r="B224" t="str">
        <f t="shared" si="15"/>
        <v>Noviembre</v>
      </c>
      <c r="C224" t="b">
        <f t="shared" si="16"/>
        <v>0</v>
      </c>
      <c r="D224">
        <v>515</v>
      </c>
      <c r="E224">
        <v>2022</v>
      </c>
      <c r="F224" t="s">
        <v>9008</v>
      </c>
      <c r="G224" t="s">
        <v>7854</v>
      </c>
      <c r="H224" t="s">
        <v>0</v>
      </c>
      <c r="I224" t="str">
        <f t="shared" si="17"/>
        <v>CCF</v>
      </c>
      <c r="J224" t="str">
        <f t="shared" si="18"/>
        <v>Impreso por imprenta o tiquetes</v>
      </c>
      <c r="K224" s="67" t="s">
        <v>8658</v>
      </c>
      <c r="L224" s="67" t="s">
        <v>8016</v>
      </c>
      <c r="M224">
        <v>117138</v>
      </c>
      <c r="N224" t="s">
        <v>1709</v>
      </c>
      <c r="O224" t="str">
        <f t="shared" si="19"/>
        <v>06141702660013</v>
      </c>
      <c r="P224" t="s">
        <v>1710</v>
      </c>
      <c r="Q224">
        <v>0</v>
      </c>
      <c r="R224">
        <v>0</v>
      </c>
      <c r="S224">
        <v>0</v>
      </c>
      <c r="T224">
        <v>367.89</v>
      </c>
      <c r="U224">
        <v>0</v>
      </c>
      <c r="V224">
        <v>0</v>
      </c>
      <c r="W224">
        <v>0</v>
      </c>
      <c r="X224">
        <v>47.825699999999998</v>
      </c>
      <c r="Y224">
        <v>415.71569999999997</v>
      </c>
      <c r="Z224" t="s">
        <v>8016</v>
      </c>
      <c r="AA224" s="119" t="s">
        <v>1</v>
      </c>
      <c r="AB224" t="s">
        <v>8016</v>
      </c>
      <c r="AC224">
        <v>0</v>
      </c>
    </row>
    <row r="225" spans="1:29" hidden="1" x14ac:dyDescent="0.25">
      <c r="A225" t="s">
        <v>8479</v>
      </c>
      <c r="B225" t="str">
        <f t="shared" si="15"/>
        <v>Noviembre</v>
      </c>
      <c r="C225" t="b">
        <f t="shared" si="16"/>
        <v>0</v>
      </c>
      <c r="D225">
        <v>514</v>
      </c>
      <c r="E225">
        <v>2022</v>
      </c>
      <c r="F225" t="s">
        <v>8785</v>
      </c>
      <c r="G225" t="s">
        <v>7854</v>
      </c>
      <c r="H225" t="s">
        <v>0</v>
      </c>
      <c r="I225" t="str">
        <f t="shared" si="17"/>
        <v>CCF</v>
      </c>
      <c r="J225" t="str">
        <f t="shared" si="18"/>
        <v>Impreso por imprenta o tiquetes</v>
      </c>
      <c r="K225" s="67" t="s">
        <v>8658</v>
      </c>
      <c r="L225" s="67" t="s">
        <v>8016</v>
      </c>
      <c r="M225">
        <v>72</v>
      </c>
      <c r="N225" t="s">
        <v>1439</v>
      </c>
      <c r="O225" t="str">
        <f t="shared" si="19"/>
        <v>06141203791032</v>
      </c>
      <c r="P225" t="s">
        <v>1440</v>
      </c>
      <c r="Q225">
        <v>0</v>
      </c>
      <c r="R225">
        <v>0</v>
      </c>
      <c r="S225">
        <v>0</v>
      </c>
      <c r="T225">
        <v>87.9</v>
      </c>
      <c r="U225">
        <v>0</v>
      </c>
      <c r="V225">
        <v>0</v>
      </c>
      <c r="W225">
        <v>0</v>
      </c>
      <c r="X225">
        <v>11.427000000000001</v>
      </c>
      <c r="Y225">
        <v>99.327000000000012</v>
      </c>
      <c r="Z225" t="s">
        <v>8016</v>
      </c>
      <c r="AA225" s="119" t="s">
        <v>1</v>
      </c>
      <c r="AB225" t="s">
        <v>8016</v>
      </c>
      <c r="AC225">
        <v>0</v>
      </c>
    </row>
    <row r="226" spans="1:29" hidden="1" x14ac:dyDescent="0.25">
      <c r="A226" t="s">
        <v>8478</v>
      </c>
      <c r="B226" t="str">
        <f>SUBSTITUTE(A226,"CTUBRE","ctubre")</f>
        <v>Octubre</v>
      </c>
      <c r="C226" t="b">
        <f t="shared" si="16"/>
        <v>0</v>
      </c>
      <c r="D226">
        <v>513</v>
      </c>
      <c r="E226">
        <v>2022</v>
      </c>
      <c r="F226" t="s">
        <v>8878</v>
      </c>
      <c r="G226" t="s">
        <v>7854</v>
      </c>
      <c r="H226" t="s">
        <v>0</v>
      </c>
      <c r="I226" t="str">
        <f t="shared" si="17"/>
        <v>CCF</v>
      </c>
      <c r="J226" t="str">
        <f t="shared" si="18"/>
        <v>Impreso por imprenta o tiquetes</v>
      </c>
      <c r="K226" s="67" t="s">
        <v>8658</v>
      </c>
      <c r="L226" s="67" t="s">
        <v>8016</v>
      </c>
      <c r="M226">
        <v>972074</v>
      </c>
      <c r="N226" t="s">
        <v>39</v>
      </c>
      <c r="O226" t="str">
        <f t="shared" si="19"/>
        <v>06141909001034</v>
      </c>
      <c r="P226" t="s">
        <v>1566</v>
      </c>
      <c r="Q226">
        <v>3.51</v>
      </c>
      <c r="R226">
        <v>0</v>
      </c>
      <c r="S226">
        <v>0</v>
      </c>
      <c r="T226">
        <v>41.13</v>
      </c>
      <c r="U226">
        <v>0</v>
      </c>
      <c r="V226">
        <v>0</v>
      </c>
      <c r="W226">
        <v>0</v>
      </c>
      <c r="X226">
        <v>5.3469000000000007</v>
      </c>
      <c r="Y226">
        <v>49.986899999999999</v>
      </c>
      <c r="Z226" t="s">
        <v>8016</v>
      </c>
      <c r="AA226" s="119" t="s">
        <v>1</v>
      </c>
      <c r="AB226" t="s">
        <v>8016</v>
      </c>
      <c r="AC226">
        <v>0</v>
      </c>
    </row>
    <row r="227" spans="1:29" hidden="1" x14ac:dyDescent="0.25">
      <c r="A227" t="s">
        <v>8478</v>
      </c>
      <c r="B227" t="str">
        <f t="shared" ref="B227:B290" si="20">SUBSTITUTE(A227,"CTUBRE","ctubre")</f>
        <v>Octubre</v>
      </c>
      <c r="C227" t="b">
        <f t="shared" si="16"/>
        <v>0</v>
      </c>
      <c r="D227">
        <v>512</v>
      </c>
      <c r="E227">
        <v>2022</v>
      </c>
      <c r="F227" t="s">
        <v>8895</v>
      </c>
      <c r="G227" t="s">
        <v>7854</v>
      </c>
      <c r="H227" t="s">
        <v>0</v>
      </c>
      <c r="I227" t="str">
        <f t="shared" si="17"/>
        <v>CCF</v>
      </c>
      <c r="J227" t="str">
        <f t="shared" si="18"/>
        <v>Impreso por imprenta o tiquetes</v>
      </c>
      <c r="K227" s="67" t="s">
        <v>8658</v>
      </c>
      <c r="L227" s="67" t="s">
        <v>8016</v>
      </c>
      <c r="M227">
        <v>45078</v>
      </c>
      <c r="N227" t="s">
        <v>2349</v>
      </c>
      <c r="O227" t="str">
        <f t="shared" si="19"/>
        <v>06141612991019</v>
      </c>
      <c r="P227" t="s">
        <v>2350</v>
      </c>
      <c r="Q227">
        <v>1.04</v>
      </c>
      <c r="R227">
        <v>0</v>
      </c>
      <c r="S227">
        <v>0</v>
      </c>
      <c r="T227">
        <v>12.35</v>
      </c>
      <c r="U227">
        <v>0</v>
      </c>
      <c r="V227">
        <v>0</v>
      </c>
      <c r="W227">
        <v>0</v>
      </c>
      <c r="X227">
        <v>1.6054999999999999</v>
      </c>
      <c r="Y227">
        <v>14.9955</v>
      </c>
      <c r="Z227" t="s">
        <v>8016</v>
      </c>
      <c r="AA227" s="119" t="s">
        <v>1</v>
      </c>
      <c r="AB227" t="s">
        <v>8016</v>
      </c>
      <c r="AC227">
        <v>0</v>
      </c>
    </row>
    <row r="228" spans="1:29" hidden="1" x14ac:dyDescent="0.25">
      <c r="A228" t="s">
        <v>8478</v>
      </c>
      <c r="B228" t="str">
        <f t="shared" si="20"/>
        <v>Octubre</v>
      </c>
      <c r="C228" t="b">
        <f t="shared" si="16"/>
        <v>0</v>
      </c>
      <c r="D228">
        <v>511</v>
      </c>
      <c r="E228">
        <v>2022</v>
      </c>
      <c r="F228" t="s">
        <v>8872</v>
      </c>
      <c r="G228" t="s">
        <v>7854</v>
      </c>
      <c r="H228" t="s">
        <v>0</v>
      </c>
      <c r="I228" t="str">
        <f t="shared" si="17"/>
        <v>CCF</v>
      </c>
      <c r="J228" t="str">
        <f t="shared" si="18"/>
        <v>Impreso por imprenta o tiquetes</v>
      </c>
      <c r="K228" s="67" t="s">
        <v>8658</v>
      </c>
      <c r="L228" s="67" t="s">
        <v>8016</v>
      </c>
      <c r="M228">
        <v>1457</v>
      </c>
      <c r="N228" t="s">
        <v>8889</v>
      </c>
      <c r="O228" t="str">
        <f t="shared" si="19"/>
        <v>06141002041019</v>
      </c>
      <c r="P228" t="s">
        <v>8890</v>
      </c>
      <c r="Q228">
        <v>0</v>
      </c>
      <c r="R228">
        <v>0</v>
      </c>
      <c r="S228">
        <v>0</v>
      </c>
      <c r="T228">
        <v>20</v>
      </c>
      <c r="U228">
        <v>0</v>
      </c>
      <c r="V228">
        <v>0</v>
      </c>
      <c r="W228">
        <v>0</v>
      </c>
      <c r="X228">
        <v>2.6</v>
      </c>
      <c r="Y228">
        <v>22.6</v>
      </c>
      <c r="Z228" t="s">
        <v>8016</v>
      </c>
      <c r="AA228" s="119" t="s">
        <v>1</v>
      </c>
      <c r="AB228" t="s">
        <v>8016</v>
      </c>
      <c r="AC228">
        <v>0</v>
      </c>
    </row>
    <row r="229" spans="1:29" hidden="1" x14ac:dyDescent="0.25">
      <c r="A229" t="s">
        <v>8478</v>
      </c>
      <c r="B229" t="str">
        <f t="shared" si="20"/>
        <v>Octubre</v>
      </c>
      <c r="C229" t="b">
        <f t="shared" si="16"/>
        <v>0</v>
      </c>
      <c r="D229">
        <v>510</v>
      </c>
      <c r="E229">
        <v>2022</v>
      </c>
      <c r="F229" t="s">
        <v>8908</v>
      </c>
      <c r="G229" t="s">
        <v>7854</v>
      </c>
      <c r="H229" t="s">
        <v>0</v>
      </c>
      <c r="I229" t="str">
        <f t="shared" si="17"/>
        <v>CCF</v>
      </c>
      <c r="J229" t="str">
        <f t="shared" si="18"/>
        <v>Impreso por imprenta o tiquetes</v>
      </c>
      <c r="K229" s="67" t="s">
        <v>8658</v>
      </c>
      <c r="L229" s="67" t="s">
        <v>8016</v>
      </c>
      <c r="M229">
        <v>1011239</v>
      </c>
      <c r="N229" t="s">
        <v>39</v>
      </c>
      <c r="O229" t="str">
        <f t="shared" si="19"/>
        <v>06141909001034</v>
      </c>
      <c r="P229" t="s">
        <v>1566</v>
      </c>
      <c r="Q229">
        <v>1.76</v>
      </c>
      <c r="R229">
        <v>0</v>
      </c>
      <c r="S229">
        <v>0</v>
      </c>
      <c r="T229">
        <v>20.56</v>
      </c>
      <c r="U229">
        <v>0</v>
      </c>
      <c r="V229">
        <v>0</v>
      </c>
      <c r="W229">
        <v>0</v>
      </c>
      <c r="X229">
        <v>2.6728000000000001</v>
      </c>
      <c r="Y229">
        <v>24.992799999999999</v>
      </c>
      <c r="Z229" t="s">
        <v>8016</v>
      </c>
      <c r="AA229" s="119" t="s">
        <v>1</v>
      </c>
      <c r="AB229" t="s">
        <v>8016</v>
      </c>
      <c r="AC229">
        <v>0</v>
      </c>
    </row>
    <row r="230" spans="1:29" hidden="1" x14ac:dyDescent="0.25">
      <c r="A230" t="s">
        <v>8478</v>
      </c>
      <c r="B230" t="str">
        <f t="shared" si="20"/>
        <v>Octubre</v>
      </c>
      <c r="C230" t="b">
        <f t="shared" si="16"/>
        <v>0</v>
      </c>
      <c r="D230">
        <v>509</v>
      </c>
      <c r="E230">
        <v>2022</v>
      </c>
      <c r="F230" t="s">
        <v>8871</v>
      </c>
      <c r="G230" t="s">
        <v>7854</v>
      </c>
      <c r="H230" t="s">
        <v>0</v>
      </c>
      <c r="I230" t="str">
        <f t="shared" si="17"/>
        <v>CCF</v>
      </c>
      <c r="J230" t="str">
        <f t="shared" si="18"/>
        <v>Impreso por imprenta o tiquetes</v>
      </c>
      <c r="K230" s="67" t="s">
        <v>8658</v>
      </c>
      <c r="L230" s="67" t="s">
        <v>8016</v>
      </c>
      <c r="M230">
        <v>1985</v>
      </c>
      <c r="N230" t="s">
        <v>8906</v>
      </c>
      <c r="O230" t="str">
        <f t="shared" si="19"/>
        <v>07092307510014</v>
      </c>
      <c r="P230" t="s">
        <v>8907</v>
      </c>
      <c r="Q230">
        <v>0</v>
      </c>
      <c r="R230">
        <v>0</v>
      </c>
      <c r="S230">
        <v>0</v>
      </c>
      <c r="T230">
        <v>67</v>
      </c>
      <c r="U230">
        <v>0</v>
      </c>
      <c r="V230">
        <v>0</v>
      </c>
      <c r="W230">
        <v>0</v>
      </c>
      <c r="X230">
        <v>8.7100000000000009</v>
      </c>
      <c r="Y230">
        <v>75.710000000000008</v>
      </c>
      <c r="Z230" t="s">
        <v>8016</v>
      </c>
      <c r="AA230" s="119" t="s">
        <v>1</v>
      </c>
      <c r="AB230" t="s">
        <v>8016</v>
      </c>
      <c r="AC230">
        <v>0</v>
      </c>
    </row>
    <row r="231" spans="1:29" hidden="1" x14ac:dyDescent="0.25">
      <c r="A231" t="s">
        <v>8478</v>
      </c>
      <c r="B231" t="str">
        <f t="shared" si="20"/>
        <v>Octubre</v>
      </c>
      <c r="C231" t="b">
        <f t="shared" si="16"/>
        <v>0</v>
      </c>
      <c r="D231">
        <v>508</v>
      </c>
      <c r="E231">
        <v>2022</v>
      </c>
      <c r="F231" t="s">
        <v>8879</v>
      </c>
      <c r="G231" t="s">
        <v>7854</v>
      </c>
      <c r="H231" t="s">
        <v>0</v>
      </c>
      <c r="I231" t="str">
        <f t="shared" si="17"/>
        <v>CCF</v>
      </c>
      <c r="J231" t="str">
        <f t="shared" si="18"/>
        <v>Impreso por imprenta o tiquetes</v>
      </c>
      <c r="K231" s="67" t="s">
        <v>8658</v>
      </c>
      <c r="L231" s="67" t="s">
        <v>8016</v>
      </c>
      <c r="M231">
        <v>37832</v>
      </c>
      <c r="N231" t="s">
        <v>1602</v>
      </c>
      <c r="O231" t="str">
        <f t="shared" si="19"/>
        <v>05111703630014</v>
      </c>
      <c r="P231" t="s">
        <v>1603</v>
      </c>
      <c r="Q231">
        <v>2.8000000000000003</v>
      </c>
      <c r="R231">
        <v>0</v>
      </c>
      <c r="S231">
        <v>0</v>
      </c>
      <c r="T231">
        <v>32.92</v>
      </c>
      <c r="U231">
        <v>0</v>
      </c>
      <c r="V231">
        <v>0</v>
      </c>
      <c r="W231">
        <v>0</v>
      </c>
      <c r="X231">
        <v>4.2796000000000003</v>
      </c>
      <c r="Y231">
        <v>39.999600000000001</v>
      </c>
      <c r="Z231" t="s">
        <v>8016</v>
      </c>
      <c r="AA231" s="119" t="s">
        <v>1</v>
      </c>
      <c r="AB231" t="s">
        <v>8016</v>
      </c>
      <c r="AC231">
        <v>0</v>
      </c>
    </row>
    <row r="232" spans="1:29" hidden="1" x14ac:dyDescent="0.25">
      <c r="A232" t="s">
        <v>8478</v>
      </c>
      <c r="B232" t="str">
        <f t="shared" si="20"/>
        <v>Octubre</v>
      </c>
      <c r="C232" t="b">
        <f t="shared" si="16"/>
        <v>0</v>
      </c>
      <c r="D232">
        <v>507</v>
      </c>
      <c r="E232">
        <v>2022</v>
      </c>
      <c r="F232" t="s">
        <v>8879</v>
      </c>
      <c r="G232" t="s">
        <v>7854</v>
      </c>
      <c r="H232" t="s">
        <v>0</v>
      </c>
      <c r="I232" t="str">
        <f t="shared" si="17"/>
        <v>CCF</v>
      </c>
      <c r="J232" t="str">
        <f t="shared" si="18"/>
        <v>Impreso por imprenta o tiquetes</v>
      </c>
      <c r="K232" s="67" t="s">
        <v>8658</v>
      </c>
      <c r="L232" s="67" t="s">
        <v>8016</v>
      </c>
      <c r="M232">
        <v>2187972</v>
      </c>
      <c r="N232" t="s">
        <v>1471</v>
      </c>
      <c r="O232" t="str">
        <f t="shared" si="19"/>
        <v>14070503650018</v>
      </c>
      <c r="P232" t="s">
        <v>1472</v>
      </c>
      <c r="Q232">
        <v>2.19</v>
      </c>
      <c r="R232">
        <v>0</v>
      </c>
      <c r="S232">
        <v>0</v>
      </c>
      <c r="T232">
        <v>24.61</v>
      </c>
      <c r="U232">
        <v>0</v>
      </c>
      <c r="V232">
        <v>0</v>
      </c>
      <c r="W232">
        <v>0</v>
      </c>
      <c r="X232">
        <v>3.1993</v>
      </c>
      <c r="Y232">
        <v>29.999300000000002</v>
      </c>
      <c r="Z232" t="s">
        <v>8016</v>
      </c>
      <c r="AA232" s="119" t="s">
        <v>1</v>
      </c>
      <c r="AB232" t="s">
        <v>8016</v>
      </c>
      <c r="AC232">
        <v>0</v>
      </c>
    </row>
    <row r="233" spans="1:29" hidden="1" x14ac:dyDescent="0.25">
      <c r="A233" t="s">
        <v>8478</v>
      </c>
      <c r="B233" t="str">
        <f t="shared" si="20"/>
        <v>Octubre</v>
      </c>
      <c r="C233" t="b">
        <f t="shared" si="16"/>
        <v>0</v>
      </c>
      <c r="D233">
        <v>506</v>
      </c>
      <c r="E233">
        <v>2022</v>
      </c>
      <c r="F233" t="s">
        <v>8872</v>
      </c>
      <c r="G233" t="s">
        <v>7854</v>
      </c>
      <c r="H233" t="s">
        <v>0</v>
      </c>
      <c r="I233" t="str">
        <f t="shared" si="17"/>
        <v>CCF</v>
      </c>
      <c r="J233" t="str">
        <f t="shared" si="18"/>
        <v>Impreso por imprenta o tiquetes</v>
      </c>
      <c r="K233" s="67" t="s">
        <v>8658</v>
      </c>
      <c r="L233" s="67" t="s">
        <v>8016</v>
      </c>
      <c r="M233">
        <v>27972</v>
      </c>
      <c r="N233" t="s">
        <v>1469</v>
      </c>
      <c r="O233" t="str">
        <f t="shared" si="19"/>
        <v>06140711071030</v>
      </c>
      <c r="P233" t="s">
        <v>1470</v>
      </c>
      <c r="Q233">
        <v>0</v>
      </c>
      <c r="R233">
        <v>0</v>
      </c>
      <c r="S233">
        <v>0</v>
      </c>
      <c r="T233">
        <v>48.14</v>
      </c>
      <c r="U233">
        <v>0</v>
      </c>
      <c r="V233">
        <v>0</v>
      </c>
      <c r="W233">
        <v>0</v>
      </c>
      <c r="X233">
        <v>6.2582000000000004</v>
      </c>
      <c r="Y233">
        <v>54.398200000000003</v>
      </c>
      <c r="Z233" t="s">
        <v>8016</v>
      </c>
      <c r="AA233" s="119" t="s">
        <v>1</v>
      </c>
      <c r="AB233" t="s">
        <v>8016</v>
      </c>
      <c r="AC233">
        <v>0</v>
      </c>
    </row>
    <row r="234" spans="1:29" hidden="1" x14ac:dyDescent="0.25">
      <c r="A234" t="s">
        <v>8478</v>
      </c>
      <c r="B234" t="str">
        <f t="shared" si="20"/>
        <v>Octubre</v>
      </c>
      <c r="C234" t="b">
        <f t="shared" si="16"/>
        <v>0</v>
      </c>
      <c r="D234">
        <v>505</v>
      </c>
      <c r="E234">
        <v>2022</v>
      </c>
      <c r="F234" t="s">
        <v>8872</v>
      </c>
      <c r="G234" t="s">
        <v>7854</v>
      </c>
      <c r="H234" t="s">
        <v>0</v>
      </c>
      <c r="I234" t="str">
        <f t="shared" si="17"/>
        <v>CCF</v>
      </c>
      <c r="J234" t="str">
        <f t="shared" si="18"/>
        <v>Impreso por imprenta o tiquetes</v>
      </c>
      <c r="K234" s="67" t="s">
        <v>8658</v>
      </c>
      <c r="L234" s="67" t="s">
        <v>8016</v>
      </c>
      <c r="M234">
        <v>1245469</v>
      </c>
      <c r="N234" t="s">
        <v>1501</v>
      </c>
      <c r="O234" t="str">
        <f t="shared" si="19"/>
        <v>06142708101053</v>
      </c>
      <c r="P234" t="s">
        <v>1502</v>
      </c>
      <c r="Q234">
        <v>2.91</v>
      </c>
      <c r="R234">
        <v>0</v>
      </c>
      <c r="S234">
        <v>0</v>
      </c>
      <c r="T234">
        <v>32.82</v>
      </c>
      <c r="U234">
        <v>0</v>
      </c>
      <c r="V234">
        <v>0</v>
      </c>
      <c r="W234">
        <v>0</v>
      </c>
      <c r="X234">
        <v>4.2666000000000004</v>
      </c>
      <c r="Y234">
        <v>39.996600000000001</v>
      </c>
      <c r="Z234" t="s">
        <v>8016</v>
      </c>
      <c r="AA234" s="119" t="s">
        <v>1</v>
      </c>
      <c r="AB234" t="s">
        <v>8016</v>
      </c>
      <c r="AC234">
        <v>0</v>
      </c>
    </row>
    <row r="235" spans="1:29" hidden="1" x14ac:dyDescent="0.25">
      <c r="A235" t="s">
        <v>8478</v>
      </c>
      <c r="B235" t="str">
        <f t="shared" si="20"/>
        <v>Octubre</v>
      </c>
      <c r="C235" t="b">
        <f t="shared" si="16"/>
        <v>0</v>
      </c>
      <c r="D235">
        <v>504</v>
      </c>
      <c r="E235">
        <v>2022</v>
      </c>
      <c r="F235" t="s">
        <v>8905</v>
      </c>
      <c r="G235" t="s">
        <v>7854</v>
      </c>
      <c r="H235" t="s">
        <v>0</v>
      </c>
      <c r="I235" t="str">
        <f t="shared" si="17"/>
        <v>CCF</v>
      </c>
      <c r="J235" t="str">
        <f t="shared" si="18"/>
        <v>Impreso por imprenta o tiquetes</v>
      </c>
      <c r="K235" s="67" t="s">
        <v>8658</v>
      </c>
      <c r="L235" s="67" t="s">
        <v>8016</v>
      </c>
      <c r="M235">
        <v>230043</v>
      </c>
      <c r="N235" t="s">
        <v>1471</v>
      </c>
      <c r="O235" t="str">
        <f t="shared" si="19"/>
        <v>14070503650018</v>
      </c>
      <c r="P235" t="s">
        <v>1472</v>
      </c>
      <c r="Q235">
        <v>1.46</v>
      </c>
      <c r="R235">
        <v>0</v>
      </c>
      <c r="S235">
        <v>0</v>
      </c>
      <c r="T235">
        <v>16.399999999999999</v>
      </c>
      <c r="U235">
        <v>0</v>
      </c>
      <c r="V235">
        <v>0</v>
      </c>
      <c r="W235">
        <v>0</v>
      </c>
      <c r="X235">
        <v>2.1319999999999997</v>
      </c>
      <c r="Y235">
        <v>19.991999999999997</v>
      </c>
      <c r="Z235" t="s">
        <v>8016</v>
      </c>
      <c r="AA235" s="119" t="s">
        <v>1</v>
      </c>
      <c r="AB235" t="s">
        <v>8194</v>
      </c>
      <c r="AC235">
        <v>3.15</v>
      </c>
    </row>
    <row r="236" spans="1:29" hidden="1" x14ac:dyDescent="0.25">
      <c r="A236" t="s">
        <v>8478</v>
      </c>
      <c r="B236" t="str">
        <f t="shared" si="20"/>
        <v>Octubre</v>
      </c>
      <c r="C236" t="b">
        <f t="shared" si="16"/>
        <v>0</v>
      </c>
      <c r="D236">
        <v>503</v>
      </c>
      <c r="E236">
        <v>2022</v>
      </c>
      <c r="F236" t="s">
        <v>8872</v>
      </c>
      <c r="G236" t="s">
        <v>7854</v>
      </c>
      <c r="H236" t="s">
        <v>0</v>
      </c>
      <c r="I236" t="str">
        <f t="shared" si="17"/>
        <v>CCF</v>
      </c>
      <c r="J236" t="str">
        <f t="shared" si="18"/>
        <v>Impreso por imprenta o tiquetes</v>
      </c>
      <c r="K236" s="67" t="s">
        <v>8658</v>
      </c>
      <c r="L236" s="67" t="s">
        <v>8016</v>
      </c>
      <c r="M236">
        <v>2227993</v>
      </c>
      <c r="N236" t="s">
        <v>1471</v>
      </c>
      <c r="O236" t="str">
        <f t="shared" si="19"/>
        <v>14070503650018</v>
      </c>
      <c r="P236" t="s">
        <v>1472</v>
      </c>
      <c r="Q236">
        <v>1.47</v>
      </c>
      <c r="R236">
        <v>0</v>
      </c>
      <c r="S236">
        <v>0</v>
      </c>
      <c r="T236">
        <v>16.399999999999999</v>
      </c>
      <c r="U236">
        <v>0</v>
      </c>
      <c r="V236">
        <v>0</v>
      </c>
      <c r="W236">
        <v>0</v>
      </c>
      <c r="X236">
        <v>2.1319999999999997</v>
      </c>
      <c r="Y236">
        <v>20.001999999999995</v>
      </c>
      <c r="Z236" t="s">
        <v>8016</v>
      </c>
      <c r="AA236" s="119" t="s">
        <v>1</v>
      </c>
      <c r="AB236" t="s">
        <v>8194</v>
      </c>
      <c r="AC236">
        <v>7.7</v>
      </c>
    </row>
    <row r="237" spans="1:29" hidden="1" x14ac:dyDescent="0.25">
      <c r="A237" t="s">
        <v>8478</v>
      </c>
      <c r="B237" t="str">
        <f t="shared" si="20"/>
        <v>Octubre</v>
      </c>
      <c r="C237" t="b">
        <f t="shared" si="16"/>
        <v>0</v>
      </c>
      <c r="D237">
        <v>502</v>
      </c>
      <c r="E237">
        <v>2022</v>
      </c>
      <c r="F237" t="s">
        <v>8904</v>
      </c>
      <c r="G237" t="s">
        <v>7854</v>
      </c>
      <c r="H237" t="s">
        <v>0</v>
      </c>
      <c r="I237" t="str">
        <f t="shared" si="17"/>
        <v>CCF</v>
      </c>
      <c r="J237" t="str">
        <f t="shared" si="18"/>
        <v>Impreso por imprenta o tiquetes</v>
      </c>
      <c r="K237" s="67" t="s">
        <v>8658</v>
      </c>
      <c r="L237" s="67" t="s">
        <v>8016</v>
      </c>
      <c r="M237">
        <v>937395</v>
      </c>
      <c r="N237" t="s">
        <v>1516</v>
      </c>
      <c r="O237" t="str">
        <f t="shared" si="19"/>
        <v>06142407500017</v>
      </c>
      <c r="P237" t="s">
        <v>1517</v>
      </c>
      <c r="Q237">
        <v>4.24</v>
      </c>
      <c r="R237">
        <v>0</v>
      </c>
      <c r="S237">
        <v>0</v>
      </c>
      <c r="T237">
        <v>52.82</v>
      </c>
      <c r="U237">
        <v>0</v>
      </c>
      <c r="V237">
        <v>0</v>
      </c>
      <c r="W237">
        <v>0</v>
      </c>
      <c r="X237">
        <v>6.8666</v>
      </c>
      <c r="Y237">
        <v>63.926600000000001</v>
      </c>
      <c r="Z237" t="s">
        <v>8016</v>
      </c>
      <c r="AA237" s="119" t="s">
        <v>1</v>
      </c>
      <c r="AB237" t="s">
        <v>8194</v>
      </c>
      <c r="AC237">
        <v>7.35</v>
      </c>
    </row>
    <row r="238" spans="1:29" hidden="1" x14ac:dyDescent="0.25">
      <c r="A238" t="s">
        <v>8478</v>
      </c>
      <c r="B238" t="str">
        <f t="shared" si="20"/>
        <v>Octubre</v>
      </c>
      <c r="C238" t="b">
        <f t="shared" si="16"/>
        <v>0</v>
      </c>
      <c r="D238">
        <v>501</v>
      </c>
      <c r="E238">
        <v>2022</v>
      </c>
      <c r="F238" t="s">
        <v>8886</v>
      </c>
      <c r="G238" t="s">
        <v>7854</v>
      </c>
      <c r="H238" t="s">
        <v>0</v>
      </c>
      <c r="I238" t="str">
        <f t="shared" si="17"/>
        <v>CCF</v>
      </c>
      <c r="J238" t="str">
        <f t="shared" si="18"/>
        <v>Impreso por imprenta o tiquetes</v>
      </c>
      <c r="K238" s="67" t="s">
        <v>8658</v>
      </c>
      <c r="L238" s="67" t="s">
        <v>8016</v>
      </c>
      <c r="M238">
        <v>3786893</v>
      </c>
      <c r="N238" t="s">
        <v>1464</v>
      </c>
      <c r="O238" t="str">
        <f t="shared" si="19"/>
        <v>06140108580017</v>
      </c>
      <c r="P238" t="s">
        <v>1465</v>
      </c>
      <c r="Q238">
        <v>0</v>
      </c>
      <c r="R238">
        <v>0</v>
      </c>
      <c r="S238">
        <v>0</v>
      </c>
      <c r="T238">
        <v>141.24</v>
      </c>
      <c r="U238">
        <v>0</v>
      </c>
      <c r="V238">
        <v>0</v>
      </c>
      <c r="W238">
        <v>0</v>
      </c>
      <c r="X238">
        <v>18.3612</v>
      </c>
      <c r="Y238">
        <v>159.60120000000001</v>
      </c>
      <c r="Z238" t="s">
        <v>8016</v>
      </c>
      <c r="AA238" s="119" t="s">
        <v>1</v>
      </c>
      <c r="AB238" t="s">
        <v>8016</v>
      </c>
      <c r="AC238">
        <v>0</v>
      </c>
    </row>
    <row r="239" spans="1:29" hidden="1" x14ac:dyDescent="0.25">
      <c r="A239" t="s">
        <v>8478</v>
      </c>
      <c r="B239" t="str">
        <f t="shared" si="20"/>
        <v>Octubre</v>
      </c>
      <c r="C239" t="b">
        <f t="shared" si="16"/>
        <v>0</v>
      </c>
      <c r="D239">
        <v>500</v>
      </c>
      <c r="E239">
        <v>2022</v>
      </c>
      <c r="F239" t="s">
        <v>8877</v>
      </c>
      <c r="G239" t="s">
        <v>7854</v>
      </c>
      <c r="H239" t="s">
        <v>0</v>
      </c>
      <c r="I239" t="str">
        <f t="shared" si="17"/>
        <v>CCF</v>
      </c>
      <c r="J239" t="str">
        <f t="shared" si="18"/>
        <v>Impreso por imprenta o tiquetes</v>
      </c>
      <c r="K239" s="67" t="s">
        <v>8658</v>
      </c>
      <c r="L239" s="67" t="s">
        <v>8016</v>
      </c>
      <c r="M239">
        <v>373</v>
      </c>
      <c r="N239" t="s">
        <v>1584</v>
      </c>
      <c r="O239" t="str">
        <f t="shared" si="19"/>
        <v>06140108161017</v>
      </c>
      <c r="P239" t="s">
        <v>1585</v>
      </c>
      <c r="Q239">
        <v>0</v>
      </c>
      <c r="R239">
        <v>0</v>
      </c>
      <c r="S239">
        <v>0</v>
      </c>
      <c r="T239">
        <v>27.75</v>
      </c>
      <c r="U239">
        <v>0</v>
      </c>
      <c r="V239">
        <v>0</v>
      </c>
      <c r="W239">
        <v>0</v>
      </c>
      <c r="X239">
        <v>3.6074999999999999</v>
      </c>
      <c r="Y239">
        <v>31.357500000000002</v>
      </c>
      <c r="Z239" t="s">
        <v>8016</v>
      </c>
      <c r="AA239" s="119" t="s">
        <v>1</v>
      </c>
      <c r="AB239" t="s">
        <v>8016</v>
      </c>
      <c r="AC239">
        <v>0</v>
      </c>
    </row>
    <row r="240" spans="1:29" hidden="1" x14ac:dyDescent="0.25">
      <c r="A240" t="s">
        <v>8478</v>
      </c>
      <c r="B240" t="str">
        <f t="shared" si="20"/>
        <v>Octubre</v>
      </c>
      <c r="C240" t="b">
        <f t="shared" si="16"/>
        <v>0</v>
      </c>
      <c r="D240">
        <v>499</v>
      </c>
      <c r="E240">
        <v>2022</v>
      </c>
      <c r="F240" t="s">
        <v>8882</v>
      </c>
      <c r="G240" t="s">
        <v>7854</v>
      </c>
      <c r="H240" t="s">
        <v>0</v>
      </c>
      <c r="I240" t="str">
        <f t="shared" si="17"/>
        <v>CCF</v>
      </c>
      <c r="J240" t="str">
        <f t="shared" si="18"/>
        <v>Impreso por imprenta o tiquetes</v>
      </c>
      <c r="K240" s="67" t="s">
        <v>8658</v>
      </c>
      <c r="L240" s="67" t="s">
        <v>8016</v>
      </c>
      <c r="M240">
        <v>226858</v>
      </c>
      <c r="N240" t="s">
        <v>1471</v>
      </c>
      <c r="O240" t="str">
        <f t="shared" si="19"/>
        <v>14070503650018</v>
      </c>
      <c r="P240" t="s">
        <v>1472</v>
      </c>
      <c r="Q240">
        <v>1.46</v>
      </c>
      <c r="R240">
        <v>0</v>
      </c>
      <c r="S240">
        <v>0</v>
      </c>
      <c r="T240">
        <v>16.41</v>
      </c>
      <c r="U240">
        <v>0</v>
      </c>
      <c r="V240">
        <v>0</v>
      </c>
      <c r="W240">
        <v>0</v>
      </c>
      <c r="X240">
        <v>2.1333000000000002</v>
      </c>
      <c r="Y240">
        <v>20.003300000000003</v>
      </c>
      <c r="Z240" t="s">
        <v>8016</v>
      </c>
      <c r="AA240" s="119" t="s">
        <v>1</v>
      </c>
      <c r="AB240" t="s">
        <v>8016</v>
      </c>
      <c r="AC240">
        <v>0</v>
      </c>
    </row>
    <row r="241" spans="1:29" hidden="1" x14ac:dyDescent="0.25">
      <c r="A241" t="s">
        <v>8478</v>
      </c>
      <c r="B241" t="str">
        <f t="shared" si="20"/>
        <v>Octubre</v>
      </c>
      <c r="C241" t="b">
        <f t="shared" si="16"/>
        <v>0</v>
      </c>
      <c r="D241">
        <v>498</v>
      </c>
      <c r="E241">
        <v>2022</v>
      </c>
      <c r="F241" t="s">
        <v>8895</v>
      </c>
      <c r="G241" t="s">
        <v>7854</v>
      </c>
      <c r="H241" t="s">
        <v>0</v>
      </c>
      <c r="I241" t="str">
        <f t="shared" si="17"/>
        <v>CCF</v>
      </c>
      <c r="J241" t="str">
        <f t="shared" si="18"/>
        <v>Impreso por imprenta o tiquetes</v>
      </c>
      <c r="K241" s="67" t="s">
        <v>8658</v>
      </c>
      <c r="L241" s="67" t="s">
        <v>8016</v>
      </c>
      <c r="M241">
        <v>28854</v>
      </c>
      <c r="N241" t="s">
        <v>1471</v>
      </c>
      <c r="O241" t="str">
        <f t="shared" si="19"/>
        <v>14070503650018</v>
      </c>
      <c r="P241" t="s">
        <v>1472</v>
      </c>
      <c r="Q241">
        <v>1.46</v>
      </c>
      <c r="R241">
        <v>0</v>
      </c>
      <c r="S241">
        <v>0</v>
      </c>
      <c r="T241">
        <v>16.41</v>
      </c>
      <c r="U241">
        <v>0</v>
      </c>
      <c r="V241">
        <v>0</v>
      </c>
      <c r="W241">
        <v>0</v>
      </c>
      <c r="X241">
        <v>2.1333000000000002</v>
      </c>
      <c r="Y241">
        <v>20.003300000000003</v>
      </c>
      <c r="Z241" t="s">
        <v>8016</v>
      </c>
      <c r="AA241" s="119" t="s">
        <v>1</v>
      </c>
      <c r="AB241" t="s">
        <v>8016</v>
      </c>
      <c r="AC241">
        <v>0</v>
      </c>
    </row>
    <row r="242" spans="1:29" hidden="1" x14ac:dyDescent="0.25">
      <c r="A242" t="s">
        <v>8478</v>
      </c>
      <c r="B242" t="str">
        <f t="shared" si="20"/>
        <v>Octubre</v>
      </c>
      <c r="C242" t="b">
        <f t="shared" si="16"/>
        <v>0</v>
      </c>
      <c r="D242">
        <v>497</v>
      </c>
      <c r="E242">
        <v>2022</v>
      </c>
      <c r="F242" t="s">
        <v>8815</v>
      </c>
      <c r="G242" t="s">
        <v>7854</v>
      </c>
      <c r="H242" t="s">
        <v>0</v>
      </c>
      <c r="I242" t="str">
        <f t="shared" si="17"/>
        <v>CCF</v>
      </c>
      <c r="J242" t="str">
        <f t="shared" si="18"/>
        <v>Impreso por imprenta o tiquetes</v>
      </c>
      <c r="K242" s="67" t="s">
        <v>8658</v>
      </c>
      <c r="L242" s="67" t="s">
        <v>8016</v>
      </c>
      <c r="M242">
        <v>26286</v>
      </c>
      <c r="N242" t="s">
        <v>573</v>
      </c>
      <c r="O242" t="str">
        <f t="shared" si="19"/>
        <v>02102402171027</v>
      </c>
      <c r="P242" t="s">
        <v>574</v>
      </c>
      <c r="Q242">
        <v>0</v>
      </c>
      <c r="R242">
        <v>0</v>
      </c>
      <c r="S242">
        <v>0</v>
      </c>
      <c r="T242">
        <v>2773.5</v>
      </c>
      <c r="U242">
        <v>0</v>
      </c>
      <c r="V242">
        <v>0</v>
      </c>
      <c r="W242">
        <v>0</v>
      </c>
      <c r="X242">
        <v>360.55500000000001</v>
      </c>
      <c r="Y242">
        <v>3134.0549999999998</v>
      </c>
      <c r="Z242" t="s">
        <v>8016</v>
      </c>
      <c r="AA242" s="119" t="s">
        <v>1</v>
      </c>
      <c r="AB242" t="s">
        <v>8016</v>
      </c>
      <c r="AC242">
        <v>0</v>
      </c>
    </row>
    <row r="243" spans="1:29" hidden="1" x14ac:dyDescent="0.25">
      <c r="A243" t="s">
        <v>8478</v>
      </c>
      <c r="B243" t="str">
        <f t="shared" si="20"/>
        <v>Octubre</v>
      </c>
      <c r="C243" t="b">
        <f t="shared" si="16"/>
        <v>0</v>
      </c>
      <c r="D243">
        <v>496</v>
      </c>
      <c r="E243">
        <v>2022</v>
      </c>
      <c r="F243" t="s">
        <v>8883</v>
      </c>
      <c r="G243" t="s">
        <v>7854</v>
      </c>
      <c r="H243" t="s">
        <v>0</v>
      </c>
      <c r="I243" t="str">
        <f t="shared" si="17"/>
        <v>CCF</v>
      </c>
      <c r="J243" t="str">
        <f t="shared" si="18"/>
        <v>Impreso por imprenta o tiquetes</v>
      </c>
      <c r="K243" s="67" t="s">
        <v>8658</v>
      </c>
      <c r="L243" s="67" t="s">
        <v>8016</v>
      </c>
      <c r="M243">
        <v>935334</v>
      </c>
      <c r="N243" t="s">
        <v>1516</v>
      </c>
      <c r="O243" t="str">
        <f t="shared" si="19"/>
        <v>06142407500017</v>
      </c>
      <c r="P243" t="s">
        <v>1517</v>
      </c>
      <c r="Q243">
        <v>4.6500000000000004</v>
      </c>
      <c r="R243">
        <v>0</v>
      </c>
      <c r="S243">
        <v>0</v>
      </c>
      <c r="T243">
        <v>57.88</v>
      </c>
      <c r="U243">
        <v>0</v>
      </c>
      <c r="V243">
        <v>0</v>
      </c>
      <c r="W243">
        <v>0</v>
      </c>
      <c r="X243">
        <v>7.5244000000000009</v>
      </c>
      <c r="Y243">
        <v>70.054400000000001</v>
      </c>
      <c r="Z243" t="s">
        <v>8016</v>
      </c>
      <c r="AA243" s="119" t="s">
        <v>1</v>
      </c>
      <c r="AB243" t="s">
        <v>8016</v>
      </c>
      <c r="AC243">
        <v>0</v>
      </c>
    </row>
    <row r="244" spans="1:29" hidden="1" x14ac:dyDescent="0.25">
      <c r="A244" t="s">
        <v>8478</v>
      </c>
      <c r="B244" t="str">
        <f t="shared" si="20"/>
        <v>Octubre</v>
      </c>
      <c r="C244" t="b">
        <f t="shared" si="16"/>
        <v>0</v>
      </c>
      <c r="D244">
        <v>495</v>
      </c>
      <c r="E244">
        <v>2022</v>
      </c>
      <c r="F244" t="s">
        <v>8879</v>
      </c>
      <c r="G244" t="s">
        <v>7854</v>
      </c>
      <c r="H244" t="s">
        <v>0</v>
      </c>
      <c r="I244" t="str">
        <f t="shared" si="17"/>
        <v>CCF</v>
      </c>
      <c r="J244" t="str">
        <f t="shared" si="18"/>
        <v>Impreso por imprenta o tiquetes</v>
      </c>
      <c r="K244" s="67" t="s">
        <v>8658</v>
      </c>
      <c r="L244" s="67" t="s">
        <v>8016</v>
      </c>
      <c r="M244">
        <v>14405</v>
      </c>
      <c r="N244" t="s">
        <v>1634</v>
      </c>
      <c r="O244" t="str">
        <f t="shared" si="19"/>
        <v>06142403071030</v>
      </c>
      <c r="P244" t="s">
        <v>1635</v>
      </c>
      <c r="Q244">
        <v>2.9</v>
      </c>
      <c r="R244">
        <v>0</v>
      </c>
      <c r="S244">
        <v>0</v>
      </c>
      <c r="T244">
        <v>32.83</v>
      </c>
      <c r="U244">
        <v>0</v>
      </c>
      <c r="V244">
        <v>0</v>
      </c>
      <c r="W244">
        <v>0</v>
      </c>
      <c r="X244">
        <v>4.2679</v>
      </c>
      <c r="Y244">
        <v>39.997899999999994</v>
      </c>
      <c r="Z244" t="s">
        <v>8016</v>
      </c>
      <c r="AA244" s="119" t="s">
        <v>1</v>
      </c>
      <c r="AB244" t="s">
        <v>8016</v>
      </c>
      <c r="AC244">
        <v>0</v>
      </c>
    </row>
    <row r="245" spans="1:29" hidden="1" x14ac:dyDescent="0.25">
      <c r="A245" t="s">
        <v>8478</v>
      </c>
      <c r="B245" t="str">
        <f t="shared" si="20"/>
        <v>Octubre</v>
      </c>
      <c r="C245" t="b">
        <f t="shared" si="16"/>
        <v>0</v>
      </c>
      <c r="D245">
        <v>494</v>
      </c>
      <c r="E245">
        <v>2022</v>
      </c>
      <c r="F245" t="s">
        <v>8878</v>
      </c>
      <c r="G245" t="s">
        <v>7854</v>
      </c>
      <c r="H245" t="s">
        <v>0</v>
      </c>
      <c r="I245" t="str">
        <f t="shared" si="17"/>
        <v>CCF</v>
      </c>
      <c r="J245" t="str">
        <f t="shared" si="18"/>
        <v>Impreso por imprenta o tiquetes</v>
      </c>
      <c r="K245" s="67" t="s">
        <v>8658</v>
      </c>
      <c r="L245" s="67" t="s">
        <v>8016</v>
      </c>
      <c r="M245">
        <v>15225</v>
      </c>
      <c r="N245" t="s">
        <v>1497</v>
      </c>
      <c r="O245" t="str">
        <f t="shared" si="19"/>
        <v>06142406870019</v>
      </c>
      <c r="P245" t="s">
        <v>1498</v>
      </c>
      <c r="Q245">
        <v>0</v>
      </c>
      <c r="R245">
        <v>0</v>
      </c>
      <c r="S245">
        <v>0</v>
      </c>
      <c r="T245">
        <v>61.95</v>
      </c>
      <c r="U245">
        <v>0</v>
      </c>
      <c r="V245">
        <v>0</v>
      </c>
      <c r="W245">
        <v>0</v>
      </c>
      <c r="X245">
        <v>8.0535000000000014</v>
      </c>
      <c r="Y245">
        <v>70.003500000000003</v>
      </c>
      <c r="Z245" t="s">
        <v>8016</v>
      </c>
      <c r="AA245" s="119" t="s">
        <v>1</v>
      </c>
      <c r="AB245" t="s">
        <v>8016</v>
      </c>
      <c r="AC245">
        <v>0</v>
      </c>
    </row>
    <row r="246" spans="1:29" hidden="1" x14ac:dyDescent="0.25">
      <c r="A246" t="s">
        <v>8478</v>
      </c>
      <c r="B246" t="str">
        <f t="shared" si="20"/>
        <v>Octubre</v>
      </c>
      <c r="C246" t="b">
        <f t="shared" si="16"/>
        <v>0</v>
      </c>
      <c r="D246">
        <v>493</v>
      </c>
      <c r="E246">
        <v>2022</v>
      </c>
      <c r="F246" t="s">
        <v>8881</v>
      </c>
      <c r="G246" t="s">
        <v>7854</v>
      </c>
      <c r="H246" t="s">
        <v>0</v>
      </c>
      <c r="I246" t="str">
        <f t="shared" si="17"/>
        <v>CCF</v>
      </c>
      <c r="J246" t="str">
        <f t="shared" si="18"/>
        <v>Impreso por imprenta o tiquetes</v>
      </c>
      <c r="K246" s="67" t="s">
        <v>8658</v>
      </c>
      <c r="L246" s="67" t="s">
        <v>8016</v>
      </c>
      <c r="M246">
        <v>21939</v>
      </c>
      <c r="N246" t="s">
        <v>1469</v>
      </c>
      <c r="O246" t="str">
        <f t="shared" si="19"/>
        <v>06140711071030</v>
      </c>
      <c r="P246" t="s">
        <v>1470</v>
      </c>
      <c r="Q246">
        <v>0</v>
      </c>
      <c r="R246">
        <v>0</v>
      </c>
      <c r="S246">
        <v>0</v>
      </c>
      <c r="T246">
        <v>19.29</v>
      </c>
      <c r="U246">
        <v>0</v>
      </c>
      <c r="V246">
        <v>0</v>
      </c>
      <c r="W246">
        <v>0</v>
      </c>
      <c r="X246">
        <v>2.5076999999999998</v>
      </c>
      <c r="Y246">
        <v>21.797699999999999</v>
      </c>
      <c r="Z246" t="s">
        <v>8016</v>
      </c>
      <c r="AA246" s="119" t="s">
        <v>1</v>
      </c>
      <c r="AB246" t="s">
        <v>8016</v>
      </c>
      <c r="AC246">
        <v>0</v>
      </c>
    </row>
    <row r="247" spans="1:29" hidden="1" x14ac:dyDescent="0.25">
      <c r="A247" t="s">
        <v>8478</v>
      </c>
      <c r="B247" t="str">
        <f t="shared" si="20"/>
        <v>Octubre</v>
      </c>
      <c r="C247" t="b">
        <f t="shared" si="16"/>
        <v>0</v>
      </c>
      <c r="D247">
        <v>492</v>
      </c>
      <c r="E247">
        <v>2022</v>
      </c>
      <c r="F247" t="s">
        <v>8881</v>
      </c>
      <c r="G247" t="s">
        <v>7854</v>
      </c>
      <c r="H247" t="s">
        <v>0</v>
      </c>
      <c r="I247" t="str">
        <f t="shared" si="17"/>
        <v>CCF</v>
      </c>
      <c r="J247" t="str">
        <f t="shared" si="18"/>
        <v>Impreso por imprenta o tiquetes</v>
      </c>
      <c r="K247" s="67" t="s">
        <v>8658</v>
      </c>
      <c r="L247" s="67" t="s">
        <v>8016</v>
      </c>
      <c r="M247">
        <v>7748</v>
      </c>
      <c r="N247" t="s">
        <v>1626</v>
      </c>
      <c r="O247" t="str">
        <f t="shared" si="19"/>
        <v>06140804161013</v>
      </c>
      <c r="P247" t="s">
        <v>1627</v>
      </c>
      <c r="Q247">
        <v>2.79</v>
      </c>
      <c r="R247">
        <v>0</v>
      </c>
      <c r="S247">
        <v>0</v>
      </c>
      <c r="T247">
        <v>32.92</v>
      </c>
      <c r="U247">
        <v>0</v>
      </c>
      <c r="V247">
        <v>0</v>
      </c>
      <c r="W247">
        <v>0</v>
      </c>
      <c r="X247">
        <v>4.2796000000000003</v>
      </c>
      <c r="Y247">
        <v>39.989600000000003</v>
      </c>
      <c r="Z247" t="s">
        <v>8016</v>
      </c>
      <c r="AA247" s="119" t="s">
        <v>1</v>
      </c>
      <c r="AB247" t="s">
        <v>8016</v>
      </c>
      <c r="AC247">
        <v>0</v>
      </c>
    </row>
    <row r="248" spans="1:29" hidden="1" x14ac:dyDescent="0.25">
      <c r="A248" t="s">
        <v>8478</v>
      </c>
      <c r="B248" t="str">
        <f t="shared" si="20"/>
        <v>Octubre</v>
      </c>
      <c r="C248" t="b">
        <f t="shared" si="16"/>
        <v>0</v>
      </c>
      <c r="D248">
        <v>491</v>
      </c>
      <c r="E248">
        <v>2022</v>
      </c>
      <c r="F248" t="s">
        <v>8903</v>
      </c>
      <c r="G248" t="s">
        <v>7854</v>
      </c>
      <c r="H248" t="s">
        <v>0</v>
      </c>
      <c r="I248" t="str">
        <f t="shared" si="17"/>
        <v>CCF</v>
      </c>
      <c r="J248" t="str">
        <f t="shared" si="18"/>
        <v>Impreso por imprenta o tiquetes</v>
      </c>
      <c r="K248" s="67" t="s">
        <v>8658</v>
      </c>
      <c r="L248" s="67" t="s">
        <v>8016</v>
      </c>
      <c r="M248">
        <v>9101</v>
      </c>
      <c r="N248" t="s">
        <v>8045</v>
      </c>
      <c r="O248" t="str">
        <f t="shared" si="19"/>
        <v>06140602141037</v>
      </c>
      <c r="P248" t="s">
        <v>8046</v>
      </c>
      <c r="Q248">
        <v>2.79</v>
      </c>
      <c r="R248">
        <v>0</v>
      </c>
      <c r="S248">
        <v>0</v>
      </c>
      <c r="T248">
        <v>32.92</v>
      </c>
      <c r="U248">
        <v>0</v>
      </c>
      <c r="V248">
        <v>0</v>
      </c>
      <c r="W248">
        <v>0</v>
      </c>
      <c r="X248">
        <v>4.2796000000000003</v>
      </c>
      <c r="Y248">
        <v>39.989600000000003</v>
      </c>
      <c r="Z248" t="s">
        <v>8016</v>
      </c>
      <c r="AA248" s="119" t="s">
        <v>1</v>
      </c>
      <c r="AB248" t="s">
        <v>8016</v>
      </c>
      <c r="AC248">
        <v>0</v>
      </c>
    </row>
    <row r="249" spans="1:29" hidden="1" x14ac:dyDescent="0.25">
      <c r="A249" t="s">
        <v>8478</v>
      </c>
      <c r="B249" t="str">
        <f t="shared" si="20"/>
        <v>Octubre</v>
      </c>
      <c r="C249" t="b">
        <f t="shared" si="16"/>
        <v>0</v>
      </c>
      <c r="D249">
        <v>490</v>
      </c>
      <c r="E249">
        <v>2022</v>
      </c>
      <c r="F249" t="s">
        <v>8882</v>
      </c>
      <c r="G249" t="s">
        <v>7854</v>
      </c>
      <c r="H249" t="s">
        <v>0</v>
      </c>
      <c r="I249" t="str">
        <f t="shared" si="17"/>
        <v>CCF</v>
      </c>
      <c r="J249" t="str">
        <f t="shared" si="18"/>
        <v>Impreso por imprenta o tiquetes</v>
      </c>
      <c r="K249" s="67" t="s">
        <v>8658</v>
      </c>
      <c r="L249" s="67" t="s">
        <v>8016</v>
      </c>
      <c r="M249">
        <v>4241934</v>
      </c>
      <c r="N249" t="s">
        <v>1501</v>
      </c>
      <c r="O249" t="str">
        <f t="shared" si="19"/>
        <v>06142708101053</v>
      </c>
      <c r="P249" t="s">
        <v>1502</v>
      </c>
      <c r="Q249">
        <v>2.91</v>
      </c>
      <c r="R249">
        <v>0</v>
      </c>
      <c r="S249">
        <v>0</v>
      </c>
      <c r="T249">
        <v>32.82</v>
      </c>
      <c r="U249">
        <v>0</v>
      </c>
      <c r="V249">
        <v>0</v>
      </c>
      <c r="W249">
        <v>0</v>
      </c>
      <c r="X249">
        <v>4.2666000000000004</v>
      </c>
      <c r="Y249">
        <v>39.996600000000001</v>
      </c>
      <c r="Z249" t="s">
        <v>8016</v>
      </c>
      <c r="AA249" s="119" t="s">
        <v>1</v>
      </c>
      <c r="AB249" t="s">
        <v>8016</v>
      </c>
      <c r="AC249">
        <v>0</v>
      </c>
    </row>
    <row r="250" spans="1:29" hidden="1" x14ac:dyDescent="0.25">
      <c r="A250" t="s">
        <v>8478</v>
      </c>
      <c r="B250" t="str">
        <f t="shared" si="20"/>
        <v>Octubre</v>
      </c>
      <c r="C250" t="b">
        <f t="shared" si="16"/>
        <v>0</v>
      </c>
      <c r="D250">
        <v>489</v>
      </c>
      <c r="E250">
        <v>2022</v>
      </c>
      <c r="F250" t="s">
        <v>8874</v>
      </c>
      <c r="G250" t="s">
        <v>7854</v>
      </c>
      <c r="H250" t="s">
        <v>0</v>
      </c>
      <c r="I250" t="str">
        <f t="shared" si="17"/>
        <v>CCF</v>
      </c>
      <c r="J250" t="str">
        <f t="shared" si="18"/>
        <v>Impreso por imprenta o tiquetes</v>
      </c>
      <c r="K250" s="67" t="s">
        <v>8658</v>
      </c>
      <c r="L250" s="67" t="s">
        <v>8016</v>
      </c>
      <c r="M250">
        <v>132693</v>
      </c>
      <c r="N250" t="s">
        <v>1522</v>
      </c>
      <c r="O250" t="str">
        <f t="shared" si="19"/>
        <v>06141403161033</v>
      </c>
      <c r="P250" t="s">
        <v>1523</v>
      </c>
      <c r="Q250">
        <v>2.95</v>
      </c>
      <c r="R250">
        <v>0</v>
      </c>
      <c r="S250">
        <v>0</v>
      </c>
      <c r="T250">
        <v>32.79</v>
      </c>
      <c r="U250">
        <v>0</v>
      </c>
      <c r="V250">
        <v>0</v>
      </c>
      <c r="W250">
        <v>0</v>
      </c>
      <c r="X250">
        <v>4.2626999999999997</v>
      </c>
      <c r="Y250">
        <v>40.002700000000004</v>
      </c>
      <c r="Z250" t="s">
        <v>8016</v>
      </c>
      <c r="AA250" s="119" t="s">
        <v>1</v>
      </c>
      <c r="AB250" t="s">
        <v>8194</v>
      </c>
      <c r="AC250">
        <v>32</v>
      </c>
    </row>
    <row r="251" spans="1:29" hidden="1" x14ac:dyDescent="0.25">
      <c r="A251" t="s">
        <v>8478</v>
      </c>
      <c r="B251" t="str">
        <f t="shared" si="20"/>
        <v>Octubre</v>
      </c>
      <c r="C251" t="b">
        <f t="shared" si="16"/>
        <v>0</v>
      </c>
      <c r="D251">
        <v>488</v>
      </c>
      <c r="E251">
        <v>2022</v>
      </c>
      <c r="F251" t="s">
        <v>8876</v>
      </c>
      <c r="G251" t="s">
        <v>7854</v>
      </c>
      <c r="H251" t="s">
        <v>0</v>
      </c>
      <c r="I251" t="str">
        <f t="shared" si="17"/>
        <v>CCF</v>
      </c>
      <c r="J251" t="str">
        <f t="shared" si="18"/>
        <v>Impreso por imprenta o tiquetes</v>
      </c>
      <c r="K251" s="67" t="s">
        <v>8658</v>
      </c>
      <c r="L251" s="67" t="s">
        <v>8016</v>
      </c>
      <c r="M251">
        <v>2632</v>
      </c>
      <c r="N251" t="s">
        <v>1510</v>
      </c>
      <c r="O251" t="str">
        <f t="shared" si="19"/>
        <v>06141708071034</v>
      </c>
      <c r="P251" t="s">
        <v>1511</v>
      </c>
      <c r="Q251">
        <v>3</v>
      </c>
      <c r="R251">
        <v>0</v>
      </c>
      <c r="S251">
        <v>0</v>
      </c>
      <c r="T251">
        <v>33.72</v>
      </c>
      <c r="U251">
        <v>0</v>
      </c>
      <c r="V251">
        <v>0</v>
      </c>
      <c r="W251">
        <v>0</v>
      </c>
      <c r="X251">
        <v>4.3836000000000004</v>
      </c>
      <c r="Y251">
        <v>41.1036</v>
      </c>
      <c r="Z251" t="s">
        <v>8016</v>
      </c>
      <c r="AA251" s="119" t="s">
        <v>1</v>
      </c>
      <c r="AB251" t="s">
        <v>8016</v>
      </c>
      <c r="AC251">
        <v>0</v>
      </c>
    </row>
    <row r="252" spans="1:29" hidden="1" x14ac:dyDescent="0.25">
      <c r="A252" t="s">
        <v>8478</v>
      </c>
      <c r="B252" t="str">
        <f t="shared" si="20"/>
        <v>Octubre</v>
      </c>
      <c r="C252" t="b">
        <f t="shared" si="16"/>
        <v>0</v>
      </c>
      <c r="D252">
        <v>487</v>
      </c>
      <c r="E252">
        <v>2022</v>
      </c>
      <c r="F252" t="s">
        <v>8875</v>
      </c>
      <c r="G252" t="s">
        <v>7854</v>
      </c>
      <c r="H252" t="s">
        <v>0</v>
      </c>
      <c r="I252" t="str">
        <f t="shared" si="17"/>
        <v>CCF</v>
      </c>
      <c r="J252" t="str">
        <f t="shared" si="18"/>
        <v>Impreso por imprenta o tiquetes</v>
      </c>
      <c r="K252" s="67" t="s">
        <v>8658</v>
      </c>
      <c r="L252" s="67" t="s">
        <v>8016</v>
      </c>
      <c r="M252">
        <v>17973</v>
      </c>
      <c r="N252" t="s">
        <v>1634</v>
      </c>
      <c r="O252" t="str">
        <f t="shared" si="19"/>
        <v>06142403071030</v>
      </c>
      <c r="P252" t="s">
        <v>1635</v>
      </c>
      <c r="Q252">
        <v>2.9</v>
      </c>
      <c r="R252">
        <v>0</v>
      </c>
      <c r="S252">
        <v>0</v>
      </c>
      <c r="T252">
        <v>32.83</v>
      </c>
      <c r="U252">
        <v>0</v>
      </c>
      <c r="V252">
        <v>0</v>
      </c>
      <c r="W252">
        <v>0</v>
      </c>
      <c r="X252">
        <v>4.2679</v>
      </c>
      <c r="Y252">
        <v>39.997899999999994</v>
      </c>
      <c r="Z252" t="s">
        <v>8016</v>
      </c>
      <c r="AA252" s="119" t="s">
        <v>1</v>
      </c>
      <c r="AB252" t="s">
        <v>8202</v>
      </c>
      <c r="AC252">
        <v>1.69</v>
      </c>
    </row>
    <row r="253" spans="1:29" hidden="1" x14ac:dyDescent="0.25">
      <c r="A253" t="s">
        <v>8478</v>
      </c>
      <c r="B253" t="str">
        <f t="shared" si="20"/>
        <v>Octubre</v>
      </c>
      <c r="C253" t="b">
        <f t="shared" si="16"/>
        <v>0</v>
      </c>
      <c r="D253">
        <v>486</v>
      </c>
      <c r="E253">
        <v>2022</v>
      </c>
      <c r="F253" t="s">
        <v>8882</v>
      </c>
      <c r="G253" t="s">
        <v>7854</v>
      </c>
      <c r="H253" t="s">
        <v>0</v>
      </c>
      <c r="I253" t="str">
        <f t="shared" si="17"/>
        <v>CCF</v>
      </c>
      <c r="J253" t="str">
        <f t="shared" si="18"/>
        <v>Impreso por imprenta o tiquetes</v>
      </c>
      <c r="K253" s="67" t="s">
        <v>8658</v>
      </c>
      <c r="L253" s="67" t="s">
        <v>8016</v>
      </c>
      <c r="M253">
        <v>20023213</v>
      </c>
      <c r="N253" t="s">
        <v>3558</v>
      </c>
      <c r="O253" t="str">
        <f t="shared" si="19"/>
        <v>06140104620021</v>
      </c>
      <c r="P253" t="s">
        <v>3559</v>
      </c>
      <c r="Q253">
        <v>0</v>
      </c>
      <c r="R253">
        <v>0</v>
      </c>
      <c r="S253">
        <v>0</v>
      </c>
      <c r="T253">
        <v>257.48</v>
      </c>
      <c r="U253">
        <v>0</v>
      </c>
      <c r="V253">
        <v>0</v>
      </c>
      <c r="W253">
        <v>0</v>
      </c>
      <c r="X253">
        <v>33.4724</v>
      </c>
      <c r="Y253">
        <v>290.95240000000001</v>
      </c>
      <c r="Z253" t="s">
        <v>8016</v>
      </c>
      <c r="AA253" s="119" t="s">
        <v>1</v>
      </c>
      <c r="AB253" t="s">
        <v>8016</v>
      </c>
      <c r="AC253">
        <v>0</v>
      </c>
    </row>
    <row r="254" spans="1:29" hidden="1" x14ac:dyDescent="0.25">
      <c r="A254" t="s">
        <v>8478</v>
      </c>
      <c r="B254" t="str">
        <f t="shared" si="20"/>
        <v>Octubre</v>
      </c>
      <c r="C254" t="b">
        <f t="shared" si="16"/>
        <v>0</v>
      </c>
      <c r="D254">
        <v>485</v>
      </c>
      <c r="E254">
        <v>2022</v>
      </c>
      <c r="F254" t="s">
        <v>8875</v>
      </c>
      <c r="G254" t="s">
        <v>7854</v>
      </c>
      <c r="H254" t="s">
        <v>0</v>
      </c>
      <c r="I254" t="str">
        <f t="shared" si="17"/>
        <v>CCF</v>
      </c>
      <c r="J254" t="str">
        <f t="shared" si="18"/>
        <v>Impreso por imprenta o tiquetes</v>
      </c>
      <c r="K254" s="67" t="s">
        <v>8658</v>
      </c>
      <c r="L254" s="67" t="s">
        <v>8016</v>
      </c>
      <c r="M254">
        <v>25784</v>
      </c>
      <c r="N254" t="s">
        <v>1559</v>
      </c>
      <c r="O254" t="str">
        <f t="shared" si="19"/>
        <v>06142008011037</v>
      </c>
      <c r="P254" t="s">
        <v>1560</v>
      </c>
      <c r="Q254">
        <v>0</v>
      </c>
      <c r="R254">
        <v>0</v>
      </c>
      <c r="S254">
        <v>0</v>
      </c>
      <c r="T254">
        <v>75.27</v>
      </c>
      <c r="U254">
        <v>0</v>
      </c>
      <c r="V254">
        <v>0</v>
      </c>
      <c r="W254">
        <v>0</v>
      </c>
      <c r="X254">
        <v>9.7850999999999999</v>
      </c>
      <c r="Y254">
        <v>85.055099999999996</v>
      </c>
      <c r="Z254" t="s">
        <v>8016</v>
      </c>
      <c r="AA254" s="119" t="s">
        <v>1</v>
      </c>
      <c r="AB254" t="s">
        <v>8016</v>
      </c>
      <c r="AC254">
        <v>0</v>
      </c>
    </row>
    <row r="255" spans="1:29" hidden="1" x14ac:dyDescent="0.25">
      <c r="A255" t="s">
        <v>8478</v>
      </c>
      <c r="B255" t="str">
        <f t="shared" si="20"/>
        <v>Octubre</v>
      </c>
      <c r="C255" t="b">
        <f t="shared" si="16"/>
        <v>0</v>
      </c>
      <c r="D255">
        <v>484</v>
      </c>
      <c r="E255">
        <v>2022</v>
      </c>
      <c r="F255" t="s">
        <v>8878</v>
      </c>
      <c r="G255" t="s">
        <v>7854</v>
      </c>
      <c r="H255" t="s">
        <v>0</v>
      </c>
      <c r="I255" t="str">
        <f t="shared" si="17"/>
        <v>CCF</v>
      </c>
      <c r="J255" t="str">
        <f t="shared" si="18"/>
        <v>Impreso por imprenta o tiquetes</v>
      </c>
      <c r="K255" s="67" t="s">
        <v>8658</v>
      </c>
      <c r="L255" s="67" t="s">
        <v>8016</v>
      </c>
      <c r="M255">
        <v>7218</v>
      </c>
      <c r="N255" t="s">
        <v>1674</v>
      </c>
      <c r="O255" t="str">
        <f t="shared" si="19"/>
        <v>06140706911055</v>
      </c>
      <c r="P255" t="s">
        <v>1675</v>
      </c>
      <c r="Q255">
        <v>0</v>
      </c>
      <c r="R255">
        <v>0</v>
      </c>
      <c r="S255">
        <v>0</v>
      </c>
      <c r="T255">
        <v>193.81</v>
      </c>
      <c r="U255">
        <v>0</v>
      </c>
      <c r="V255">
        <v>0</v>
      </c>
      <c r="W255">
        <v>0</v>
      </c>
      <c r="X255">
        <v>25.1953</v>
      </c>
      <c r="Y255">
        <v>219.00530000000001</v>
      </c>
      <c r="Z255" t="s">
        <v>8016</v>
      </c>
      <c r="AA255" s="119" t="s">
        <v>1</v>
      </c>
      <c r="AB255" t="s">
        <v>8016</v>
      </c>
      <c r="AC255">
        <v>0</v>
      </c>
    </row>
    <row r="256" spans="1:29" hidden="1" x14ac:dyDescent="0.25">
      <c r="A256" t="s">
        <v>8478</v>
      </c>
      <c r="B256" t="str">
        <f t="shared" si="20"/>
        <v>Octubre</v>
      </c>
      <c r="C256" t="b">
        <f t="shared" si="16"/>
        <v>0</v>
      </c>
      <c r="D256">
        <v>483</v>
      </c>
      <c r="E256">
        <v>2022</v>
      </c>
      <c r="F256" t="s">
        <v>8877</v>
      </c>
      <c r="G256" t="s">
        <v>7854</v>
      </c>
      <c r="H256" t="s">
        <v>0</v>
      </c>
      <c r="I256" t="str">
        <f t="shared" si="17"/>
        <v>CCF</v>
      </c>
      <c r="J256" t="str">
        <f t="shared" si="18"/>
        <v>Impreso por imprenta o tiquetes</v>
      </c>
      <c r="K256" s="67" t="s">
        <v>8658</v>
      </c>
      <c r="L256" s="67" t="s">
        <v>8016</v>
      </c>
      <c r="M256">
        <v>9961</v>
      </c>
      <c r="N256" t="s">
        <v>1541</v>
      </c>
      <c r="O256" t="str">
        <f t="shared" si="19"/>
        <v>06140210081052</v>
      </c>
      <c r="P256" t="s">
        <v>1542</v>
      </c>
      <c r="Q256">
        <v>0</v>
      </c>
      <c r="R256">
        <v>0</v>
      </c>
      <c r="S256">
        <v>0</v>
      </c>
      <c r="T256">
        <v>73.010000000000005</v>
      </c>
      <c r="U256">
        <v>0</v>
      </c>
      <c r="V256">
        <v>0</v>
      </c>
      <c r="W256">
        <v>0</v>
      </c>
      <c r="X256">
        <v>9.4913000000000007</v>
      </c>
      <c r="Y256">
        <v>82.501300000000001</v>
      </c>
      <c r="Z256" t="s">
        <v>8016</v>
      </c>
      <c r="AA256" s="119" t="s">
        <v>1</v>
      </c>
      <c r="AB256" t="s">
        <v>8016</v>
      </c>
      <c r="AC256">
        <v>0</v>
      </c>
    </row>
    <row r="257" spans="1:29" hidden="1" x14ac:dyDescent="0.25">
      <c r="A257" t="s">
        <v>8478</v>
      </c>
      <c r="B257" t="str">
        <f t="shared" si="20"/>
        <v>Octubre</v>
      </c>
      <c r="C257" t="b">
        <f t="shared" si="16"/>
        <v>0</v>
      </c>
      <c r="D257">
        <v>482</v>
      </c>
      <c r="E257">
        <v>2022</v>
      </c>
      <c r="F257" t="s">
        <v>8894</v>
      </c>
      <c r="G257" t="s">
        <v>7854</v>
      </c>
      <c r="H257" t="s">
        <v>0</v>
      </c>
      <c r="I257" t="str">
        <f t="shared" si="17"/>
        <v>CCF</v>
      </c>
      <c r="J257" t="str">
        <f t="shared" si="18"/>
        <v>Impreso por imprenta o tiquetes</v>
      </c>
      <c r="K257" s="67" t="s">
        <v>8658</v>
      </c>
      <c r="L257" s="67" t="s">
        <v>8016</v>
      </c>
      <c r="M257">
        <v>38665</v>
      </c>
      <c r="N257" t="s">
        <v>1531</v>
      </c>
      <c r="O257" t="str">
        <f t="shared" si="19"/>
        <v>06142501101070</v>
      </c>
      <c r="P257" t="s">
        <v>1532</v>
      </c>
      <c r="Q257">
        <v>2.8899999999999997</v>
      </c>
      <c r="R257">
        <v>0</v>
      </c>
      <c r="S257">
        <v>0</v>
      </c>
      <c r="T257">
        <v>32.83</v>
      </c>
      <c r="U257">
        <v>0</v>
      </c>
      <c r="V257">
        <v>0</v>
      </c>
      <c r="W257">
        <v>0</v>
      </c>
      <c r="X257">
        <v>4.2679</v>
      </c>
      <c r="Y257">
        <v>39.987899999999996</v>
      </c>
      <c r="Z257" t="s">
        <v>8016</v>
      </c>
      <c r="AA257" s="119" t="s">
        <v>1</v>
      </c>
      <c r="AB257" t="s">
        <v>8016</v>
      </c>
      <c r="AC257">
        <v>0</v>
      </c>
    </row>
    <row r="258" spans="1:29" hidden="1" x14ac:dyDescent="0.25">
      <c r="A258" t="s">
        <v>8478</v>
      </c>
      <c r="B258" t="str">
        <f t="shared" si="20"/>
        <v>Octubre</v>
      </c>
      <c r="C258" t="b">
        <f t="shared" si="16"/>
        <v>0</v>
      </c>
      <c r="D258">
        <v>481</v>
      </c>
      <c r="E258">
        <v>2022</v>
      </c>
      <c r="F258" t="s">
        <v>8884</v>
      </c>
      <c r="G258" t="s">
        <v>7854</v>
      </c>
      <c r="H258" t="s">
        <v>0</v>
      </c>
      <c r="I258" t="str">
        <f t="shared" si="17"/>
        <v>CCF</v>
      </c>
      <c r="J258" t="str">
        <f t="shared" si="18"/>
        <v>Impreso por imprenta o tiquetes</v>
      </c>
      <c r="K258" s="67" t="s">
        <v>8658</v>
      </c>
      <c r="L258" s="67" t="s">
        <v>8016</v>
      </c>
      <c r="M258">
        <v>1398</v>
      </c>
      <c r="N258" t="s">
        <v>8899</v>
      </c>
      <c r="O258" t="str">
        <f t="shared" si="19"/>
        <v>11081010721018</v>
      </c>
      <c r="P258" t="s">
        <v>8900</v>
      </c>
      <c r="Q258">
        <v>0</v>
      </c>
      <c r="R258">
        <v>0</v>
      </c>
      <c r="S258">
        <v>0</v>
      </c>
      <c r="T258">
        <v>76.25</v>
      </c>
      <c r="U258">
        <v>0</v>
      </c>
      <c r="V258">
        <v>0</v>
      </c>
      <c r="W258">
        <v>0</v>
      </c>
      <c r="X258">
        <v>9.9124999999999996</v>
      </c>
      <c r="Y258">
        <v>86.162499999999994</v>
      </c>
      <c r="Z258" t="s">
        <v>8016</v>
      </c>
      <c r="AA258" s="119" t="s">
        <v>1</v>
      </c>
      <c r="AB258" t="s">
        <v>8016</v>
      </c>
      <c r="AC258">
        <v>0</v>
      </c>
    </row>
    <row r="259" spans="1:29" hidden="1" x14ac:dyDescent="0.25">
      <c r="A259" t="s">
        <v>8478</v>
      </c>
      <c r="B259" t="str">
        <f t="shared" si="20"/>
        <v>Octubre</v>
      </c>
      <c r="C259" t="b">
        <f t="shared" ref="C259:C272" si="21">IF(A259="ENERO",REPLACE(A259,2,4,"nero"),IF(A259="FEBRERO",REPLACE(A259,2,6,"ebrero"),IF(A259="MARZO",REPLACE(A259,2,4,"arzo")*IF(A259="ABRIL",REPLACE(A259,2,4,"bril")*IF(A259="MAYO",REPLACE(A259,2,3,"ayo")*IF(A259="JUNIO",REPLACE(A259,2,4,"unio"),0))))))</f>
        <v>0</v>
      </c>
      <c r="D259">
        <v>480</v>
      </c>
      <c r="E259">
        <v>2022</v>
      </c>
      <c r="F259" t="s">
        <v>8884</v>
      </c>
      <c r="G259" t="s">
        <v>7854</v>
      </c>
      <c r="H259" t="s">
        <v>0</v>
      </c>
      <c r="I259" t="str">
        <f t="shared" ref="I259:I322" si="22">IF(H259="03","CCF",IF(H259="05","Nota de crédito",IF(H259="12","Factura",0)))</f>
        <v>CCF</v>
      </c>
      <c r="J259" t="str">
        <f t="shared" ref="J259:J322" si="23">IF(I259="CCF","Impreso por imprenta o tiquetes",IF(I259="Nota de crédito","Impreso por imprenta o tiquetes",IF(I259="Factura","Otros",0)))</f>
        <v>Impreso por imprenta o tiquetes</v>
      </c>
      <c r="K259" s="67" t="s">
        <v>8658</v>
      </c>
      <c r="L259" s="67" t="s">
        <v>8016</v>
      </c>
      <c r="M259">
        <v>14</v>
      </c>
      <c r="N259" t="s">
        <v>8901</v>
      </c>
      <c r="O259" t="str">
        <f t="shared" ref="O259:O322" si="24">IF(N259="",Z259,N259)</f>
        <v>03062612731027</v>
      </c>
      <c r="P259" t="s">
        <v>8902</v>
      </c>
      <c r="Q259">
        <v>0</v>
      </c>
      <c r="R259">
        <v>0</v>
      </c>
      <c r="S259">
        <v>0</v>
      </c>
      <c r="T259">
        <v>15</v>
      </c>
      <c r="U259">
        <v>0</v>
      </c>
      <c r="V259">
        <v>0</v>
      </c>
      <c r="W259">
        <v>0</v>
      </c>
      <c r="X259">
        <v>1.9500000000000002</v>
      </c>
      <c r="Y259">
        <v>16.95</v>
      </c>
      <c r="Z259" t="s">
        <v>8016</v>
      </c>
      <c r="AA259" s="119" t="s">
        <v>1</v>
      </c>
      <c r="AB259" t="s">
        <v>8016</v>
      </c>
      <c r="AC259">
        <v>0</v>
      </c>
    </row>
    <row r="260" spans="1:29" hidden="1" x14ac:dyDescent="0.25">
      <c r="A260" t="s">
        <v>8478</v>
      </c>
      <c r="B260" t="str">
        <f t="shared" si="20"/>
        <v>Octubre</v>
      </c>
      <c r="C260" t="b">
        <f t="shared" si="21"/>
        <v>0</v>
      </c>
      <c r="D260">
        <v>479</v>
      </c>
      <c r="E260">
        <v>2022</v>
      </c>
      <c r="F260" t="s">
        <v>8884</v>
      </c>
      <c r="G260" t="s">
        <v>7854</v>
      </c>
      <c r="H260" t="s">
        <v>0</v>
      </c>
      <c r="I260" t="str">
        <f t="shared" si="22"/>
        <v>CCF</v>
      </c>
      <c r="J260" t="str">
        <f t="shared" si="23"/>
        <v>Impreso por imprenta o tiquetes</v>
      </c>
      <c r="K260" s="67" t="s">
        <v>8658</v>
      </c>
      <c r="L260" s="67" t="s">
        <v>8016</v>
      </c>
      <c r="M260">
        <v>128240</v>
      </c>
      <c r="N260" t="s">
        <v>1522</v>
      </c>
      <c r="O260" t="str">
        <f t="shared" si="24"/>
        <v>06141403161033</v>
      </c>
      <c r="P260" t="s">
        <v>1523</v>
      </c>
      <c r="Q260">
        <v>2.21</v>
      </c>
      <c r="R260">
        <v>0</v>
      </c>
      <c r="S260">
        <v>0</v>
      </c>
      <c r="T260">
        <v>24.59</v>
      </c>
      <c r="U260">
        <v>0</v>
      </c>
      <c r="V260">
        <v>0</v>
      </c>
      <c r="W260">
        <v>0</v>
      </c>
      <c r="X260">
        <v>3.1966999999999999</v>
      </c>
      <c r="Y260">
        <v>29.996700000000001</v>
      </c>
      <c r="Z260" t="s">
        <v>8016</v>
      </c>
      <c r="AA260" s="119" t="s">
        <v>1</v>
      </c>
      <c r="AB260" t="s">
        <v>8016</v>
      </c>
      <c r="AC260">
        <v>0</v>
      </c>
    </row>
    <row r="261" spans="1:29" hidden="1" x14ac:dyDescent="0.25">
      <c r="A261" t="s">
        <v>8478</v>
      </c>
      <c r="B261" t="str">
        <f t="shared" si="20"/>
        <v>Octubre</v>
      </c>
      <c r="C261" t="b">
        <f t="shared" si="21"/>
        <v>0</v>
      </c>
      <c r="D261">
        <v>478</v>
      </c>
      <c r="E261">
        <v>2022</v>
      </c>
      <c r="F261" t="s">
        <v>8880</v>
      </c>
      <c r="G261" t="s">
        <v>7854</v>
      </c>
      <c r="H261" t="s">
        <v>0</v>
      </c>
      <c r="I261" t="str">
        <f t="shared" si="22"/>
        <v>CCF</v>
      </c>
      <c r="J261" t="str">
        <f t="shared" si="23"/>
        <v>Impreso por imprenta o tiquetes</v>
      </c>
      <c r="K261" s="67" t="s">
        <v>8658</v>
      </c>
      <c r="L261" s="67" t="s">
        <v>8016</v>
      </c>
      <c r="M261">
        <v>168389</v>
      </c>
      <c r="N261" t="s">
        <v>2349</v>
      </c>
      <c r="O261" t="str">
        <f t="shared" si="24"/>
        <v>06141612991019</v>
      </c>
      <c r="P261" t="s">
        <v>2350</v>
      </c>
      <c r="Q261">
        <v>2.75</v>
      </c>
      <c r="R261">
        <v>0</v>
      </c>
      <c r="S261">
        <v>0</v>
      </c>
      <c r="T261">
        <v>32.96</v>
      </c>
      <c r="U261">
        <v>0</v>
      </c>
      <c r="V261">
        <v>0</v>
      </c>
      <c r="W261">
        <v>0</v>
      </c>
      <c r="X261">
        <v>4.2848000000000006</v>
      </c>
      <c r="Y261">
        <v>39.994799999999998</v>
      </c>
      <c r="Z261" t="s">
        <v>8016</v>
      </c>
      <c r="AA261" s="119" t="s">
        <v>1</v>
      </c>
      <c r="AB261" t="s">
        <v>8016</v>
      </c>
      <c r="AC261">
        <v>0</v>
      </c>
    </row>
    <row r="262" spans="1:29" hidden="1" x14ac:dyDescent="0.25">
      <c r="A262" t="s">
        <v>8478</v>
      </c>
      <c r="B262" t="str">
        <f t="shared" si="20"/>
        <v>Octubre</v>
      </c>
      <c r="C262" t="b">
        <f t="shared" si="21"/>
        <v>0</v>
      </c>
      <c r="D262">
        <v>477</v>
      </c>
      <c r="E262">
        <v>2022</v>
      </c>
      <c r="F262" t="s">
        <v>8880</v>
      </c>
      <c r="G262" t="s">
        <v>7854</v>
      </c>
      <c r="H262" t="s">
        <v>0</v>
      </c>
      <c r="I262" t="str">
        <f t="shared" si="22"/>
        <v>CCF</v>
      </c>
      <c r="J262" t="str">
        <f t="shared" si="23"/>
        <v>Impreso por imprenta o tiquetes</v>
      </c>
      <c r="K262" s="67" t="s">
        <v>8658</v>
      </c>
      <c r="L262" s="67" t="s">
        <v>8016</v>
      </c>
      <c r="M262">
        <v>3818325</v>
      </c>
      <c r="N262" t="s">
        <v>1464</v>
      </c>
      <c r="O262" t="str">
        <f t="shared" si="24"/>
        <v>06140108580017</v>
      </c>
      <c r="P262" t="s">
        <v>1465</v>
      </c>
      <c r="Q262">
        <v>0</v>
      </c>
      <c r="R262">
        <v>0</v>
      </c>
      <c r="S262">
        <v>0</v>
      </c>
      <c r="T262">
        <v>18.850000000000001</v>
      </c>
      <c r="U262">
        <v>0</v>
      </c>
      <c r="V262">
        <v>0</v>
      </c>
      <c r="W262">
        <v>0</v>
      </c>
      <c r="X262">
        <v>2.4505000000000003</v>
      </c>
      <c r="Y262">
        <v>21.300500000000003</v>
      </c>
      <c r="Z262" t="s">
        <v>8016</v>
      </c>
      <c r="AA262" s="119" t="s">
        <v>1</v>
      </c>
      <c r="AB262" t="s">
        <v>8016</v>
      </c>
      <c r="AC262">
        <v>0</v>
      </c>
    </row>
    <row r="263" spans="1:29" hidden="1" x14ac:dyDescent="0.25">
      <c r="A263" t="s">
        <v>8478</v>
      </c>
      <c r="B263" t="str">
        <f t="shared" si="20"/>
        <v>Octubre</v>
      </c>
      <c r="C263" t="b">
        <f t="shared" si="21"/>
        <v>0</v>
      </c>
      <c r="D263">
        <v>476</v>
      </c>
      <c r="E263">
        <v>2022</v>
      </c>
      <c r="F263" t="s">
        <v>8880</v>
      </c>
      <c r="G263" t="s">
        <v>7854</v>
      </c>
      <c r="H263" t="s">
        <v>0</v>
      </c>
      <c r="I263" t="str">
        <f t="shared" si="22"/>
        <v>CCF</v>
      </c>
      <c r="J263" t="str">
        <f t="shared" si="23"/>
        <v>Impreso por imprenta o tiquetes</v>
      </c>
      <c r="K263" s="67" t="s">
        <v>8658</v>
      </c>
      <c r="L263" s="67" t="s">
        <v>8016</v>
      </c>
      <c r="M263">
        <v>531342</v>
      </c>
      <c r="N263" t="s">
        <v>1473</v>
      </c>
      <c r="O263" t="str">
        <f t="shared" si="24"/>
        <v>06141101690011</v>
      </c>
      <c r="P263" t="s">
        <v>1474</v>
      </c>
      <c r="Q263">
        <v>0</v>
      </c>
      <c r="R263">
        <v>0</v>
      </c>
      <c r="S263">
        <v>0</v>
      </c>
      <c r="T263">
        <v>77.27</v>
      </c>
      <c r="U263">
        <v>0</v>
      </c>
      <c r="V263">
        <v>0</v>
      </c>
      <c r="W263">
        <v>0</v>
      </c>
      <c r="X263">
        <v>10.0451</v>
      </c>
      <c r="Y263">
        <v>87.315100000000001</v>
      </c>
      <c r="Z263" t="s">
        <v>8016</v>
      </c>
      <c r="AA263" s="119" t="s">
        <v>1</v>
      </c>
      <c r="AB263" t="s">
        <v>8016</v>
      </c>
      <c r="AC263">
        <v>0</v>
      </c>
    </row>
    <row r="264" spans="1:29" hidden="1" x14ac:dyDescent="0.25">
      <c r="A264" t="s">
        <v>8478</v>
      </c>
      <c r="B264" t="str">
        <f t="shared" si="20"/>
        <v>Octubre</v>
      </c>
      <c r="C264" t="b">
        <f t="shared" si="21"/>
        <v>0</v>
      </c>
      <c r="D264">
        <v>475</v>
      </c>
      <c r="E264">
        <v>2022</v>
      </c>
      <c r="F264" t="s">
        <v>8883</v>
      </c>
      <c r="G264" t="s">
        <v>7854</v>
      </c>
      <c r="H264" t="s">
        <v>0</v>
      </c>
      <c r="I264" t="str">
        <f t="shared" si="22"/>
        <v>CCF</v>
      </c>
      <c r="J264" t="str">
        <f t="shared" si="23"/>
        <v>Impreso por imprenta o tiquetes</v>
      </c>
      <c r="K264" s="67" t="s">
        <v>8658</v>
      </c>
      <c r="L264" s="67" t="s">
        <v>8016</v>
      </c>
      <c r="M264">
        <v>140453</v>
      </c>
      <c r="N264" t="s">
        <v>1522</v>
      </c>
      <c r="O264" t="str">
        <f t="shared" si="24"/>
        <v>06141403161033</v>
      </c>
      <c r="P264" t="s">
        <v>1523</v>
      </c>
      <c r="Q264">
        <v>2.9</v>
      </c>
      <c r="R264">
        <v>0</v>
      </c>
      <c r="S264">
        <v>0</v>
      </c>
      <c r="T264">
        <v>32.83</v>
      </c>
      <c r="U264">
        <v>0</v>
      </c>
      <c r="V264">
        <v>0</v>
      </c>
      <c r="W264">
        <v>0</v>
      </c>
      <c r="X264">
        <v>4.2679</v>
      </c>
      <c r="Y264">
        <v>39.997899999999994</v>
      </c>
      <c r="Z264" t="s">
        <v>8016</v>
      </c>
      <c r="AA264" s="119" t="s">
        <v>1</v>
      </c>
      <c r="AB264" t="s">
        <v>8016</v>
      </c>
      <c r="AC264">
        <v>0</v>
      </c>
    </row>
    <row r="265" spans="1:29" hidden="1" x14ac:dyDescent="0.25">
      <c r="A265" t="s">
        <v>8478</v>
      </c>
      <c r="B265" t="str">
        <f t="shared" si="20"/>
        <v>Octubre</v>
      </c>
      <c r="C265" t="b">
        <f t="shared" si="21"/>
        <v>0</v>
      </c>
      <c r="D265">
        <v>474</v>
      </c>
      <c r="E265">
        <v>2022</v>
      </c>
      <c r="F265" t="s">
        <v>8869</v>
      </c>
      <c r="G265" t="s">
        <v>7854</v>
      </c>
      <c r="H265" t="s">
        <v>0</v>
      </c>
      <c r="I265" t="str">
        <f t="shared" si="22"/>
        <v>CCF</v>
      </c>
      <c r="J265" t="str">
        <f t="shared" si="23"/>
        <v>Impreso por imprenta o tiquetes</v>
      </c>
      <c r="K265" s="67" t="s">
        <v>8658</v>
      </c>
      <c r="L265" s="67" t="s">
        <v>8016</v>
      </c>
      <c r="M265">
        <v>1525</v>
      </c>
      <c r="N265" t="s">
        <v>1504</v>
      </c>
      <c r="O265" t="str">
        <f t="shared" si="24"/>
        <v>06141607031015</v>
      </c>
      <c r="P265" t="s">
        <v>1505</v>
      </c>
      <c r="Q265">
        <v>0</v>
      </c>
      <c r="R265">
        <v>0</v>
      </c>
      <c r="S265">
        <v>0</v>
      </c>
      <c r="T265">
        <v>88</v>
      </c>
      <c r="U265">
        <v>0</v>
      </c>
      <c r="V265">
        <v>0</v>
      </c>
      <c r="W265">
        <v>0</v>
      </c>
      <c r="X265">
        <v>11.440000000000001</v>
      </c>
      <c r="Y265">
        <v>99.44</v>
      </c>
      <c r="Z265" t="s">
        <v>8016</v>
      </c>
      <c r="AA265" s="119" t="s">
        <v>1</v>
      </c>
      <c r="AB265" t="s">
        <v>8016</v>
      </c>
      <c r="AC265">
        <v>0</v>
      </c>
    </row>
    <row r="266" spans="1:29" hidden="1" x14ac:dyDescent="0.25">
      <c r="A266" t="s">
        <v>8478</v>
      </c>
      <c r="B266" t="str">
        <f t="shared" si="20"/>
        <v>Octubre</v>
      </c>
      <c r="C266" t="b">
        <f t="shared" si="21"/>
        <v>0</v>
      </c>
      <c r="D266">
        <v>473</v>
      </c>
      <c r="E266">
        <v>2022</v>
      </c>
      <c r="F266" t="s">
        <v>8870</v>
      </c>
      <c r="G266" t="s">
        <v>7854</v>
      </c>
      <c r="H266" t="s">
        <v>0</v>
      </c>
      <c r="I266" t="str">
        <f t="shared" si="22"/>
        <v>CCF</v>
      </c>
      <c r="J266" t="str">
        <f t="shared" si="23"/>
        <v>Impreso por imprenta o tiquetes</v>
      </c>
      <c r="K266" s="67" t="s">
        <v>8658</v>
      </c>
      <c r="L266" s="67" t="s">
        <v>8016</v>
      </c>
      <c r="M266">
        <v>1521</v>
      </c>
      <c r="N266" t="s">
        <v>1504</v>
      </c>
      <c r="O266" t="str">
        <f t="shared" si="24"/>
        <v>06141607031015</v>
      </c>
      <c r="P266" t="s">
        <v>1505</v>
      </c>
      <c r="Q266">
        <v>0</v>
      </c>
      <c r="R266">
        <v>0</v>
      </c>
      <c r="S266">
        <v>0</v>
      </c>
      <c r="T266">
        <v>240</v>
      </c>
      <c r="U266">
        <v>0</v>
      </c>
      <c r="V266">
        <v>0</v>
      </c>
      <c r="W266">
        <v>0</v>
      </c>
      <c r="X266">
        <v>31.200000000000003</v>
      </c>
      <c r="Y266">
        <v>271.2</v>
      </c>
      <c r="Z266" t="s">
        <v>8016</v>
      </c>
      <c r="AA266" s="119" t="s">
        <v>1</v>
      </c>
      <c r="AB266" t="s">
        <v>8016</v>
      </c>
      <c r="AC266">
        <v>0</v>
      </c>
    </row>
    <row r="267" spans="1:29" hidden="1" x14ac:dyDescent="0.25">
      <c r="A267" t="s">
        <v>8478</v>
      </c>
      <c r="B267" t="str">
        <f t="shared" si="20"/>
        <v>Octubre</v>
      </c>
      <c r="C267" t="b">
        <f t="shared" si="21"/>
        <v>0</v>
      </c>
      <c r="D267">
        <v>472</v>
      </c>
      <c r="E267">
        <v>2022</v>
      </c>
      <c r="F267" t="s">
        <v>8870</v>
      </c>
      <c r="G267" t="s">
        <v>7854</v>
      </c>
      <c r="H267" t="s">
        <v>0</v>
      </c>
      <c r="I267" t="str">
        <f t="shared" si="22"/>
        <v>CCF</v>
      </c>
      <c r="J267" t="str">
        <f t="shared" si="23"/>
        <v>Impreso por imprenta o tiquetes</v>
      </c>
      <c r="K267" s="67" t="s">
        <v>8658</v>
      </c>
      <c r="L267" s="67" t="s">
        <v>8016</v>
      </c>
      <c r="M267">
        <v>760</v>
      </c>
      <c r="N267" t="s">
        <v>1567</v>
      </c>
      <c r="O267" t="str">
        <f t="shared" si="24"/>
        <v>06143007941037</v>
      </c>
      <c r="P267" t="s">
        <v>1568</v>
      </c>
      <c r="Q267">
        <v>0</v>
      </c>
      <c r="R267">
        <v>0</v>
      </c>
      <c r="S267">
        <v>0</v>
      </c>
      <c r="T267">
        <v>14.5</v>
      </c>
      <c r="U267">
        <v>0</v>
      </c>
      <c r="V267">
        <v>0</v>
      </c>
      <c r="W267">
        <v>0</v>
      </c>
      <c r="X267">
        <v>1.885</v>
      </c>
      <c r="Y267">
        <v>16.385000000000002</v>
      </c>
      <c r="Z267" t="s">
        <v>8016</v>
      </c>
      <c r="AA267" s="119" t="s">
        <v>1</v>
      </c>
      <c r="AB267" t="s">
        <v>8016</v>
      </c>
      <c r="AC267">
        <v>0</v>
      </c>
    </row>
    <row r="268" spans="1:29" hidden="1" x14ac:dyDescent="0.25">
      <c r="A268" t="s">
        <v>8478</v>
      </c>
      <c r="B268" t="str">
        <f t="shared" si="20"/>
        <v>Octubre</v>
      </c>
      <c r="C268" t="b">
        <f t="shared" si="21"/>
        <v>0</v>
      </c>
      <c r="D268">
        <v>471</v>
      </c>
      <c r="E268">
        <v>2022</v>
      </c>
      <c r="F268" t="s">
        <v>8870</v>
      </c>
      <c r="G268" t="s">
        <v>7854</v>
      </c>
      <c r="H268" t="s">
        <v>0</v>
      </c>
      <c r="I268" t="str">
        <f t="shared" si="22"/>
        <v>CCF</v>
      </c>
      <c r="J268" t="str">
        <f t="shared" si="23"/>
        <v>Impreso por imprenta o tiquetes</v>
      </c>
      <c r="K268" s="67" t="s">
        <v>8658</v>
      </c>
      <c r="L268" s="67" t="s">
        <v>8016</v>
      </c>
      <c r="M268">
        <v>20841</v>
      </c>
      <c r="N268" t="s">
        <v>1550</v>
      </c>
      <c r="O268" t="str">
        <f t="shared" si="24"/>
        <v>06140406191018</v>
      </c>
      <c r="P268" t="s">
        <v>1551</v>
      </c>
      <c r="Q268">
        <v>2.8899999999999997</v>
      </c>
      <c r="R268">
        <v>0</v>
      </c>
      <c r="S268">
        <v>0</v>
      </c>
      <c r="T268">
        <v>32.83</v>
      </c>
      <c r="U268">
        <v>0</v>
      </c>
      <c r="V268">
        <v>0</v>
      </c>
      <c r="W268">
        <v>0</v>
      </c>
      <c r="X268">
        <v>4.2679</v>
      </c>
      <c r="Y268">
        <v>39.987899999999996</v>
      </c>
      <c r="Z268" t="s">
        <v>8016</v>
      </c>
      <c r="AA268" s="119" t="s">
        <v>1</v>
      </c>
      <c r="AB268" t="s">
        <v>8016</v>
      </c>
      <c r="AC268">
        <v>0</v>
      </c>
    </row>
    <row r="269" spans="1:29" hidden="1" x14ac:dyDescent="0.25">
      <c r="A269" t="s">
        <v>8478</v>
      </c>
      <c r="B269" t="str">
        <f t="shared" si="20"/>
        <v>Octubre</v>
      </c>
      <c r="C269" t="b">
        <f t="shared" si="21"/>
        <v>0</v>
      </c>
      <c r="D269">
        <v>470</v>
      </c>
      <c r="E269">
        <v>2022</v>
      </c>
      <c r="F269" t="s">
        <v>8885</v>
      </c>
      <c r="G269" t="s">
        <v>7854</v>
      </c>
      <c r="H269" t="s">
        <v>0</v>
      </c>
      <c r="I269" t="str">
        <f t="shared" si="22"/>
        <v>CCF</v>
      </c>
      <c r="J269" t="str">
        <f t="shared" si="23"/>
        <v>Impreso por imprenta o tiquetes</v>
      </c>
      <c r="K269" s="67" t="s">
        <v>8658</v>
      </c>
      <c r="L269" s="67" t="s">
        <v>8016</v>
      </c>
      <c r="M269">
        <v>1395</v>
      </c>
      <c r="N269" t="s">
        <v>8899</v>
      </c>
      <c r="O269" t="str">
        <f t="shared" si="24"/>
        <v>11081010721018</v>
      </c>
      <c r="P269" t="s">
        <v>8900</v>
      </c>
      <c r="Q269">
        <v>0</v>
      </c>
      <c r="R269">
        <v>0</v>
      </c>
      <c r="S269">
        <v>0</v>
      </c>
      <c r="T269">
        <v>68.14</v>
      </c>
      <c r="U269">
        <v>0</v>
      </c>
      <c r="V269">
        <v>0</v>
      </c>
      <c r="W269">
        <v>0</v>
      </c>
      <c r="X269">
        <v>8.8582000000000001</v>
      </c>
      <c r="Y269">
        <v>76.998199999999997</v>
      </c>
      <c r="Z269" t="s">
        <v>8016</v>
      </c>
      <c r="AA269" s="119" t="s">
        <v>1</v>
      </c>
      <c r="AB269" t="s">
        <v>8016</v>
      </c>
      <c r="AC269">
        <v>0</v>
      </c>
    </row>
    <row r="270" spans="1:29" hidden="1" x14ac:dyDescent="0.25">
      <c r="A270" t="s">
        <v>8478</v>
      </c>
      <c r="B270" t="str">
        <f t="shared" si="20"/>
        <v>Octubre</v>
      </c>
      <c r="C270" t="b">
        <f t="shared" si="21"/>
        <v>0</v>
      </c>
      <c r="D270">
        <v>469</v>
      </c>
      <c r="E270">
        <v>2022</v>
      </c>
      <c r="F270" t="s">
        <v>8885</v>
      </c>
      <c r="G270" t="s">
        <v>7854</v>
      </c>
      <c r="H270" t="s">
        <v>0</v>
      </c>
      <c r="I270" t="str">
        <f t="shared" si="22"/>
        <v>CCF</v>
      </c>
      <c r="J270" t="str">
        <f t="shared" si="23"/>
        <v>Impreso por imprenta o tiquetes</v>
      </c>
      <c r="K270" s="67" t="s">
        <v>8658</v>
      </c>
      <c r="L270" s="67" t="s">
        <v>8016</v>
      </c>
      <c r="M270">
        <v>24388</v>
      </c>
      <c r="N270" t="s">
        <v>1641</v>
      </c>
      <c r="O270" t="str">
        <f t="shared" si="24"/>
        <v>06140307951051</v>
      </c>
      <c r="P270" t="s">
        <v>1642</v>
      </c>
      <c r="Q270">
        <v>2.9</v>
      </c>
      <c r="R270">
        <v>0</v>
      </c>
      <c r="S270">
        <v>0</v>
      </c>
      <c r="T270">
        <v>32.83</v>
      </c>
      <c r="U270">
        <v>0</v>
      </c>
      <c r="V270">
        <v>0</v>
      </c>
      <c r="W270">
        <v>0</v>
      </c>
      <c r="X270">
        <v>4.2679</v>
      </c>
      <c r="Y270">
        <v>39.997899999999994</v>
      </c>
      <c r="Z270" t="s">
        <v>8016</v>
      </c>
      <c r="AA270" s="119" t="s">
        <v>1</v>
      </c>
      <c r="AB270" t="s">
        <v>8016</v>
      </c>
      <c r="AC270">
        <v>0</v>
      </c>
    </row>
    <row r="271" spans="1:29" hidden="1" x14ac:dyDescent="0.25">
      <c r="A271" t="s">
        <v>8478</v>
      </c>
      <c r="B271" t="str">
        <f t="shared" si="20"/>
        <v>Octubre</v>
      </c>
      <c r="C271" t="b">
        <f t="shared" si="21"/>
        <v>0</v>
      </c>
      <c r="D271">
        <v>468</v>
      </c>
      <c r="E271">
        <v>2022</v>
      </c>
      <c r="F271" t="s">
        <v>8869</v>
      </c>
      <c r="G271" t="s">
        <v>7854</v>
      </c>
      <c r="H271" t="s">
        <v>0</v>
      </c>
      <c r="I271" t="str">
        <f t="shared" si="22"/>
        <v>CCF</v>
      </c>
      <c r="J271" t="str">
        <f t="shared" si="23"/>
        <v>Impreso por imprenta o tiquetes</v>
      </c>
      <c r="K271" s="67" t="s">
        <v>8658</v>
      </c>
      <c r="L271" s="67" t="s">
        <v>8016</v>
      </c>
      <c r="M271">
        <v>356</v>
      </c>
      <c r="N271" t="s">
        <v>1664</v>
      </c>
      <c r="O271" t="str">
        <f t="shared" si="24"/>
        <v>11181602731029</v>
      </c>
      <c r="P271" t="s">
        <v>1665</v>
      </c>
      <c r="Q271">
        <v>0</v>
      </c>
      <c r="R271">
        <v>0</v>
      </c>
      <c r="S271">
        <v>0</v>
      </c>
      <c r="T271">
        <v>1225</v>
      </c>
      <c r="U271">
        <v>0</v>
      </c>
      <c r="V271">
        <v>0</v>
      </c>
      <c r="W271">
        <v>0</v>
      </c>
      <c r="X271">
        <v>159.25</v>
      </c>
      <c r="Y271">
        <v>1384.25</v>
      </c>
      <c r="Z271" t="s">
        <v>8016</v>
      </c>
      <c r="AA271" s="119" t="s">
        <v>1</v>
      </c>
      <c r="AB271" t="s">
        <v>8016</v>
      </c>
      <c r="AC271">
        <v>0</v>
      </c>
    </row>
    <row r="272" spans="1:29" hidden="1" x14ac:dyDescent="0.25">
      <c r="A272" t="s">
        <v>8478</v>
      </c>
      <c r="B272" t="str">
        <f t="shared" si="20"/>
        <v>Octubre</v>
      </c>
      <c r="C272" t="b">
        <f t="shared" si="21"/>
        <v>0</v>
      </c>
      <c r="D272">
        <v>467</v>
      </c>
      <c r="E272">
        <v>2022</v>
      </c>
      <c r="F272" t="s">
        <v>8894</v>
      </c>
      <c r="G272" t="s">
        <v>7854</v>
      </c>
      <c r="H272" t="s">
        <v>0</v>
      </c>
      <c r="I272" t="str">
        <f t="shared" si="22"/>
        <v>CCF</v>
      </c>
      <c r="J272" t="str">
        <f t="shared" si="23"/>
        <v>Impreso por imprenta o tiquetes</v>
      </c>
      <c r="K272" s="67" t="s">
        <v>8658</v>
      </c>
      <c r="L272" s="67" t="s">
        <v>8016</v>
      </c>
      <c r="M272">
        <v>24</v>
      </c>
      <c r="N272" t="s">
        <v>8271</v>
      </c>
      <c r="O272" t="str">
        <f t="shared" si="24"/>
        <v>05112011861033</v>
      </c>
      <c r="P272" t="s">
        <v>8272</v>
      </c>
      <c r="Q272">
        <v>0</v>
      </c>
      <c r="R272">
        <v>0</v>
      </c>
      <c r="S272">
        <v>0</v>
      </c>
      <c r="T272">
        <v>1535</v>
      </c>
      <c r="U272">
        <v>0</v>
      </c>
      <c r="V272">
        <v>0</v>
      </c>
      <c r="W272">
        <v>0</v>
      </c>
      <c r="X272">
        <v>199.55</v>
      </c>
      <c r="Y272">
        <v>1734.55</v>
      </c>
      <c r="Z272" t="s">
        <v>8016</v>
      </c>
      <c r="AA272" s="119" t="s">
        <v>1</v>
      </c>
      <c r="AB272" t="s">
        <v>8202</v>
      </c>
      <c r="AC272">
        <v>4.9000000000000004</v>
      </c>
    </row>
    <row r="273" spans="1:29" hidden="1" x14ac:dyDescent="0.25">
      <c r="A273" t="s">
        <v>8478</v>
      </c>
      <c r="B273" t="str">
        <f t="shared" si="20"/>
        <v>Octubre</v>
      </c>
      <c r="C273" t="b">
        <f>IF(A273="ENERO",REPLACE(A273,2,4,"nero"),IF(A273="FEBRERO",REPLACE(A273,2,6,"ebrero"),IF(A273="MARZO",REPLACE(A273,2,4,"arzo"),IF(A273="ABRIL",REPLACE(A273,2,4,"bril")*IF(A273="MAYO",REPLACE(A273,2,3,"ayo")*IF(A273="JUNIO",REPLACE(A273,2,4,"unio"),0))))))</f>
        <v>0</v>
      </c>
      <c r="D273">
        <v>466</v>
      </c>
      <c r="E273">
        <v>2022</v>
      </c>
      <c r="F273" t="s">
        <v>8787</v>
      </c>
      <c r="G273" t="s">
        <v>7854</v>
      </c>
      <c r="H273" t="s">
        <v>0</v>
      </c>
      <c r="I273" t="str">
        <f t="shared" si="22"/>
        <v>CCF</v>
      </c>
      <c r="J273" t="str">
        <f t="shared" si="23"/>
        <v>Impreso por imprenta o tiquetes</v>
      </c>
      <c r="K273" s="67" t="s">
        <v>8658</v>
      </c>
      <c r="L273" s="67" t="s">
        <v>8016</v>
      </c>
      <c r="M273">
        <v>22</v>
      </c>
      <c r="N273" t="s">
        <v>8271</v>
      </c>
      <c r="O273" t="str">
        <f t="shared" si="24"/>
        <v>05112011861033</v>
      </c>
      <c r="P273" t="s">
        <v>8272</v>
      </c>
      <c r="Q273">
        <v>0</v>
      </c>
      <c r="R273">
        <v>0</v>
      </c>
      <c r="S273">
        <v>0</v>
      </c>
      <c r="T273">
        <v>1820</v>
      </c>
      <c r="U273">
        <v>0</v>
      </c>
      <c r="V273">
        <v>0</v>
      </c>
      <c r="W273">
        <v>0</v>
      </c>
      <c r="X273">
        <v>236.6</v>
      </c>
      <c r="Y273">
        <v>2056.6</v>
      </c>
      <c r="Z273" t="s">
        <v>8016</v>
      </c>
      <c r="AA273" s="119" t="s">
        <v>1</v>
      </c>
      <c r="AB273" t="s">
        <v>8016</v>
      </c>
      <c r="AC273">
        <v>0</v>
      </c>
    </row>
    <row r="274" spans="1:29" hidden="1" x14ac:dyDescent="0.25">
      <c r="A274" t="s">
        <v>8478</v>
      </c>
      <c r="B274" t="str">
        <f t="shared" si="20"/>
        <v>Octubre</v>
      </c>
      <c r="C274" t="b">
        <f t="shared" ref="C274:C337" si="25">IF(A274="ENERO",REPLACE(A274,2,4,"nero"),IF(A274="FEBRERO",REPLACE(A274,2,6,"ebrero"),IF(A274="MARZO",REPLACE(A274,2,4,"arzo"),IF(A274="ABRIL",REPLACE(A274,2,4,"bril")*IF(A274="MAYO",REPLACE(A274,2,3,"ayo")*IF(A274="JUNIO",REPLACE(A274,2,4,"unio"),0))))))</f>
        <v>0</v>
      </c>
      <c r="D274">
        <v>465</v>
      </c>
      <c r="E274">
        <v>2022</v>
      </c>
      <c r="F274" t="s">
        <v>8898</v>
      </c>
      <c r="G274" t="s">
        <v>7854</v>
      </c>
      <c r="H274" t="s">
        <v>0</v>
      </c>
      <c r="I274" t="str">
        <f t="shared" si="22"/>
        <v>CCF</v>
      </c>
      <c r="J274" t="str">
        <f t="shared" si="23"/>
        <v>Impreso por imprenta o tiquetes</v>
      </c>
      <c r="K274" s="67" t="s">
        <v>8658</v>
      </c>
      <c r="L274" s="67" t="s">
        <v>8016</v>
      </c>
      <c r="M274">
        <v>470</v>
      </c>
      <c r="N274" t="s">
        <v>2453</v>
      </c>
      <c r="O274" t="str">
        <f t="shared" si="24"/>
        <v>05112308101011</v>
      </c>
      <c r="P274" t="s">
        <v>2454</v>
      </c>
      <c r="Q274">
        <v>0</v>
      </c>
      <c r="R274">
        <v>0</v>
      </c>
      <c r="S274">
        <v>0</v>
      </c>
      <c r="T274">
        <v>3982.3</v>
      </c>
      <c r="U274">
        <v>0</v>
      </c>
      <c r="V274">
        <v>0</v>
      </c>
      <c r="W274">
        <v>0</v>
      </c>
      <c r="X274">
        <v>517.69900000000007</v>
      </c>
      <c r="Y274">
        <v>4499.9989999999998</v>
      </c>
      <c r="Z274" t="s">
        <v>8016</v>
      </c>
      <c r="AA274" s="119" t="s">
        <v>1</v>
      </c>
      <c r="AB274" t="s">
        <v>8202</v>
      </c>
      <c r="AC274">
        <v>4.96</v>
      </c>
    </row>
    <row r="275" spans="1:29" hidden="1" x14ac:dyDescent="0.25">
      <c r="A275" t="s">
        <v>8478</v>
      </c>
      <c r="B275" t="str">
        <f t="shared" si="20"/>
        <v>Octubre</v>
      </c>
      <c r="C275" t="b">
        <f t="shared" si="25"/>
        <v>0</v>
      </c>
      <c r="D275">
        <v>464</v>
      </c>
      <c r="E275">
        <v>2022</v>
      </c>
      <c r="F275" t="s">
        <v>8885</v>
      </c>
      <c r="G275" t="s">
        <v>7854</v>
      </c>
      <c r="H275" t="s">
        <v>0</v>
      </c>
      <c r="I275" t="str">
        <f t="shared" si="22"/>
        <v>CCF</v>
      </c>
      <c r="J275" t="str">
        <f t="shared" si="23"/>
        <v>Impreso por imprenta o tiquetes</v>
      </c>
      <c r="K275" s="67" t="s">
        <v>8658</v>
      </c>
      <c r="L275" s="67" t="s">
        <v>8016</v>
      </c>
      <c r="M275">
        <v>1526620</v>
      </c>
      <c r="N275" t="s">
        <v>1546</v>
      </c>
      <c r="O275" t="str">
        <f t="shared" si="24"/>
        <v>06140812610145</v>
      </c>
      <c r="P275" t="s">
        <v>1547</v>
      </c>
      <c r="Q275">
        <v>0</v>
      </c>
      <c r="R275">
        <v>0</v>
      </c>
      <c r="S275">
        <v>0</v>
      </c>
      <c r="T275">
        <v>1579.61</v>
      </c>
      <c r="U275">
        <v>0</v>
      </c>
      <c r="V275">
        <v>0</v>
      </c>
      <c r="W275">
        <v>0</v>
      </c>
      <c r="X275">
        <v>205.3493</v>
      </c>
      <c r="Y275">
        <v>1784.9593</v>
      </c>
      <c r="Z275" t="s">
        <v>8016</v>
      </c>
      <c r="AA275" s="119" t="s">
        <v>1</v>
      </c>
      <c r="AC275">
        <v>0</v>
      </c>
    </row>
    <row r="276" spans="1:29" hidden="1" x14ac:dyDescent="0.25">
      <c r="A276" t="s">
        <v>8478</v>
      </c>
      <c r="B276" t="str">
        <f t="shared" si="20"/>
        <v>Octubre</v>
      </c>
      <c r="C276" t="b">
        <f t="shared" si="25"/>
        <v>0</v>
      </c>
      <c r="D276">
        <v>463</v>
      </c>
      <c r="E276">
        <v>2022</v>
      </c>
      <c r="F276" t="s">
        <v>8879</v>
      </c>
      <c r="G276" t="s">
        <v>7854</v>
      </c>
      <c r="H276" t="s">
        <v>0</v>
      </c>
      <c r="I276" t="str">
        <f t="shared" si="22"/>
        <v>CCF</v>
      </c>
      <c r="J276" t="str">
        <f t="shared" si="23"/>
        <v>Impreso por imprenta o tiquetes</v>
      </c>
      <c r="K276" s="67" t="s">
        <v>8658</v>
      </c>
      <c r="L276" s="67" t="s">
        <v>8016</v>
      </c>
      <c r="M276">
        <v>208053</v>
      </c>
      <c r="N276" t="s">
        <v>1617</v>
      </c>
      <c r="O276" t="str">
        <f t="shared" si="24"/>
        <v>06141512001054</v>
      </c>
      <c r="P276" t="s">
        <v>1618</v>
      </c>
      <c r="Q276">
        <v>0</v>
      </c>
      <c r="R276">
        <v>0</v>
      </c>
      <c r="S276">
        <v>0</v>
      </c>
      <c r="T276">
        <v>282.54000000000002</v>
      </c>
      <c r="U276">
        <v>0</v>
      </c>
      <c r="V276">
        <v>0</v>
      </c>
      <c r="W276">
        <v>0</v>
      </c>
      <c r="X276">
        <v>36.730200000000004</v>
      </c>
      <c r="Y276">
        <v>319.27020000000005</v>
      </c>
      <c r="Z276" t="s">
        <v>8016</v>
      </c>
      <c r="AA276" s="119" t="s">
        <v>1</v>
      </c>
      <c r="AB276" t="s">
        <v>8194</v>
      </c>
      <c r="AC276">
        <v>10.85</v>
      </c>
    </row>
    <row r="277" spans="1:29" hidden="1" x14ac:dyDescent="0.25">
      <c r="A277" t="s">
        <v>8478</v>
      </c>
      <c r="B277" t="str">
        <f t="shared" si="20"/>
        <v>Octubre</v>
      </c>
      <c r="C277" t="b">
        <f t="shared" si="25"/>
        <v>0</v>
      </c>
      <c r="D277">
        <v>462</v>
      </c>
      <c r="E277">
        <v>2022</v>
      </c>
      <c r="F277" t="s">
        <v>8894</v>
      </c>
      <c r="G277" t="s">
        <v>7854</v>
      </c>
      <c r="H277" t="s">
        <v>0</v>
      </c>
      <c r="I277" t="str">
        <f t="shared" si="22"/>
        <v>CCF</v>
      </c>
      <c r="J277" t="str">
        <f t="shared" si="23"/>
        <v>Impreso por imprenta o tiquetes</v>
      </c>
      <c r="K277" s="67" t="s">
        <v>8658</v>
      </c>
      <c r="L277" s="67" t="s">
        <v>8016</v>
      </c>
      <c r="M277">
        <v>22596</v>
      </c>
      <c r="N277" t="s">
        <v>1489</v>
      </c>
      <c r="O277" t="str">
        <f t="shared" si="24"/>
        <v>06142407750010</v>
      </c>
      <c r="P277" t="s">
        <v>1490</v>
      </c>
      <c r="Q277">
        <v>0</v>
      </c>
      <c r="R277">
        <v>0</v>
      </c>
      <c r="S277">
        <v>0</v>
      </c>
      <c r="T277">
        <v>1094.75</v>
      </c>
      <c r="U277">
        <v>0</v>
      </c>
      <c r="V277">
        <v>0</v>
      </c>
      <c r="W277">
        <v>0</v>
      </c>
      <c r="X277">
        <v>142.3175</v>
      </c>
      <c r="Y277">
        <v>1237.0675000000001</v>
      </c>
      <c r="Z277" t="s">
        <v>8016</v>
      </c>
      <c r="AA277" s="119" t="s">
        <v>1</v>
      </c>
      <c r="AB277" t="s">
        <v>8016</v>
      </c>
      <c r="AC277">
        <v>0</v>
      </c>
    </row>
    <row r="278" spans="1:29" hidden="1" x14ac:dyDescent="0.25">
      <c r="A278" t="s">
        <v>8478</v>
      </c>
      <c r="B278" t="str">
        <f t="shared" si="20"/>
        <v>Octubre</v>
      </c>
      <c r="C278" t="b">
        <f t="shared" si="25"/>
        <v>0</v>
      </c>
      <c r="D278">
        <v>461</v>
      </c>
      <c r="E278">
        <v>2022</v>
      </c>
      <c r="F278" t="s">
        <v>8897</v>
      </c>
      <c r="G278" t="s">
        <v>7854</v>
      </c>
      <c r="H278" t="s">
        <v>0</v>
      </c>
      <c r="I278" t="str">
        <f t="shared" si="22"/>
        <v>CCF</v>
      </c>
      <c r="J278" t="str">
        <f t="shared" si="23"/>
        <v>Impreso por imprenta o tiquetes</v>
      </c>
      <c r="K278" s="67" t="s">
        <v>8658</v>
      </c>
      <c r="L278" s="67" t="s">
        <v>8016</v>
      </c>
      <c r="M278">
        <v>23</v>
      </c>
      <c r="N278" t="s">
        <v>8271</v>
      </c>
      <c r="O278" t="str">
        <f t="shared" si="24"/>
        <v>05112011861033</v>
      </c>
      <c r="P278" t="s">
        <v>8272</v>
      </c>
      <c r="Q278">
        <v>0</v>
      </c>
      <c r="R278">
        <v>0</v>
      </c>
      <c r="S278">
        <v>0</v>
      </c>
      <c r="T278">
        <v>1055</v>
      </c>
      <c r="U278">
        <v>0</v>
      </c>
      <c r="V278">
        <v>0</v>
      </c>
      <c r="W278">
        <v>0</v>
      </c>
      <c r="X278">
        <v>137.15</v>
      </c>
      <c r="Y278">
        <v>1192.1500000000001</v>
      </c>
      <c r="Z278" t="s">
        <v>8016</v>
      </c>
      <c r="AA278" s="119" t="s">
        <v>1</v>
      </c>
      <c r="AB278" t="s">
        <v>8016</v>
      </c>
      <c r="AC278">
        <v>0</v>
      </c>
    </row>
    <row r="279" spans="1:29" hidden="1" x14ac:dyDescent="0.25">
      <c r="A279" t="s">
        <v>8478</v>
      </c>
      <c r="B279" t="str">
        <f t="shared" si="20"/>
        <v>Octubre</v>
      </c>
      <c r="C279" t="b">
        <f t="shared" si="25"/>
        <v>0</v>
      </c>
      <c r="D279">
        <v>460</v>
      </c>
      <c r="E279">
        <v>2022</v>
      </c>
      <c r="F279" t="s">
        <v>8878</v>
      </c>
      <c r="G279" t="s">
        <v>7854</v>
      </c>
      <c r="H279" t="s">
        <v>0</v>
      </c>
      <c r="I279" t="str">
        <f t="shared" si="22"/>
        <v>CCF</v>
      </c>
      <c r="J279" t="str">
        <f t="shared" si="23"/>
        <v>Impreso por imprenta o tiquetes</v>
      </c>
      <c r="K279" s="67" t="s">
        <v>8658</v>
      </c>
      <c r="L279" s="67" t="s">
        <v>8016</v>
      </c>
      <c r="M279">
        <v>2292</v>
      </c>
      <c r="N279" t="s">
        <v>1510</v>
      </c>
      <c r="O279" t="str">
        <f t="shared" si="24"/>
        <v>06141708071034</v>
      </c>
      <c r="P279" t="s">
        <v>1511</v>
      </c>
      <c r="Q279">
        <v>2.96</v>
      </c>
      <c r="R279">
        <v>0</v>
      </c>
      <c r="S279">
        <v>0</v>
      </c>
      <c r="T279">
        <v>32.78</v>
      </c>
      <c r="U279">
        <v>0</v>
      </c>
      <c r="V279">
        <v>0</v>
      </c>
      <c r="W279">
        <v>0</v>
      </c>
      <c r="X279">
        <v>4.2614000000000001</v>
      </c>
      <c r="Y279">
        <v>40.001400000000004</v>
      </c>
      <c r="Z279" t="s">
        <v>8016</v>
      </c>
      <c r="AA279" s="119" t="s">
        <v>1</v>
      </c>
      <c r="AB279" t="s">
        <v>8016</v>
      </c>
      <c r="AC279">
        <v>0</v>
      </c>
    </row>
    <row r="280" spans="1:29" hidden="1" x14ac:dyDescent="0.25">
      <c r="A280" t="s">
        <v>8478</v>
      </c>
      <c r="B280" t="str">
        <f t="shared" si="20"/>
        <v>Octubre</v>
      </c>
      <c r="C280" t="b">
        <f t="shared" si="25"/>
        <v>0</v>
      </c>
      <c r="D280">
        <v>459</v>
      </c>
      <c r="E280">
        <v>2022</v>
      </c>
      <c r="F280" t="s">
        <v>8878</v>
      </c>
      <c r="G280" t="s">
        <v>7854</v>
      </c>
      <c r="H280" t="s">
        <v>0</v>
      </c>
      <c r="I280" t="str">
        <f t="shared" si="22"/>
        <v>CCF</v>
      </c>
      <c r="J280" t="str">
        <f t="shared" si="23"/>
        <v>Impreso por imprenta o tiquetes</v>
      </c>
      <c r="K280" s="67" t="s">
        <v>8658</v>
      </c>
      <c r="L280" s="67" t="s">
        <v>8016</v>
      </c>
      <c r="M280">
        <v>3081</v>
      </c>
      <c r="N280" t="s">
        <v>1554</v>
      </c>
      <c r="O280" t="str">
        <f t="shared" si="24"/>
        <v>06141007840010</v>
      </c>
      <c r="P280" t="s">
        <v>1555</v>
      </c>
      <c r="Q280">
        <v>0</v>
      </c>
      <c r="R280">
        <v>0</v>
      </c>
      <c r="S280">
        <v>0</v>
      </c>
      <c r="T280">
        <v>526</v>
      </c>
      <c r="U280">
        <v>0</v>
      </c>
      <c r="V280">
        <v>0</v>
      </c>
      <c r="W280">
        <v>0</v>
      </c>
      <c r="X280">
        <v>68.38</v>
      </c>
      <c r="Y280">
        <v>594.38</v>
      </c>
      <c r="Z280" t="s">
        <v>8016</v>
      </c>
      <c r="AA280" s="119" t="s">
        <v>1</v>
      </c>
      <c r="AB280" t="s">
        <v>8016</v>
      </c>
      <c r="AC280">
        <v>0</v>
      </c>
    </row>
    <row r="281" spans="1:29" hidden="1" x14ac:dyDescent="0.25">
      <c r="A281" t="s">
        <v>8478</v>
      </c>
      <c r="B281" t="str">
        <f t="shared" si="20"/>
        <v>Octubre</v>
      </c>
      <c r="C281" t="b">
        <f t="shared" si="25"/>
        <v>0</v>
      </c>
      <c r="D281">
        <v>458</v>
      </c>
      <c r="E281">
        <v>2022</v>
      </c>
      <c r="F281" t="s">
        <v>8878</v>
      </c>
      <c r="G281" t="s">
        <v>7854</v>
      </c>
      <c r="H281" t="s">
        <v>0</v>
      </c>
      <c r="I281" t="str">
        <f t="shared" si="22"/>
        <v>CCF</v>
      </c>
      <c r="J281" t="str">
        <f t="shared" si="23"/>
        <v>Impreso por imprenta o tiquetes</v>
      </c>
      <c r="K281" s="67" t="s">
        <v>8658</v>
      </c>
      <c r="L281" s="67" t="s">
        <v>8016</v>
      </c>
      <c r="M281">
        <v>325</v>
      </c>
      <c r="N281" t="s">
        <v>1664</v>
      </c>
      <c r="O281" t="str">
        <f t="shared" si="24"/>
        <v>11181602731029</v>
      </c>
      <c r="P281" t="s">
        <v>1665</v>
      </c>
      <c r="Q281">
        <v>0</v>
      </c>
      <c r="R281">
        <v>0</v>
      </c>
      <c r="S281">
        <v>0</v>
      </c>
      <c r="T281">
        <v>1150</v>
      </c>
      <c r="U281">
        <v>0</v>
      </c>
      <c r="V281">
        <v>0</v>
      </c>
      <c r="W281">
        <v>0</v>
      </c>
      <c r="X281">
        <v>149.5</v>
      </c>
      <c r="Y281">
        <v>1299.5</v>
      </c>
      <c r="Z281" t="s">
        <v>8016</v>
      </c>
      <c r="AA281" s="119" t="s">
        <v>1</v>
      </c>
      <c r="AB281" t="s">
        <v>8016</v>
      </c>
      <c r="AC281">
        <v>0</v>
      </c>
    </row>
    <row r="282" spans="1:29" hidden="1" x14ac:dyDescent="0.25">
      <c r="A282" t="s">
        <v>8478</v>
      </c>
      <c r="B282" t="str">
        <f t="shared" si="20"/>
        <v>Octubre</v>
      </c>
      <c r="C282" t="b">
        <f t="shared" si="25"/>
        <v>0</v>
      </c>
      <c r="D282">
        <v>457</v>
      </c>
      <c r="E282">
        <v>2022</v>
      </c>
      <c r="F282" t="s">
        <v>8875</v>
      </c>
      <c r="G282" t="s">
        <v>7854</v>
      </c>
      <c r="H282" t="s">
        <v>0</v>
      </c>
      <c r="I282" t="str">
        <f t="shared" si="22"/>
        <v>CCF</v>
      </c>
      <c r="J282" t="str">
        <f t="shared" si="23"/>
        <v>Impreso por imprenta o tiquetes</v>
      </c>
      <c r="K282" s="67" t="s">
        <v>8658</v>
      </c>
      <c r="L282" s="67" t="s">
        <v>8016</v>
      </c>
      <c r="M282">
        <v>3398</v>
      </c>
      <c r="N282" t="s">
        <v>7692</v>
      </c>
      <c r="O282" t="str">
        <f t="shared" si="24"/>
        <v>06140404081061</v>
      </c>
      <c r="P282" t="s">
        <v>7693</v>
      </c>
      <c r="Q282">
        <v>0</v>
      </c>
      <c r="R282">
        <v>0</v>
      </c>
      <c r="S282">
        <v>0</v>
      </c>
      <c r="T282">
        <v>440</v>
      </c>
      <c r="U282">
        <v>0</v>
      </c>
      <c r="V282">
        <v>0</v>
      </c>
      <c r="W282">
        <v>0</v>
      </c>
      <c r="X282">
        <v>57.2</v>
      </c>
      <c r="Y282">
        <v>497.2</v>
      </c>
      <c r="Z282" t="s">
        <v>8016</v>
      </c>
      <c r="AA282" s="119" t="s">
        <v>1</v>
      </c>
      <c r="AB282" t="s">
        <v>8016</v>
      </c>
      <c r="AC282">
        <v>0</v>
      </c>
    </row>
    <row r="283" spans="1:29" hidden="1" x14ac:dyDescent="0.25">
      <c r="A283" t="s">
        <v>8478</v>
      </c>
      <c r="B283" t="str">
        <f t="shared" si="20"/>
        <v>Octubre</v>
      </c>
      <c r="C283" t="b">
        <f t="shared" si="25"/>
        <v>0</v>
      </c>
      <c r="D283">
        <v>456</v>
      </c>
      <c r="E283">
        <v>2022</v>
      </c>
      <c r="F283" t="s">
        <v>8874</v>
      </c>
      <c r="G283" t="s">
        <v>7854</v>
      </c>
      <c r="H283" t="s">
        <v>0</v>
      </c>
      <c r="I283" t="str">
        <f t="shared" si="22"/>
        <v>CCF</v>
      </c>
      <c r="J283" t="str">
        <f t="shared" si="23"/>
        <v>Impreso por imprenta o tiquetes</v>
      </c>
      <c r="K283" s="67" t="s">
        <v>8658</v>
      </c>
      <c r="L283" s="67" t="s">
        <v>8016</v>
      </c>
      <c r="M283">
        <v>965</v>
      </c>
      <c r="N283" t="s">
        <v>1580</v>
      </c>
      <c r="O283" t="str">
        <f t="shared" si="24"/>
        <v>06141407941017</v>
      </c>
      <c r="P283" t="s">
        <v>1581</v>
      </c>
      <c r="Q283">
        <v>0</v>
      </c>
      <c r="R283">
        <v>0</v>
      </c>
      <c r="S283">
        <v>0</v>
      </c>
      <c r="T283">
        <v>1273</v>
      </c>
      <c r="U283">
        <v>0</v>
      </c>
      <c r="V283">
        <v>0</v>
      </c>
      <c r="W283">
        <v>0</v>
      </c>
      <c r="X283">
        <v>165.49</v>
      </c>
      <c r="Y283">
        <v>1438.49</v>
      </c>
      <c r="Z283" t="s">
        <v>8016</v>
      </c>
      <c r="AA283" s="119" t="s">
        <v>1</v>
      </c>
      <c r="AB283" t="s">
        <v>8016</v>
      </c>
      <c r="AC283">
        <v>0</v>
      </c>
    </row>
    <row r="284" spans="1:29" hidden="1" x14ac:dyDescent="0.25">
      <c r="A284" t="s">
        <v>8478</v>
      </c>
      <c r="B284" t="str">
        <f t="shared" si="20"/>
        <v>Octubre</v>
      </c>
      <c r="C284" t="b">
        <f t="shared" si="25"/>
        <v>0</v>
      </c>
      <c r="D284">
        <v>455</v>
      </c>
      <c r="E284">
        <v>2022</v>
      </c>
      <c r="F284" t="s">
        <v>8894</v>
      </c>
      <c r="G284" t="s">
        <v>7854</v>
      </c>
      <c r="H284" t="s">
        <v>0</v>
      </c>
      <c r="I284" t="str">
        <f t="shared" si="22"/>
        <v>CCF</v>
      </c>
      <c r="J284" t="str">
        <f t="shared" si="23"/>
        <v>Impreso por imprenta o tiquetes</v>
      </c>
      <c r="K284" s="67" t="s">
        <v>8658</v>
      </c>
      <c r="L284" s="67" t="s">
        <v>8016</v>
      </c>
      <c r="M284">
        <v>2245</v>
      </c>
      <c r="N284" t="s">
        <v>1174</v>
      </c>
      <c r="O284" t="str">
        <f t="shared" si="24"/>
        <v>06142703981055</v>
      </c>
      <c r="P284" t="s">
        <v>1175</v>
      </c>
      <c r="Q284">
        <v>0</v>
      </c>
      <c r="R284">
        <v>0</v>
      </c>
      <c r="S284">
        <v>0</v>
      </c>
      <c r="T284">
        <v>3200</v>
      </c>
      <c r="U284">
        <v>0</v>
      </c>
      <c r="V284">
        <v>0</v>
      </c>
      <c r="W284">
        <v>0</v>
      </c>
      <c r="X284">
        <v>416</v>
      </c>
      <c r="Y284">
        <v>3616</v>
      </c>
      <c r="Z284" t="s">
        <v>8016</v>
      </c>
      <c r="AA284" s="119" t="s">
        <v>1</v>
      </c>
      <c r="AB284" t="s">
        <v>8016</v>
      </c>
      <c r="AC284">
        <v>0</v>
      </c>
    </row>
    <row r="285" spans="1:29" hidden="1" x14ac:dyDescent="0.25">
      <c r="A285" t="s">
        <v>8478</v>
      </c>
      <c r="B285" t="str">
        <f t="shared" si="20"/>
        <v>Octubre</v>
      </c>
      <c r="C285" t="b">
        <f t="shared" si="25"/>
        <v>0</v>
      </c>
      <c r="D285">
        <v>454</v>
      </c>
      <c r="E285">
        <v>2022</v>
      </c>
      <c r="F285" t="s">
        <v>8894</v>
      </c>
      <c r="G285" t="s">
        <v>7854</v>
      </c>
      <c r="H285" t="s">
        <v>0</v>
      </c>
      <c r="I285" t="str">
        <f t="shared" si="22"/>
        <v>CCF</v>
      </c>
      <c r="J285" t="str">
        <f t="shared" si="23"/>
        <v>Impreso por imprenta o tiquetes</v>
      </c>
      <c r="K285" s="67" t="s">
        <v>8658</v>
      </c>
      <c r="L285" s="67" t="s">
        <v>8016</v>
      </c>
      <c r="M285">
        <v>2243</v>
      </c>
      <c r="N285" t="s">
        <v>1174</v>
      </c>
      <c r="O285" t="str">
        <f t="shared" si="24"/>
        <v>06142703981055</v>
      </c>
      <c r="P285" t="s">
        <v>1175</v>
      </c>
      <c r="Q285">
        <v>0</v>
      </c>
      <c r="R285">
        <v>0</v>
      </c>
      <c r="S285">
        <v>0</v>
      </c>
      <c r="T285">
        <v>1650</v>
      </c>
      <c r="U285">
        <v>0</v>
      </c>
      <c r="V285">
        <v>0</v>
      </c>
      <c r="W285">
        <v>0</v>
      </c>
      <c r="X285">
        <v>214.5</v>
      </c>
      <c r="Y285">
        <v>1864.5</v>
      </c>
      <c r="Z285" t="s">
        <v>8016</v>
      </c>
      <c r="AA285" s="119" t="s">
        <v>1</v>
      </c>
      <c r="AB285" t="s">
        <v>8016</v>
      </c>
      <c r="AC285">
        <v>0</v>
      </c>
    </row>
    <row r="286" spans="1:29" hidden="1" x14ac:dyDescent="0.25">
      <c r="A286" t="s">
        <v>8478</v>
      </c>
      <c r="B286" t="str">
        <f t="shared" si="20"/>
        <v>Octubre</v>
      </c>
      <c r="C286" t="b">
        <f t="shared" si="25"/>
        <v>0</v>
      </c>
      <c r="D286">
        <v>453</v>
      </c>
      <c r="E286">
        <v>2022</v>
      </c>
      <c r="F286" t="s">
        <v>8894</v>
      </c>
      <c r="G286" t="s">
        <v>7854</v>
      </c>
      <c r="H286" t="s">
        <v>0</v>
      </c>
      <c r="I286" t="str">
        <f t="shared" si="22"/>
        <v>CCF</v>
      </c>
      <c r="J286" t="str">
        <f t="shared" si="23"/>
        <v>Impreso por imprenta o tiquetes</v>
      </c>
      <c r="K286" s="67" t="s">
        <v>8658</v>
      </c>
      <c r="L286" s="67" t="s">
        <v>8016</v>
      </c>
      <c r="M286">
        <v>2242</v>
      </c>
      <c r="N286" t="s">
        <v>1174</v>
      </c>
      <c r="O286" t="str">
        <f t="shared" si="24"/>
        <v>06142703981055</v>
      </c>
      <c r="P286" t="s">
        <v>1175</v>
      </c>
      <c r="Q286">
        <v>0</v>
      </c>
      <c r="R286">
        <v>0</v>
      </c>
      <c r="S286">
        <v>0</v>
      </c>
      <c r="T286">
        <v>18311.599999999999</v>
      </c>
      <c r="U286">
        <v>0</v>
      </c>
      <c r="V286">
        <v>0</v>
      </c>
      <c r="W286">
        <v>0</v>
      </c>
      <c r="X286">
        <v>2380.5079999999998</v>
      </c>
      <c r="Y286">
        <v>20692.108</v>
      </c>
      <c r="Z286" t="s">
        <v>8016</v>
      </c>
      <c r="AA286" s="119" t="s">
        <v>1</v>
      </c>
      <c r="AB286" t="s">
        <v>8016</v>
      </c>
      <c r="AC286">
        <v>0</v>
      </c>
    </row>
    <row r="287" spans="1:29" x14ac:dyDescent="0.25">
      <c r="A287" t="s">
        <v>8478</v>
      </c>
      <c r="B287" t="str">
        <f t="shared" si="20"/>
        <v>Octubre</v>
      </c>
      <c r="C287" t="b">
        <f t="shared" si="25"/>
        <v>0</v>
      </c>
      <c r="D287">
        <v>452</v>
      </c>
      <c r="E287">
        <v>2022</v>
      </c>
      <c r="F287" t="s">
        <v>8882</v>
      </c>
      <c r="G287" t="s">
        <v>0</v>
      </c>
      <c r="H287" t="s">
        <v>8199</v>
      </c>
      <c r="I287" t="str">
        <f t="shared" si="22"/>
        <v>Factura</v>
      </c>
      <c r="J287" t="str">
        <f t="shared" si="23"/>
        <v>Otros</v>
      </c>
      <c r="K287" s="67" t="s">
        <v>8658</v>
      </c>
      <c r="L287" s="67" t="s">
        <v>8016</v>
      </c>
      <c r="M287">
        <v>1108711</v>
      </c>
      <c r="N287" t="s">
        <v>8896</v>
      </c>
      <c r="O287" t="str">
        <f t="shared" si="24"/>
        <v>202203443834</v>
      </c>
      <c r="P287" t="s">
        <v>8087</v>
      </c>
      <c r="Q287">
        <v>0</v>
      </c>
      <c r="R287">
        <v>0</v>
      </c>
      <c r="S287">
        <v>18</v>
      </c>
      <c r="T287">
        <v>0</v>
      </c>
      <c r="U287">
        <v>0</v>
      </c>
      <c r="V287">
        <v>13560.36</v>
      </c>
      <c r="W287">
        <v>0</v>
      </c>
      <c r="X287">
        <v>1762.8468</v>
      </c>
      <c r="Y287">
        <v>15341.2068</v>
      </c>
      <c r="Z287" t="s">
        <v>8016</v>
      </c>
      <c r="AA287" s="119" t="s">
        <v>1</v>
      </c>
      <c r="AB287" t="s">
        <v>8016</v>
      </c>
      <c r="AC287">
        <v>0</v>
      </c>
    </row>
    <row r="288" spans="1:29" hidden="1" x14ac:dyDescent="0.25">
      <c r="A288" t="s">
        <v>8478</v>
      </c>
      <c r="B288" t="str">
        <f t="shared" si="20"/>
        <v>Octubre</v>
      </c>
      <c r="C288" t="b">
        <f t="shared" si="25"/>
        <v>0</v>
      </c>
      <c r="D288">
        <v>451</v>
      </c>
      <c r="E288">
        <v>2022</v>
      </c>
      <c r="F288" t="s">
        <v>8884</v>
      </c>
      <c r="G288" t="s">
        <v>7854</v>
      </c>
      <c r="H288" t="s">
        <v>0</v>
      </c>
      <c r="I288" t="str">
        <f t="shared" si="22"/>
        <v>CCF</v>
      </c>
      <c r="J288" t="str">
        <f t="shared" si="23"/>
        <v>Impreso por imprenta o tiquetes</v>
      </c>
      <c r="K288" s="67" t="s">
        <v>8658</v>
      </c>
      <c r="L288" s="67" t="s">
        <v>8016</v>
      </c>
      <c r="M288">
        <v>1195</v>
      </c>
      <c r="N288" t="s">
        <v>7857</v>
      </c>
      <c r="O288" t="str">
        <f t="shared" si="24"/>
        <v>12170505681051</v>
      </c>
      <c r="P288" t="s">
        <v>7858</v>
      </c>
      <c r="Q288">
        <v>0</v>
      </c>
      <c r="R288">
        <v>0</v>
      </c>
      <c r="S288">
        <v>0</v>
      </c>
      <c r="T288">
        <v>97.79</v>
      </c>
      <c r="U288">
        <v>0</v>
      </c>
      <c r="V288">
        <v>0</v>
      </c>
      <c r="W288">
        <v>0</v>
      </c>
      <c r="X288">
        <v>12.712700000000002</v>
      </c>
      <c r="Y288">
        <v>110.5027</v>
      </c>
      <c r="Z288" t="s">
        <v>8016</v>
      </c>
      <c r="AA288" s="119" t="s">
        <v>1</v>
      </c>
      <c r="AB288" t="s">
        <v>8202</v>
      </c>
      <c r="AC288">
        <v>2.1800000000000002</v>
      </c>
    </row>
    <row r="289" spans="1:29" hidden="1" x14ac:dyDescent="0.25">
      <c r="A289" t="s">
        <v>8478</v>
      </c>
      <c r="B289" t="str">
        <f t="shared" si="20"/>
        <v>Octubre</v>
      </c>
      <c r="C289" t="b">
        <f t="shared" si="25"/>
        <v>0</v>
      </c>
      <c r="D289">
        <v>450</v>
      </c>
      <c r="E289">
        <v>2022</v>
      </c>
      <c r="F289" t="s">
        <v>8884</v>
      </c>
      <c r="G289" t="s">
        <v>7854</v>
      </c>
      <c r="H289" t="s">
        <v>0</v>
      </c>
      <c r="I289" t="str">
        <f t="shared" si="22"/>
        <v>CCF</v>
      </c>
      <c r="J289" t="str">
        <f t="shared" si="23"/>
        <v>Impreso por imprenta o tiquetes</v>
      </c>
      <c r="K289" s="67" t="s">
        <v>8658</v>
      </c>
      <c r="L289" s="67" t="s">
        <v>8016</v>
      </c>
      <c r="M289">
        <v>21375</v>
      </c>
      <c r="N289" t="s">
        <v>1489</v>
      </c>
      <c r="O289" t="str">
        <f t="shared" si="24"/>
        <v>06142407750010</v>
      </c>
      <c r="P289" t="s">
        <v>1490</v>
      </c>
      <c r="Q289">
        <v>0</v>
      </c>
      <c r="R289">
        <v>0</v>
      </c>
      <c r="S289">
        <v>0</v>
      </c>
      <c r="T289">
        <v>902</v>
      </c>
      <c r="U289">
        <v>0</v>
      </c>
      <c r="V289">
        <v>0</v>
      </c>
      <c r="W289">
        <v>0</v>
      </c>
      <c r="X289">
        <v>117.26</v>
      </c>
      <c r="Y289">
        <v>1019.26</v>
      </c>
      <c r="Z289" t="s">
        <v>8016</v>
      </c>
      <c r="AA289" s="119" t="s">
        <v>1</v>
      </c>
      <c r="AB289" t="s">
        <v>8016</v>
      </c>
      <c r="AC289">
        <v>0</v>
      </c>
    </row>
    <row r="290" spans="1:29" hidden="1" x14ac:dyDescent="0.25">
      <c r="A290" t="s">
        <v>8478</v>
      </c>
      <c r="B290" t="str">
        <f t="shared" si="20"/>
        <v>Octubre</v>
      </c>
      <c r="C290" t="b">
        <f t="shared" si="25"/>
        <v>0</v>
      </c>
      <c r="D290">
        <v>449</v>
      </c>
      <c r="E290">
        <v>2022</v>
      </c>
      <c r="F290" t="s">
        <v>8884</v>
      </c>
      <c r="G290" t="s">
        <v>7854</v>
      </c>
      <c r="H290" t="s">
        <v>0</v>
      </c>
      <c r="I290" t="str">
        <f t="shared" si="22"/>
        <v>CCF</v>
      </c>
      <c r="J290" t="str">
        <f t="shared" si="23"/>
        <v>Impreso por imprenta o tiquetes</v>
      </c>
      <c r="K290" s="67" t="s">
        <v>8658</v>
      </c>
      <c r="L290" s="67" t="s">
        <v>8016</v>
      </c>
      <c r="M290">
        <v>21324</v>
      </c>
      <c r="N290" t="s">
        <v>1489</v>
      </c>
      <c r="O290" t="str">
        <f t="shared" si="24"/>
        <v>06142407750010</v>
      </c>
      <c r="P290" t="s">
        <v>1490</v>
      </c>
      <c r="Q290">
        <v>0</v>
      </c>
      <c r="R290">
        <v>0</v>
      </c>
      <c r="S290">
        <v>0</v>
      </c>
      <c r="T290">
        <v>560</v>
      </c>
      <c r="U290">
        <v>0</v>
      </c>
      <c r="V290">
        <v>0</v>
      </c>
      <c r="W290">
        <v>0</v>
      </c>
      <c r="X290">
        <v>72.8</v>
      </c>
      <c r="Y290">
        <v>632.79999999999995</v>
      </c>
      <c r="Z290" t="s">
        <v>8016</v>
      </c>
      <c r="AA290" s="119" t="s">
        <v>1</v>
      </c>
      <c r="AB290" t="s">
        <v>8016</v>
      </c>
      <c r="AC290">
        <v>0</v>
      </c>
    </row>
    <row r="291" spans="1:29" hidden="1" x14ac:dyDescent="0.25">
      <c r="A291" t="s">
        <v>8478</v>
      </c>
      <c r="B291" t="str">
        <f t="shared" ref="B291:B341" si="26">SUBSTITUTE(A291,"CTUBRE","ctubre")</f>
        <v>Octubre</v>
      </c>
      <c r="C291" t="b">
        <f t="shared" si="25"/>
        <v>0</v>
      </c>
      <c r="D291">
        <v>448</v>
      </c>
      <c r="E291">
        <v>2022</v>
      </c>
      <c r="F291" t="s">
        <v>8895</v>
      </c>
      <c r="G291" t="s">
        <v>7854</v>
      </c>
      <c r="H291" t="s">
        <v>0</v>
      </c>
      <c r="I291" t="str">
        <f t="shared" si="22"/>
        <v>CCF</v>
      </c>
      <c r="J291" t="str">
        <f t="shared" si="23"/>
        <v>Impreso por imprenta o tiquetes</v>
      </c>
      <c r="K291" s="67" t="s">
        <v>8658</v>
      </c>
      <c r="L291" s="67" t="s">
        <v>8016</v>
      </c>
      <c r="M291">
        <v>1948</v>
      </c>
      <c r="N291" t="s">
        <v>1174</v>
      </c>
      <c r="O291" t="str">
        <f t="shared" si="24"/>
        <v>06142703981055</v>
      </c>
      <c r="P291" t="s">
        <v>1175</v>
      </c>
      <c r="Q291">
        <v>0</v>
      </c>
      <c r="R291">
        <v>0</v>
      </c>
      <c r="S291">
        <v>0</v>
      </c>
      <c r="T291">
        <v>3200</v>
      </c>
      <c r="U291">
        <v>0</v>
      </c>
      <c r="V291">
        <v>0</v>
      </c>
      <c r="W291">
        <v>0</v>
      </c>
      <c r="X291">
        <v>416</v>
      </c>
      <c r="Y291">
        <v>3616</v>
      </c>
      <c r="Z291" t="s">
        <v>8016</v>
      </c>
      <c r="AA291" s="119" t="s">
        <v>1</v>
      </c>
      <c r="AB291" t="s">
        <v>8016</v>
      </c>
      <c r="AC291">
        <v>0</v>
      </c>
    </row>
    <row r="292" spans="1:29" hidden="1" x14ac:dyDescent="0.25">
      <c r="A292" t="s">
        <v>8478</v>
      </c>
      <c r="B292" t="str">
        <f t="shared" si="26"/>
        <v>Octubre</v>
      </c>
      <c r="C292" t="b">
        <f t="shared" si="25"/>
        <v>0</v>
      </c>
      <c r="D292">
        <v>447</v>
      </c>
      <c r="E292">
        <v>2022</v>
      </c>
      <c r="F292" t="s">
        <v>8880</v>
      </c>
      <c r="G292" t="s">
        <v>7854</v>
      </c>
      <c r="H292" t="s">
        <v>0</v>
      </c>
      <c r="I292" t="str">
        <f t="shared" si="22"/>
        <v>CCF</v>
      </c>
      <c r="J292" t="str">
        <f t="shared" si="23"/>
        <v>Impreso por imprenta o tiquetes</v>
      </c>
      <c r="K292" s="67" t="s">
        <v>8658</v>
      </c>
      <c r="L292" s="67" t="s">
        <v>8016</v>
      </c>
      <c r="M292">
        <v>14884</v>
      </c>
      <c r="N292" t="s">
        <v>1497</v>
      </c>
      <c r="O292" t="str">
        <f t="shared" si="24"/>
        <v>06142406870019</v>
      </c>
      <c r="P292" t="s">
        <v>1498</v>
      </c>
      <c r="Q292">
        <v>0</v>
      </c>
      <c r="R292">
        <v>0</v>
      </c>
      <c r="S292">
        <v>0</v>
      </c>
      <c r="T292">
        <v>199.25</v>
      </c>
      <c r="U292">
        <v>0</v>
      </c>
      <c r="V292">
        <v>0</v>
      </c>
      <c r="W292">
        <v>0</v>
      </c>
      <c r="X292">
        <v>25.9025</v>
      </c>
      <c r="Y292">
        <v>225.1525</v>
      </c>
      <c r="Z292" t="s">
        <v>8016</v>
      </c>
      <c r="AA292" s="119" t="s">
        <v>1</v>
      </c>
      <c r="AB292" t="s">
        <v>8016</v>
      </c>
      <c r="AC292">
        <v>0</v>
      </c>
    </row>
    <row r="293" spans="1:29" hidden="1" x14ac:dyDescent="0.25">
      <c r="A293" t="s">
        <v>8478</v>
      </c>
      <c r="B293" t="str">
        <f t="shared" si="26"/>
        <v>Octubre</v>
      </c>
      <c r="C293" t="b">
        <f t="shared" si="25"/>
        <v>0</v>
      </c>
      <c r="D293">
        <v>446</v>
      </c>
      <c r="E293">
        <v>2022</v>
      </c>
      <c r="F293" t="s">
        <v>8783</v>
      </c>
      <c r="G293" t="s">
        <v>7854</v>
      </c>
      <c r="H293" t="s">
        <v>0</v>
      </c>
      <c r="I293" t="str">
        <f t="shared" si="22"/>
        <v>CCF</v>
      </c>
      <c r="J293" t="str">
        <f t="shared" si="23"/>
        <v>Impreso por imprenta o tiquetes</v>
      </c>
      <c r="K293" s="67" t="s">
        <v>8658</v>
      </c>
      <c r="L293" s="67" t="s">
        <v>8016</v>
      </c>
      <c r="M293">
        <v>19896</v>
      </c>
      <c r="N293" t="s">
        <v>1478</v>
      </c>
      <c r="O293" t="str">
        <f t="shared" si="24"/>
        <v>06142302931020</v>
      </c>
      <c r="P293" t="s">
        <v>1479</v>
      </c>
      <c r="Q293">
        <v>0</v>
      </c>
      <c r="R293">
        <v>0</v>
      </c>
      <c r="S293">
        <v>0</v>
      </c>
      <c r="T293">
        <v>1331.64</v>
      </c>
      <c r="U293">
        <v>0</v>
      </c>
      <c r="V293">
        <v>0</v>
      </c>
      <c r="W293">
        <v>0</v>
      </c>
      <c r="X293">
        <v>173.11320000000001</v>
      </c>
      <c r="Y293">
        <v>1504.7532000000001</v>
      </c>
      <c r="Z293" t="s">
        <v>8016</v>
      </c>
      <c r="AA293" s="119" t="s">
        <v>1</v>
      </c>
      <c r="AB293" t="s">
        <v>8016</v>
      </c>
      <c r="AC293">
        <v>0</v>
      </c>
    </row>
    <row r="294" spans="1:29" hidden="1" x14ac:dyDescent="0.25">
      <c r="A294" t="s">
        <v>8478</v>
      </c>
      <c r="B294" t="str">
        <f t="shared" si="26"/>
        <v>Octubre</v>
      </c>
      <c r="C294" t="b">
        <f t="shared" si="25"/>
        <v>0</v>
      </c>
      <c r="D294">
        <v>445</v>
      </c>
      <c r="E294">
        <v>2022</v>
      </c>
      <c r="F294" t="s">
        <v>8881</v>
      </c>
      <c r="G294" t="s">
        <v>7854</v>
      </c>
      <c r="H294" t="s">
        <v>0</v>
      </c>
      <c r="I294" t="str">
        <f t="shared" si="22"/>
        <v>CCF</v>
      </c>
      <c r="J294" t="str">
        <f t="shared" si="23"/>
        <v>Impreso por imprenta o tiquetes</v>
      </c>
      <c r="K294" s="67" t="s">
        <v>8658</v>
      </c>
      <c r="L294" s="67" t="s">
        <v>8016</v>
      </c>
      <c r="M294">
        <v>1930</v>
      </c>
      <c r="N294" t="s">
        <v>132</v>
      </c>
      <c r="O294" t="str">
        <f t="shared" si="24"/>
        <v>06142601121035</v>
      </c>
      <c r="P294" t="s">
        <v>133</v>
      </c>
      <c r="Q294">
        <v>0</v>
      </c>
      <c r="R294">
        <v>0</v>
      </c>
      <c r="S294">
        <v>0</v>
      </c>
      <c r="T294">
        <v>882.84</v>
      </c>
      <c r="U294">
        <v>0</v>
      </c>
      <c r="V294">
        <v>0</v>
      </c>
      <c r="W294">
        <v>0</v>
      </c>
      <c r="X294">
        <v>114.76920000000001</v>
      </c>
      <c r="Y294">
        <v>997.6092000000001</v>
      </c>
      <c r="Z294" t="s">
        <v>8016</v>
      </c>
      <c r="AA294" s="119" t="s">
        <v>1</v>
      </c>
      <c r="AB294" t="s">
        <v>8016</v>
      </c>
      <c r="AC294">
        <v>0</v>
      </c>
    </row>
    <row r="295" spans="1:29" hidden="1" x14ac:dyDescent="0.25">
      <c r="A295" t="s">
        <v>8478</v>
      </c>
      <c r="B295" t="str">
        <f t="shared" si="26"/>
        <v>Octubre</v>
      </c>
      <c r="C295" t="b">
        <f t="shared" si="25"/>
        <v>0</v>
      </c>
      <c r="D295">
        <v>444</v>
      </c>
      <c r="E295">
        <v>2022</v>
      </c>
      <c r="F295" t="s">
        <v>8783</v>
      </c>
      <c r="G295" t="s">
        <v>7854</v>
      </c>
      <c r="H295" t="s">
        <v>0</v>
      </c>
      <c r="I295" t="str">
        <f t="shared" si="22"/>
        <v>CCF</v>
      </c>
      <c r="J295" t="str">
        <f t="shared" si="23"/>
        <v>Impreso por imprenta o tiquetes</v>
      </c>
      <c r="K295" s="67" t="s">
        <v>8658</v>
      </c>
      <c r="L295" s="67" t="s">
        <v>8016</v>
      </c>
      <c r="M295">
        <v>64</v>
      </c>
      <c r="N295" t="s">
        <v>1476</v>
      </c>
      <c r="O295" t="str">
        <f t="shared" si="24"/>
        <v>06141611841170</v>
      </c>
      <c r="P295" t="s">
        <v>1477</v>
      </c>
      <c r="Q295">
        <v>0</v>
      </c>
      <c r="R295">
        <v>0</v>
      </c>
      <c r="S295">
        <v>0</v>
      </c>
      <c r="T295">
        <v>16913.91</v>
      </c>
      <c r="U295">
        <v>0</v>
      </c>
      <c r="V295">
        <v>0</v>
      </c>
      <c r="W295">
        <v>0</v>
      </c>
      <c r="X295">
        <v>2198.8083000000001</v>
      </c>
      <c r="Y295">
        <v>19112.7183</v>
      </c>
      <c r="Z295" t="s">
        <v>8016</v>
      </c>
      <c r="AA295" s="119" t="s">
        <v>1</v>
      </c>
      <c r="AB295" t="s">
        <v>8016</v>
      </c>
      <c r="AC295">
        <v>0</v>
      </c>
    </row>
    <row r="296" spans="1:29" hidden="1" x14ac:dyDescent="0.25">
      <c r="A296" t="s">
        <v>8478</v>
      </c>
      <c r="B296" t="str">
        <f t="shared" si="26"/>
        <v>Octubre</v>
      </c>
      <c r="C296" t="b">
        <f t="shared" si="25"/>
        <v>0</v>
      </c>
      <c r="D296">
        <v>443</v>
      </c>
      <c r="E296">
        <v>2022</v>
      </c>
      <c r="F296" t="s">
        <v>8884</v>
      </c>
      <c r="G296" t="s">
        <v>7854</v>
      </c>
      <c r="H296" t="s">
        <v>0</v>
      </c>
      <c r="I296" t="str">
        <f t="shared" si="22"/>
        <v>CCF</v>
      </c>
      <c r="J296" t="str">
        <f t="shared" si="23"/>
        <v>Impreso por imprenta o tiquetes</v>
      </c>
      <c r="K296" s="67" t="s">
        <v>8658</v>
      </c>
      <c r="L296" s="67" t="s">
        <v>8016</v>
      </c>
      <c r="M296">
        <v>1828</v>
      </c>
      <c r="N296" t="s">
        <v>1174</v>
      </c>
      <c r="O296" t="str">
        <f t="shared" si="24"/>
        <v>06142703981055</v>
      </c>
      <c r="P296" t="s">
        <v>1175</v>
      </c>
      <c r="Q296">
        <v>0</v>
      </c>
      <c r="R296">
        <v>0</v>
      </c>
      <c r="S296">
        <v>0</v>
      </c>
      <c r="T296">
        <v>2032.6</v>
      </c>
      <c r="U296">
        <v>0</v>
      </c>
      <c r="V296">
        <v>0</v>
      </c>
      <c r="W296">
        <v>0</v>
      </c>
      <c r="X296">
        <v>264.238</v>
      </c>
      <c r="Y296">
        <v>2296.8379999999997</v>
      </c>
      <c r="Z296" t="s">
        <v>8016</v>
      </c>
      <c r="AA296" s="119" t="s">
        <v>1</v>
      </c>
      <c r="AB296" t="s">
        <v>8016</v>
      </c>
      <c r="AC296">
        <v>0</v>
      </c>
    </row>
    <row r="297" spans="1:29" hidden="1" x14ac:dyDescent="0.25">
      <c r="A297" t="s">
        <v>8478</v>
      </c>
      <c r="B297" t="str">
        <f t="shared" si="26"/>
        <v>Octubre</v>
      </c>
      <c r="C297" t="b">
        <f t="shared" si="25"/>
        <v>0</v>
      </c>
      <c r="D297">
        <v>442</v>
      </c>
      <c r="E297">
        <v>2022</v>
      </c>
      <c r="F297" t="s">
        <v>8894</v>
      </c>
      <c r="G297" t="s">
        <v>7854</v>
      </c>
      <c r="H297" t="s">
        <v>0</v>
      </c>
      <c r="I297" t="str">
        <f t="shared" si="22"/>
        <v>CCF</v>
      </c>
      <c r="J297" t="str">
        <f t="shared" si="23"/>
        <v>Impreso por imprenta o tiquetes</v>
      </c>
      <c r="K297" s="67" t="s">
        <v>8658</v>
      </c>
      <c r="L297" s="67" t="s">
        <v>8016</v>
      </c>
      <c r="M297">
        <v>2259</v>
      </c>
      <c r="N297" t="s">
        <v>1174</v>
      </c>
      <c r="O297" t="str">
        <f t="shared" si="24"/>
        <v>06142703981055</v>
      </c>
      <c r="P297" t="s">
        <v>1175</v>
      </c>
      <c r="Q297">
        <v>0</v>
      </c>
      <c r="R297">
        <v>0</v>
      </c>
      <c r="S297">
        <v>0</v>
      </c>
      <c r="T297">
        <v>62944.2</v>
      </c>
      <c r="U297">
        <v>0</v>
      </c>
      <c r="V297">
        <v>0</v>
      </c>
      <c r="W297">
        <v>0</v>
      </c>
      <c r="X297">
        <v>8182.7460000000001</v>
      </c>
      <c r="Y297">
        <v>71126.945999999996</v>
      </c>
      <c r="Z297" t="s">
        <v>8016</v>
      </c>
      <c r="AA297" s="119" t="s">
        <v>1</v>
      </c>
      <c r="AB297" t="s">
        <v>8016</v>
      </c>
      <c r="AC297">
        <v>0</v>
      </c>
    </row>
    <row r="298" spans="1:29" hidden="1" x14ac:dyDescent="0.25">
      <c r="A298" t="s">
        <v>8478</v>
      </c>
      <c r="B298" t="str">
        <f t="shared" si="26"/>
        <v>Octubre</v>
      </c>
      <c r="C298" t="b">
        <f t="shared" si="25"/>
        <v>0</v>
      </c>
      <c r="D298">
        <v>441</v>
      </c>
      <c r="E298">
        <v>2022</v>
      </c>
      <c r="F298" t="s">
        <v>8869</v>
      </c>
      <c r="G298" t="s">
        <v>7854</v>
      </c>
      <c r="H298" t="s">
        <v>0</v>
      </c>
      <c r="I298" t="str">
        <f t="shared" si="22"/>
        <v>CCF</v>
      </c>
      <c r="J298" t="str">
        <f t="shared" si="23"/>
        <v>Impreso por imprenta o tiquetes</v>
      </c>
      <c r="K298" s="67" t="s">
        <v>8658</v>
      </c>
      <c r="L298" s="67" t="s">
        <v>8016</v>
      </c>
      <c r="M298">
        <v>2208</v>
      </c>
      <c r="N298" t="s">
        <v>1174</v>
      </c>
      <c r="O298" t="str">
        <f t="shared" si="24"/>
        <v>06142703981055</v>
      </c>
      <c r="P298" t="s">
        <v>1175</v>
      </c>
      <c r="Q298">
        <v>0</v>
      </c>
      <c r="R298">
        <v>0</v>
      </c>
      <c r="S298">
        <v>0</v>
      </c>
      <c r="T298">
        <v>7260</v>
      </c>
      <c r="U298">
        <v>0</v>
      </c>
      <c r="V298">
        <v>0</v>
      </c>
      <c r="W298">
        <v>0</v>
      </c>
      <c r="X298">
        <v>943.80000000000007</v>
      </c>
      <c r="Y298">
        <v>8203.7999999999993</v>
      </c>
      <c r="Z298" t="s">
        <v>8016</v>
      </c>
      <c r="AA298" s="119" t="s">
        <v>1</v>
      </c>
      <c r="AB298" t="s">
        <v>8016</v>
      </c>
      <c r="AC298">
        <v>0</v>
      </c>
    </row>
    <row r="299" spans="1:29" hidden="1" x14ac:dyDescent="0.25">
      <c r="A299" t="s">
        <v>8478</v>
      </c>
      <c r="B299" t="str">
        <f t="shared" si="26"/>
        <v>Octubre</v>
      </c>
      <c r="C299" t="b">
        <f t="shared" si="25"/>
        <v>0</v>
      </c>
      <c r="D299">
        <v>440</v>
      </c>
      <c r="E299">
        <v>2022</v>
      </c>
      <c r="F299" t="s">
        <v>8872</v>
      </c>
      <c r="G299" t="s">
        <v>7854</v>
      </c>
      <c r="H299" t="s">
        <v>0</v>
      </c>
      <c r="I299" t="str">
        <f t="shared" si="22"/>
        <v>CCF</v>
      </c>
      <c r="J299" t="str">
        <f t="shared" si="23"/>
        <v>Impreso por imprenta o tiquetes</v>
      </c>
      <c r="K299" s="67" t="s">
        <v>8658</v>
      </c>
      <c r="L299" s="67" t="s">
        <v>8016</v>
      </c>
      <c r="M299">
        <v>2131</v>
      </c>
      <c r="N299" t="s">
        <v>1174</v>
      </c>
      <c r="O299" t="str">
        <f t="shared" si="24"/>
        <v>06142703981055</v>
      </c>
      <c r="P299" t="s">
        <v>1175</v>
      </c>
      <c r="Q299">
        <v>0</v>
      </c>
      <c r="R299">
        <v>0</v>
      </c>
      <c r="S299">
        <v>0</v>
      </c>
      <c r="T299">
        <v>104907</v>
      </c>
      <c r="U299">
        <v>0</v>
      </c>
      <c r="V299">
        <v>0</v>
      </c>
      <c r="W299">
        <v>0</v>
      </c>
      <c r="X299">
        <v>13637.91</v>
      </c>
      <c r="Y299">
        <v>118544.91</v>
      </c>
      <c r="Z299" t="s">
        <v>8016</v>
      </c>
      <c r="AA299" s="119" t="s">
        <v>1</v>
      </c>
      <c r="AB299" t="s">
        <v>8016</v>
      </c>
      <c r="AC299">
        <v>0</v>
      </c>
    </row>
    <row r="300" spans="1:29" hidden="1" x14ac:dyDescent="0.25">
      <c r="A300" t="s">
        <v>8478</v>
      </c>
      <c r="B300" t="str">
        <f t="shared" si="26"/>
        <v>Octubre</v>
      </c>
      <c r="C300" t="b">
        <f t="shared" si="25"/>
        <v>0</v>
      </c>
      <c r="D300">
        <v>439</v>
      </c>
      <c r="E300">
        <v>2022</v>
      </c>
      <c r="F300" t="s">
        <v>8873</v>
      </c>
      <c r="G300" t="s">
        <v>7854</v>
      </c>
      <c r="H300" t="s">
        <v>0</v>
      </c>
      <c r="I300" t="str">
        <f t="shared" si="22"/>
        <v>CCF</v>
      </c>
      <c r="J300" t="str">
        <f t="shared" si="23"/>
        <v>Impreso por imprenta o tiquetes</v>
      </c>
      <c r="K300" s="67" t="s">
        <v>8658</v>
      </c>
      <c r="L300" s="67" t="s">
        <v>8016</v>
      </c>
      <c r="M300">
        <v>2107</v>
      </c>
      <c r="N300" t="s">
        <v>1174</v>
      </c>
      <c r="O300" t="str">
        <f t="shared" si="24"/>
        <v>06142703981055</v>
      </c>
      <c r="P300" t="s">
        <v>1175</v>
      </c>
      <c r="Q300">
        <v>0</v>
      </c>
      <c r="R300">
        <v>0</v>
      </c>
      <c r="S300">
        <v>0</v>
      </c>
      <c r="T300">
        <v>7320.4</v>
      </c>
      <c r="U300">
        <v>0</v>
      </c>
      <c r="V300">
        <v>0</v>
      </c>
      <c r="W300">
        <v>0</v>
      </c>
      <c r="X300">
        <v>951.65199999999993</v>
      </c>
      <c r="Y300">
        <v>8272.0519999999997</v>
      </c>
      <c r="Z300" t="s">
        <v>8016</v>
      </c>
      <c r="AA300" s="119" t="s">
        <v>1</v>
      </c>
      <c r="AB300" t="s">
        <v>8016</v>
      </c>
      <c r="AC300">
        <v>0</v>
      </c>
    </row>
    <row r="301" spans="1:29" hidden="1" x14ac:dyDescent="0.25">
      <c r="A301" t="s">
        <v>8478</v>
      </c>
      <c r="B301" t="str">
        <f t="shared" si="26"/>
        <v>Octubre</v>
      </c>
      <c r="C301" t="b">
        <f t="shared" si="25"/>
        <v>0</v>
      </c>
      <c r="D301">
        <v>438</v>
      </c>
      <c r="E301">
        <v>2022</v>
      </c>
      <c r="F301" t="s">
        <v>8874</v>
      </c>
      <c r="G301" t="s">
        <v>7854</v>
      </c>
      <c r="H301" t="s">
        <v>0</v>
      </c>
      <c r="I301" t="str">
        <f t="shared" si="22"/>
        <v>CCF</v>
      </c>
      <c r="J301" t="str">
        <f t="shared" si="23"/>
        <v>Impreso por imprenta o tiquetes</v>
      </c>
      <c r="K301" s="67" t="s">
        <v>8658</v>
      </c>
      <c r="L301" s="67" t="s">
        <v>8016</v>
      </c>
      <c r="M301">
        <v>2059</v>
      </c>
      <c r="N301" t="s">
        <v>1174</v>
      </c>
      <c r="O301" t="str">
        <f t="shared" si="24"/>
        <v>06142703981055</v>
      </c>
      <c r="P301" t="s">
        <v>1175</v>
      </c>
      <c r="Q301">
        <v>0</v>
      </c>
      <c r="R301">
        <v>0</v>
      </c>
      <c r="S301">
        <v>0</v>
      </c>
      <c r="T301">
        <v>7094</v>
      </c>
      <c r="U301">
        <v>0</v>
      </c>
      <c r="V301">
        <v>0</v>
      </c>
      <c r="W301">
        <v>0</v>
      </c>
      <c r="X301">
        <v>922.22</v>
      </c>
      <c r="Y301">
        <v>8016.22</v>
      </c>
      <c r="Z301" t="s">
        <v>8016</v>
      </c>
      <c r="AA301" s="119" t="s">
        <v>1</v>
      </c>
      <c r="AB301" t="s">
        <v>8016</v>
      </c>
      <c r="AC301">
        <v>0</v>
      </c>
    </row>
    <row r="302" spans="1:29" hidden="1" x14ac:dyDescent="0.25">
      <c r="A302" t="s">
        <v>8478</v>
      </c>
      <c r="B302" t="str">
        <f t="shared" si="26"/>
        <v>Octubre</v>
      </c>
      <c r="C302" t="b">
        <f t="shared" si="25"/>
        <v>0</v>
      </c>
      <c r="D302">
        <v>437</v>
      </c>
      <c r="E302">
        <v>2022</v>
      </c>
      <c r="F302" t="s">
        <v>8876</v>
      </c>
      <c r="G302" t="s">
        <v>7854</v>
      </c>
      <c r="H302" t="s">
        <v>0</v>
      </c>
      <c r="I302" t="str">
        <f t="shared" si="22"/>
        <v>CCF</v>
      </c>
      <c r="J302" t="str">
        <f t="shared" si="23"/>
        <v>Impreso por imprenta o tiquetes</v>
      </c>
      <c r="K302" s="67" t="s">
        <v>8658</v>
      </c>
      <c r="L302" s="67" t="s">
        <v>8016</v>
      </c>
      <c r="M302">
        <v>1727</v>
      </c>
      <c r="N302" t="s">
        <v>1174</v>
      </c>
      <c r="O302" t="str">
        <f t="shared" si="24"/>
        <v>06142703981055</v>
      </c>
      <c r="P302" t="s">
        <v>1175</v>
      </c>
      <c r="Q302">
        <v>0</v>
      </c>
      <c r="R302">
        <v>0</v>
      </c>
      <c r="S302">
        <v>0</v>
      </c>
      <c r="T302">
        <v>110352</v>
      </c>
      <c r="U302">
        <v>0</v>
      </c>
      <c r="V302">
        <v>0</v>
      </c>
      <c r="W302">
        <v>0</v>
      </c>
      <c r="X302">
        <v>14345.76</v>
      </c>
      <c r="Y302">
        <v>124697.76</v>
      </c>
      <c r="Z302" t="s">
        <v>8016</v>
      </c>
      <c r="AA302" s="119" t="s">
        <v>1</v>
      </c>
      <c r="AB302" t="s">
        <v>8016</v>
      </c>
      <c r="AC302">
        <v>0</v>
      </c>
    </row>
    <row r="303" spans="1:29" hidden="1" x14ac:dyDescent="0.25">
      <c r="A303" t="s">
        <v>8478</v>
      </c>
      <c r="B303" t="str">
        <f t="shared" si="26"/>
        <v>Octubre</v>
      </c>
      <c r="C303" t="b">
        <f t="shared" si="25"/>
        <v>0</v>
      </c>
      <c r="D303">
        <v>436</v>
      </c>
      <c r="E303">
        <v>2022</v>
      </c>
      <c r="F303" t="s">
        <v>8876</v>
      </c>
      <c r="G303" t="s">
        <v>7854</v>
      </c>
      <c r="H303" t="s">
        <v>0</v>
      </c>
      <c r="I303" t="str">
        <f t="shared" si="22"/>
        <v>CCF</v>
      </c>
      <c r="J303" t="str">
        <f t="shared" si="23"/>
        <v>Impreso por imprenta o tiquetes</v>
      </c>
      <c r="K303" s="67" t="s">
        <v>8658</v>
      </c>
      <c r="L303" s="67" t="s">
        <v>8016</v>
      </c>
      <c r="M303">
        <v>2007</v>
      </c>
      <c r="N303" t="s">
        <v>1174</v>
      </c>
      <c r="O303" t="str">
        <f t="shared" si="24"/>
        <v>06142703981055</v>
      </c>
      <c r="P303" t="s">
        <v>1175</v>
      </c>
      <c r="Q303">
        <v>0</v>
      </c>
      <c r="R303">
        <v>0</v>
      </c>
      <c r="S303">
        <v>0</v>
      </c>
      <c r="T303">
        <v>500</v>
      </c>
      <c r="U303">
        <v>0</v>
      </c>
      <c r="V303">
        <v>0</v>
      </c>
      <c r="W303">
        <v>0</v>
      </c>
      <c r="X303">
        <v>65</v>
      </c>
      <c r="Y303">
        <v>565</v>
      </c>
      <c r="Z303" t="s">
        <v>8016</v>
      </c>
      <c r="AA303" s="119" t="s">
        <v>1</v>
      </c>
      <c r="AB303" t="s">
        <v>8016</v>
      </c>
      <c r="AC303">
        <v>0</v>
      </c>
    </row>
    <row r="304" spans="1:29" hidden="1" x14ac:dyDescent="0.25">
      <c r="A304" t="s">
        <v>8478</v>
      </c>
      <c r="B304" t="str">
        <f t="shared" si="26"/>
        <v>Octubre</v>
      </c>
      <c r="C304" t="b">
        <f t="shared" si="25"/>
        <v>0</v>
      </c>
      <c r="D304">
        <v>435</v>
      </c>
      <c r="E304">
        <v>2022</v>
      </c>
      <c r="F304" t="s">
        <v>8883</v>
      </c>
      <c r="G304" t="s">
        <v>7854</v>
      </c>
      <c r="H304" t="s">
        <v>0</v>
      </c>
      <c r="I304" t="str">
        <f t="shared" si="22"/>
        <v>CCF</v>
      </c>
      <c r="J304" t="str">
        <f t="shared" si="23"/>
        <v>Impreso por imprenta o tiquetes</v>
      </c>
      <c r="K304" s="67" t="s">
        <v>8658</v>
      </c>
      <c r="L304" s="67" t="s">
        <v>8016</v>
      </c>
      <c r="M304">
        <v>1903</v>
      </c>
      <c r="N304" t="s">
        <v>1174</v>
      </c>
      <c r="O304" t="str">
        <f t="shared" si="24"/>
        <v>06142703981055</v>
      </c>
      <c r="P304" t="s">
        <v>1175</v>
      </c>
      <c r="Q304">
        <v>0</v>
      </c>
      <c r="R304">
        <v>0</v>
      </c>
      <c r="S304">
        <v>0</v>
      </c>
      <c r="T304">
        <v>9792.7999999999993</v>
      </c>
      <c r="U304">
        <v>0</v>
      </c>
      <c r="V304">
        <v>0</v>
      </c>
      <c r="W304">
        <v>0</v>
      </c>
      <c r="X304">
        <v>1273.0639999999999</v>
      </c>
      <c r="Y304">
        <v>11065.864</v>
      </c>
      <c r="Z304" t="s">
        <v>8016</v>
      </c>
      <c r="AA304" s="119" t="s">
        <v>1</v>
      </c>
      <c r="AB304" t="s">
        <v>8016</v>
      </c>
      <c r="AC304">
        <v>0</v>
      </c>
    </row>
    <row r="305" spans="1:29" hidden="1" x14ac:dyDescent="0.25">
      <c r="A305" t="s">
        <v>8478</v>
      </c>
      <c r="B305" t="str">
        <f t="shared" si="26"/>
        <v>Octubre</v>
      </c>
      <c r="C305" t="b">
        <f t="shared" si="25"/>
        <v>0</v>
      </c>
      <c r="D305">
        <v>434</v>
      </c>
      <c r="E305">
        <v>2022</v>
      </c>
      <c r="F305" t="s">
        <v>8879</v>
      </c>
      <c r="G305" t="s">
        <v>7854</v>
      </c>
      <c r="H305" t="s">
        <v>0</v>
      </c>
      <c r="I305" t="str">
        <f t="shared" si="22"/>
        <v>CCF</v>
      </c>
      <c r="J305" t="str">
        <f t="shared" si="23"/>
        <v>Impreso por imprenta o tiquetes</v>
      </c>
      <c r="K305" s="67" t="s">
        <v>8658</v>
      </c>
      <c r="L305" s="67" t="s">
        <v>8016</v>
      </c>
      <c r="M305">
        <v>25990</v>
      </c>
      <c r="N305" t="s">
        <v>8617</v>
      </c>
      <c r="O305" t="str">
        <f t="shared" si="24"/>
        <v>95012110211015</v>
      </c>
      <c r="P305" t="s">
        <v>8618</v>
      </c>
      <c r="Q305">
        <v>0</v>
      </c>
      <c r="R305">
        <v>0</v>
      </c>
      <c r="S305">
        <v>0</v>
      </c>
      <c r="T305">
        <v>59.4</v>
      </c>
      <c r="U305">
        <v>0</v>
      </c>
      <c r="V305">
        <v>0</v>
      </c>
      <c r="W305">
        <v>0</v>
      </c>
      <c r="X305">
        <v>7.7220000000000004</v>
      </c>
      <c r="Y305">
        <v>67.122</v>
      </c>
      <c r="Z305" t="s">
        <v>8016</v>
      </c>
      <c r="AA305" s="119" t="s">
        <v>1</v>
      </c>
      <c r="AB305" t="s">
        <v>8016</v>
      </c>
      <c r="AC305">
        <v>0</v>
      </c>
    </row>
    <row r="306" spans="1:29" hidden="1" x14ac:dyDescent="0.25">
      <c r="A306" t="s">
        <v>8478</v>
      </c>
      <c r="B306" t="str">
        <f t="shared" si="26"/>
        <v>Octubre</v>
      </c>
      <c r="C306" t="b">
        <f t="shared" si="25"/>
        <v>0</v>
      </c>
      <c r="D306">
        <v>433</v>
      </c>
      <c r="E306">
        <v>2022</v>
      </c>
      <c r="F306" t="s">
        <v>8880</v>
      </c>
      <c r="G306" t="s">
        <v>7854</v>
      </c>
      <c r="H306" t="s">
        <v>0</v>
      </c>
      <c r="I306" t="str">
        <f t="shared" si="22"/>
        <v>CCF</v>
      </c>
      <c r="J306" t="str">
        <f t="shared" si="23"/>
        <v>Impreso por imprenta o tiquetes</v>
      </c>
      <c r="K306" s="67" t="s">
        <v>8658</v>
      </c>
      <c r="L306" s="67" t="s">
        <v>8016</v>
      </c>
      <c r="M306">
        <v>35081</v>
      </c>
      <c r="N306" t="s">
        <v>2313</v>
      </c>
      <c r="O306" t="str">
        <f t="shared" si="24"/>
        <v>06140103951010</v>
      </c>
      <c r="P306" t="s">
        <v>2314</v>
      </c>
      <c r="Q306">
        <v>0</v>
      </c>
      <c r="R306">
        <v>0</v>
      </c>
      <c r="S306">
        <v>0</v>
      </c>
      <c r="T306">
        <v>118.66</v>
      </c>
      <c r="U306">
        <v>0</v>
      </c>
      <c r="V306">
        <v>0</v>
      </c>
      <c r="W306">
        <v>0</v>
      </c>
      <c r="X306">
        <v>15.425800000000001</v>
      </c>
      <c r="Y306">
        <v>134.08580000000001</v>
      </c>
      <c r="Z306" t="s">
        <v>8016</v>
      </c>
      <c r="AA306" s="119" t="s">
        <v>1</v>
      </c>
      <c r="AB306" t="s">
        <v>8016</v>
      </c>
      <c r="AC306">
        <v>0</v>
      </c>
    </row>
    <row r="307" spans="1:29" hidden="1" x14ac:dyDescent="0.25">
      <c r="A307" t="s">
        <v>8478</v>
      </c>
      <c r="B307" t="str">
        <f t="shared" si="26"/>
        <v>Octubre</v>
      </c>
      <c r="C307" t="b">
        <f t="shared" si="25"/>
        <v>0</v>
      </c>
      <c r="D307">
        <v>432</v>
      </c>
      <c r="E307">
        <v>2022</v>
      </c>
      <c r="F307" t="s">
        <v>8881</v>
      </c>
      <c r="G307" t="s">
        <v>7854</v>
      </c>
      <c r="H307" t="s">
        <v>0</v>
      </c>
      <c r="I307" t="str">
        <f t="shared" si="22"/>
        <v>CCF</v>
      </c>
      <c r="J307" t="str">
        <f t="shared" si="23"/>
        <v>Impreso por imprenta o tiquetes</v>
      </c>
      <c r="K307" s="67" t="s">
        <v>8658</v>
      </c>
      <c r="L307" s="67" t="s">
        <v>8016</v>
      </c>
      <c r="M307">
        <v>86</v>
      </c>
      <c r="N307" t="s">
        <v>8089</v>
      </c>
      <c r="O307" t="str">
        <f t="shared" si="24"/>
        <v>06141012141020</v>
      </c>
      <c r="P307" t="s">
        <v>8090</v>
      </c>
      <c r="Q307">
        <v>0</v>
      </c>
      <c r="R307">
        <v>0</v>
      </c>
      <c r="S307">
        <v>0</v>
      </c>
      <c r="T307">
        <v>132.74</v>
      </c>
      <c r="U307">
        <v>0</v>
      </c>
      <c r="V307">
        <v>0</v>
      </c>
      <c r="W307">
        <v>0</v>
      </c>
      <c r="X307">
        <v>17.256200000000003</v>
      </c>
      <c r="Y307">
        <v>149.99620000000002</v>
      </c>
      <c r="Z307" t="s">
        <v>8016</v>
      </c>
      <c r="AA307" s="119" t="s">
        <v>1</v>
      </c>
      <c r="AB307" t="s">
        <v>8016</v>
      </c>
      <c r="AC307">
        <v>0</v>
      </c>
    </row>
    <row r="308" spans="1:29" hidden="1" x14ac:dyDescent="0.25">
      <c r="A308" t="s">
        <v>8478</v>
      </c>
      <c r="B308" t="str">
        <f t="shared" si="26"/>
        <v>Octubre</v>
      </c>
      <c r="C308" t="b">
        <f t="shared" si="25"/>
        <v>0</v>
      </c>
      <c r="D308">
        <v>431</v>
      </c>
      <c r="E308">
        <v>2022</v>
      </c>
      <c r="F308" t="s">
        <v>8783</v>
      </c>
      <c r="G308" t="s">
        <v>7854</v>
      </c>
      <c r="H308" t="s">
        <v>0</v>
      </c>
      <c r="I308" t="str">
        <f t="shared" si="22"/>
        <v>CCF</v>
      </c>
      <c r="J308" t="str">
        <f t="shared" si="23"/>
        <v>Impreso por imprenta o tiquetes</v>
      </c>
      <c r="K308" s="67" t="s">
        <v>8658</v>
      </c>
      <c r="L308" s="67" t="s">
        <v>8016</v>
      </c>
      <c r="M308">
        <v>3894509</v>
      </c>
      <c r="N308" t="s">
        <v>1653</v>
      </c>
      <c r="O308" t="str">
        <f t="shared" si="24"/>
        <v>06142610981012</v>
      </c>
      <c r="P308" t="s">
        <v>1654</v>
      </c>
      <c r="Q308">
        <v>0</v>
      </c>
      <c r="R308">
        <v>0</v>
      </c>
      <c r="S308">
        <v>0</v>
      </c>
      <c r="T308">
        <v>289.95999999999998</v>
      </c>
      <c r="U308">
        <v>0</v>
      </c>
      <c r="V308">
        <v>0</v>
      </c>
      <c r="W308">
        <v>0</v>
      </c>
      <c r="X308">
        <v>37.694800000000001</v>
      </c>
      <c r="Y308">
        <v>327.65479999999997</v>
      </c>
      <c r="Z308" t="s">
        <v>8016</v>
      </c>
      <c r="AA308" s="119" t="s">
        <v>1</v>
      </c>
      <c r="AB308" t="s">
        <v>8016</v>
      </c>
      <c r="AC308">
        <v>0</v>
      </c>
    </row>
    <row r="309" spans="1:29" hidden="1" x14ac:dyDescent="0.25">
      <c r="A309" t="s">
        <v>8478</v>
      </c>
      <c r="B309" t="str">
        <f t="shared" si="26"/>
        <v>Octubre</v>
      </c>
      <c r="C309" t="b">
        <f t="shared" si="25"/>
        <v>0</v>
      </c>
      <c r="D309">
        <v>430</v>
      </c>
      <c r="E309">
        <v>2022</v>
      </c>
      <c r="F309" t="s">
        <v>8872</v>
      </c>
      <c r="G309" t="s">
        <v>7854</v>
      </c>
      <c r="H309" t="s">
        <v>0</v>
      </c>
      <c r="I309" t="str">
        <f t="shared" si="22"/>
        <v>CCF</v>
      </c>
      <c r="J309" t="str">
        <f t="shared" si="23"/>
        <v>Impreso por imprenta o tiquetes</v>
      </c>
      <c r="K309" s="67" t="s">
        <v>8658</v>
      </c>
      <c r="L309" s="67" t="s">
        <v>8016</v>
      </c>
      <c r="M309">
        <v>367436</v>
      </c>
      <c r="N309" t="s">
        <v>3413</v>
      </c>
      <c r="O309" t="str">
        <f t="shared" si="24"/>
        <v>06141202620014</v>
      </c>
      <c r="P309" t="s">
        <v>3414</v>
      </c>
      <c r="Q309">
        <v>0</v>
      </c>
      <c r="R309">
        <v>0</v>
      </c>
      <c r="S309">
        <v>0</v>
      </c>
      <c r="T309">
        <v>76.11</v>
      </c>
      <c r="U309">
        <v>0</v>
      </c>
      <c r="V309">
        <v>0</v>
      </c>
      <c r="W309">
        <v>0</v>
      </c>
      <c r="X309">
        <v>9.8942999999999994</v>
      </c>
      <c r="Y309">
        <v>86.004300000000001</v>
      </c>
      <c r="Z309" t="s">
        <v>8016</v>
      </c>
      <c r="AA309" s="119" t="s">
        <v>1</v>
      </c>
      <c r="AB309" t="s">
        <v>8016</v>
      </c>
      <c r="AC309">
        <v>0</v>
      </c>
    </row>
    <row r="310" spans="1:29" hidden="1" x14ac:dyDescent="0.25">
      <c r="A310" t="s">
        <v>8478</v>
      </c>
      <c r="B310" t="str">
        <f t="shared" si="26"/>
        <v>Octubre</v>
      </c>
      <c r="C310" t="b">
        <f t="shared" si="25"/>
        <v>0</v>
      </c>
      <c r="D310">
        <v>429</v>
      </c>
      <c r="E310">
        <v>2022</v>
      </c>
      <c r="F310" t="s">
        <v>8883</v>
      </c>
      <c r="G310" t="s">
        <v>7854</v>
      </c>
      <c r="H310" t="s">
        <v>0</v>
      </c>
      <c r="I310" t="str">
        <f t="shared" si="22"/>
        <v>CCF</v>
      </c>
      <c r="J310" t="str">
        <f t="shared" si="23"/>
        <v>Impreso por imprenta o tiquetes</v>
      </c>
      <c r="K310" s="67" t="s">
        <v>8658</v>
      </c>
      <c r="L310" s="67" t="s">
        <v>8016</v>
      </c>
      <c r="M310">
        <v>9985</v>
      </c>
      <c r="N310" t="s">
        <v>240</v>
      </c>
      <c r="O310" t="str">
        <f t="shared" si="24"/>
        <v>12171207011015</v>
      </c>
      <c r="P310" t="s">
        <v>241</v>
      </c>
      <c r="Q310">
        <v>0</v>
      </c>
      <c r="R310">
        <v>0</v>
      </c>
      <c r="S310">
        <v>0</v>
      </c>
      <c r="T310">
        <v>1407.36</v>
      </c>
      <c r="U310">
        <v>0</v>
      </c>
      <c r="V310">
        <v>0</v>
      </c>
      <c r="W310">
        <v>0</v>
      </c>
      <c r="X310">
        <v>182.95679999999999</v>
      </c>
      <c r="Y310">
        <v>1590.3167999999998</v>
      </c>
      <c r="Z310" t="s">
        <v>8016</v>
      </c>
      <c r="AA310" s="119" t="s">
        <v>1</v>
      </c>
      <c r="AB310" t="s">
        <v>8016</v>
      </c>
      <c r="AC310">
        <v>0</v>
      </c>
    </row>
    <row r="311" spans="1:29" hidden="1" x14ac:dyDescent="0.25">
      <c r="A311" t="s">
        <v>8478</v>
      </c>
      <c r="B311" t="str">
        <f t="shared" si="26"/>
        <v>Octubre</v>
      </c>
      <c r="C311" t="b">
        <f t="shared" si="25"/>
        <v>0</v>
      </c>
      <c r="D311">
        <v>428</v>
      </c>
      <c r="E311">
        <v>2022</v>
      </c>
      <c r="F311" t="s">
        <v>8883</v>
      </c>
      <c r="G311" t="s">
        <v>7854</v>
      </c>
      <c r="H311" t="s">
        <v>0</v>
      </c>
      <c r="I311" t="str">
        <f t="shared" si="22"/>
        <v>CCF</v>
      </c>
      <c r="J311" t="str">
        <f t="shared" si="23"/>
        <v>Impreso por imprenta o tiquetes</v>
      </c>
      <c r="K311" s="67" t="s">
        <v>8658</v>
      </c>
      <c r="L311" s="67" t="s">
        <v>8016</v>
      </c>
      <c r="M311">
        <v>13707</v>
      </c>
      <c r="N311" t="s">
        <v>240</v>
      </c>
      <c r="O311" t="str">
        <f t="shared" si="24"/>
        <v>12171207011015</v>
      </c>
      <c r="P311" t="s">
        <v>241</v>
      </c>
      <c r="Q311">
        <v>0</v>
      </c>
      <c r="R311">
        <v>0</v>
      </c>
      <c r="S311">
        <v>0</v>
      </c>
      <c r="T311">
        <v>504.94</v>
      </c>
      <c r="U311">
        <v>0</v>
      </c>
      <c r="V311">
        <v>0</v>
      </c>
      <c r="W311">
        <v>0</v>
      </c>
      <c r="X311">
        <v>65.642200000000003</v>
      </c>
      <c r="Y311">
        <v>570.58220000000006</v>
      </c>
      <c r="Z311" t="s">
        <v>8016</v>
      </c>
      <c r="AA311" s="119" t="s">
        <v>1</v>
      </c>
      <c r="AB311" t="s">
        <v>8016</v>
      </c>
      <c r="AC311">
        <v>0</v>
      </c>
    </row>
    <row r="312" spans="1:29" hidden="1" x14ac:dyDescent="0.25">
      <c r="A312" t="s">
        <v>8478</v>
      </c>
      <c r="B312" t="str">
        <f t="shared" si="26"/>
        <v>Octubre</v>
      </c>
      <c r="C312" t="b">
        <f t="shared" si="25"/>
        <v>0</v>
      </c>
      <c r="D312">
        <v>427</v>
      </c>
      <c r="E312">
        <v>2022</v>
      </c>
      <c r="F312" t="s">
        <v>8883</v>
      </c>
      <c r="G312" t="s">
        <v>7854</v>
      </c>
      <c r="H312" t="s">
        <v>0</v>
      </c>
      <c r="I312" t="str">
        <f t="shared" si="22"/>
        <v>CCF</v>
      </c>
      <c r="J312" t="str">
        <f t="shared" si="23"/>
        <v>Impreso por imprenta o tiquetes</v>
      </c>
      <c r="K312" s="67" t="s">
        <v>8658</v>
      </c>
      <c r="L312" s="67" t="s">
        <v>8016</v>
      </c>
      <c r="M312">
        <v>13706</v>
      </c>
      <c r="N312" t="s">
        <v>240</v>
      </c>
      <c r="O312" t="str">
        <f t="shared" si="24"/>
        <v>12171207011015</v>
      </c>
      <c r="P312" t="s">
        <v>241</v>
      </c>
      <c r="Q312">
        <v>0</v>
      </c>
      <c r="R312">
        <v>0</v>
      </c>
      <c r="S312">
        <v>0</v>
      </c>
      <c r="T312">
        <v>790</v>
      </c>
      <c r="U312">
        <v>0</v>
      </c>
      <c r="V312">
        <v>0</v>
      </c>
      <c r="W312">
        <v>0</v>
      </c>
      <c r="X312">
        <v>102.7</v>
      </c>
      <c r="Y312">
        <v>892.7</v>
      </c>
      <c r="Z312" t="s">
        <v>8016</v>
      </c>
      <c r="AA312" s="119" t="s">
        <v>1</v>
      </c>
      <c r="AB312" t="s">
        <v>8016</v>
      </c>
      <c r="AC312">
        <v>0</v>
      </c>
    </row>
    <row r="313" spans="1:29" hidden="1" x14ac:dyDescent="0.25">
      <c r="A313" t="s">
        <v>8478</v>
      </c>
      <c r="B313" t="str">
        <f t="shared" si="26"/>
        <v>Octubre</v>
      </c>
      <c r="C313" t="b">
        <f t="shared" si="25"/>
        <v>0</v>
      </c>
      <c r="D313">
        <v>426</v>
      </c>
      <c r="E313">
        <v>2022</v>
      </c>
      <c r="F313" t="s">
        <v>8875</v>
      </c>
      <c r="G313" t="s">
        <v>7854</v>
      </c>
      <c r="H313" t="s">
        <v>0</v>
      </c>
      <c r="I313" t="str">
        <f t="shared" si="22"/>
        <v>CCF</v>
      </c>
      <c r="J313" t="str">
        <f t="shared" si="23"/>
        <v>Impreso por imprenta o tiquetes</v>
      </c>
      <c r="K313" s="67" t="s">
        <v>8658</v>
      </c>
      <c r="L313" s="67" t="s">
        <v>8016</v>
      </c>
      <c r="M313">
        <v>199</v>
      </c>
      <c r="N313" t="s">
        <v>8892</v>
      </c>
      <c r="O313" t="str">
        <f t="shared" si="24"/>
        <v>12170109031010</v>
      </c>
      <c r="P313" t="s">
        <v>8893</v>
      </c>
      <c r="Q313">
        <v>0</v>
      </c>
      <c r="R313">
        <v>0</v>
      </c>
      <c r="S313">
        <v>0</v>
      </c>
      <c r="T313">
        <v>50.85</v>
      </c>
      <c r="U313">
        <v>0</v>
      </c>
      <c r="V313">
        <v>0</v>
      </c>
      <c r="W313">
        <v>0</v>
      </c>
      <c r="X313">
        <v>6.6105</v>
      </c>
      <c r="Y313">
        <v>57.460500000000003</v>
      </c>
      <c r="Z313" t="s">
        <v>8016</v>
      </c>
      <c r="AA313" s="119" t="s">
        <v>1</v>
      </c>
      <c r="AB313" t="s">
        <v>8016</v>
      </c>
      <c r="AC313">
        <v>0</v>
      </c>
    </row>
    <row r="314" spans="1:29" hidden="1" x14ac:dyDescent="0.25">
      <c r="A314" t="s">
        <v>8478</v>
      </c>
      <c r="B314" t="str">
        <f t="shared" si="26"/>
        <v>Octubre</v>
      </c>
      <c r="C314" t="b">
        <f t="shared" si="25"/>
        <v>0</v>
      </c>
      <c r="D314">
        <v>425</v>
      </c>
      <c r="E314">
        <v>2022</v>
      </c>
      <c r="F314" t="s">
        <v>8876</v>
      </c>
      <c r="G314" t="s">
        <v>7854</v>
      </c>
      <c r="H314" t="s">
        <v>0</v>
      </c>
      <c r="I314" t="str">
        <f t="shared" si="22"/>
        <v>CCF</v>
      </c>
      <c r="J314" t="str">
        <f t="shared" si="23"/>
        <v>Impreso por imprenta o tiquetes</v>
      </c>
      <c r="K314" s="67" t="s">
        <v>8658</v>
      </c>
      <c r="L314" s="67" t="s">
        <v>8016</v>
      </c>
      <c r="M314">
        <v>235458</v>
      </c>
      <c r="N314" t="s">
        <v>1590</v>
      </c>
      <c r="O314" t="str">
        <f t="shared" si="24"/>
        <v>06142604071063</v>
      </c>
      <c r="P314" t="s">
        <v>1591</v>
      </c>
      <c r="Q314">
        <v>3.88</v>
      </c>
      <c r="R314">
        <v>0</v>
      </c>
      <c r="S314">
        <v>0</v>
      </c>
      <c r="T314">
        <v>45.24</v>
      </c>
      <c r="U314">
        <v>0</v>
      </c>
      <c r="V314">
        <v>0</v>
      </c>
      <c r="W314">
        <v>0</v>
      </c>
      <c r="X314">
        <v>5.8812000000000006</v>
      </c>
      <c r="Y314">
        <v>55.001200000000004</v>
      </c>
      <c r="Z314" t="s">
        <v>8016</v>
      </c>
      <c r="AA314" s="119" t="s">
        <v>1</v>
      </c>
      <c r="AB314" t="s">
        <v>8016</v>
      </c>
      <c r="AC314">
        <v>0</v>
      </c>
    </row>
    <row r="315" spans="1:29" hidden="1" x14ac:dyDescent="0.25">
      <c r="A315" t="s">
        <v>8478</v>
      </c>
      <c r="B315" t="str">
        <f t="shared" si="26"/>
        <v>Octubre</v>
      </c>
      <c r="C315" t="b">
        <f t="shared" si="25"/>
        <v>0</v>
      </c>
      <c r="D315">
        <v>424</v>
      </c>
      <c r="E315">
        <v>2022</v>
      </c>
      <c r="F315" t="s">
        <v>8885</v>
      </c>
      <c r="G315" t="s">
        <v>7854</v>
      </c>
      <c r="H315" t="s">
        <v>0</v>
      </c>
      <c r="I315" t="str">
        <f t="shared" si="22"/>
        <v>CCF</v>
      </c>
      <c r="J315" t="str">
        <f t="shared" si="23"/>
        <v>Impreso por imprenta o tiquetes</v>
      </c>
      <c r="K315" s="67" t="s">
        <v>8658</v>
      </c>
      <c r="L315" s="67" t="s">
        <v>8016</v>
      </c>
      <c r="M315">
        <v>2139</v>
      </c>
      <c r="N315" t="s">
        <v>1586</v>
      </c>
      <c r="O315" t="str">
        <f t="shared" si="24"/>
        <v>06141612021044</v>
      </c>
      <c r="P315" t="s">
        <v>1587</v>
      </c>
      <c r="Q315">
        <v>1.3900000000000001</v>
      </c>
      <c r="R315">
        <v>0</v>
      </c>
      <c r="S315">
        <v>0</v>
      </c>
      <c r="T315">
        <v>16.47</v>
      </c>
      <c r="U315">
        <v>0</v>
      </c>
      <c r="V315">
        <v>0</v>
      </c>
      <c r="W315">
        <v>0</v>
      </c>
      <c r="X315">
        <v>2.1410999999999998</v>
      </c>
      <c r="Y315">
        <v>20.001100000000001</v>
      </c>
      <c r="Z315" t="s">
        <v>8016</v>
      </c>
      <c r="AA315" s="119" t="s">
        <v>1</v>
      </c>
      <c r="AB315" t="s">
        <v>8016</v>
      </c>
      <c r="AC315">
        <v>0</v>
      </c>
    </row>
    <row r="316" spans="1:29" hidden="1" x14ac:dyDescent="0.25">
      <c r="A316" t="s">
        <v>8478</v>
      </c>
      <c r="B316" t="str">
        <f t="shared" si="26"/>
        <v>Octubre</v>
      </c>
      <c r="C316" t="b">
        <f t="shared" si="25"/>
        <v>0</v>
      </c>
      <c r="D316">
        <v>423</v>
      </c>
      <c r="E316">
        <v>2022</v>
      </c>
      <c r="F316" t="s">
        <v>8817</v>
      </c>
      <c r="G316" t="s">
        <v>7854</v>
      </c>
      <c r="H316" t="s">
        <v>0</v>
      </c>
      <c r="I316" t="str">
        <f t="shared" si="22"/>
        <v>CCF</v>
      </c>
      <c r="J316" t="str">
        <f t="shared" si="23"/>
        <v>Impreso por imprenta o tiquetes</v>
      </c>
      <c r="K316" s="67" t="s">
        <v>8658</v>
      </c>
      <c r="L316" s="67" t="s">
        <v>8016</v>
      </c>
      <c r="M316">
        <v>71523</v>
      </c>
      <c r="N316" t="s">
        <v>1456</v>
      </c>
      <c r="O316" t="str">
        <f t="shared" si="24"/>
        <v>94832404991012</v>
      </c>
      <c r="P316" t="s">
        <v>1457</v>
      </c>
      <c r="Q316">
        <v>0</v>
      </c>
      <c r="R316">
        <v>0</v>
      </c>
      <c r="S316">
        <v>0</v>
      </c>
      <c r="T316">
        <v>61.33</v>
      </c>
      <c r="U316">
        <v>0</v>
      </c>
      <c r="V316">
        <v>0</v>
      </c>
      <c r="W316">
        <v>0</v>
      </c>
      <c r="X316">
        <v>7.9729000000000001</v>
      </c>
      <c r="Y316">
        <v>69.302899999999994</v>
      </c>
      <c r="Z316" t="s">
        <v>8016</v>
      </c>
      <c r="AA316" s="119" t="s">
        <v>1</v>
      </c>
      <c r="AB316" t="s">
        <v>8194</v>
      </c>
      <c r="AC316">
        <v>807.84</v>
      </c>
    </row>
    <row r="317" spans="1:29" hidden="1" x14ac:dyDescent="0.25">
      <c r="A317" t="s">
        <v>8478</v>
      </c>
      <c r="B317" t="str">
        <f t="shared" si="26"/>
        <v>Octubre</v>
      </c>
      <c r="C317" t="b">
        <f t="shared" si="25"/>
        <v>0</v>
      </c>
      <c r="D317">
        <v>422</v>
      </c>
      <c r="E317">
        <v>2022</v>
      </c>
      <c r="F317" t="s">
        <v>8790</v>
      </c>
      <c r="G317" t="s">
        <v>7854</v>
      </c>
      <c r="H317" t="s">
        <v>0</v>
      </c>
      <c r="I317" t="str">
        <f t="shared" si="22"/>
        <v>CCF</v>
      </c>
      <c r="J317" t="str">
        <f t="shared" si="23"/>
        <v>Impreso por imprenta o tiquetes</v>
      </c>
      <c r="K317" s="67" t="s">
        <v>8658</v>
      </c>
      <c r="L317" s="67" t="s">
        <v>8016</v>
      </c>
      <c r="M317">
        <v>72088</v>
      </c>
      <c r="N317" t="s">
        <v>1456</v>
      </c>
      <c r="O317" t="str">
        <f t="shared" si="24"/>
        <v>94832404991012</v>
      </c>
      <c r="P317" t="s">
        <v>1457</v>
      </c>
      <c r="Q317">
        <v>0</v>
      </c>
      <c r="R317">
        <v>0</v>
      </c>
      <c r="S317">
        <v>0</v>
      </c>
      <c r="T317">
        <v>23.6</v>
      </c>
      <c r="U317">
        <v>0</v>
      </c>
      <c r="V317">
        <v>0</v>
      </c>
      <c r="W317">
        <v>0</v>
      </c>
      <c r="X317">
        <v>3.0680000000000005</v>
      </c>
      <c r="Y317">
        <v>26.668000000000003</v>
      </c>
      <c r="Z317" t="s">
        <v>8016</v>
      </c>
      <c r="AA317" s="119" t="s">
        <v>1</v>
      </c>
      <c r="AB317" t="s">
        <v>8194</v>
      </c>
      <c r="AC317">
        <v>13.5</v>
      </c>
    </row>
    <row r="318" spans="1:29" hidden="1" x14ac:dyDescent="0.25">
      <c r="A318" t="s">
        <v>8478</v>
      </c>
      <c r="B318" t="str">
        <f t="shared" si="26"/>
        <v>Octubre</v>
      </c>
      <c r="C318" t="b">
        <f t="shared" si="25"/>
        <v>0</v>
      </c>
      <c r="D318">
        <v>421</v>
      </c>
      <c r="E318">
        <v>2022</v>
      </c>
      <c r="F318" t="s">
        <v>8792</v>
      </c>
      <c r="G318" t="s">
        <v>7854</v>
      </c>
      <c r="H318" t="s">
        <v>0</v>
      </c>
      <c r="I318" t="str">
        <f t="shared" si="22"/>
        <v>CCF</v>
      </c>
      <c r="J318" t="str">
        <f t="shared" si="23"/>
        <v>Impreso por imprenta o tiquetes</v>
      </c>
      <c r="K318" s="67" t="s">
        <v>8658</v>
      </c>
      <c r="L318" s="67" t="s">
        <v>8016</v>
      </c>
      <c r="M318">
        <v>64</v>
      </c>
      <c r="N318" t="s">
        <v>7872</v>
      </c>
      <c r="O318" t="str">
        <f t="shared" si="24"/>
        <v>02101107171019</v>
      </c>
      <c r="P318" t="s">
        <v>7873</v>
      </c>
      <c r="Q318">
        <v>0</v>
      </c>
      <c r="R318">
        <v>0</v>
      </c>
      <c r="S318">
        <v>0</v>
      </c>
      <c r="T318">
        <v>70</v>
      </c>
      <c r="U318">
        <v>0</v>
      </c>
      <c r="V318">
        <v>0</v>
      </c>
      <c r="W318">
        <v>0</v>
      </c>
      <c r="X318">
        <v>9.1</v>
      </c>
      <c r="Y318">
        <v>79.099999999999994</v>
      </c>
      <c r="Z318" t="s">
        <v>8016</v>
      </c>
      <c r="AA318" s="119" t="s">
        <v>1</v>
      </c>
      <c r="AB318" t="s">
        <v>8194</v>
      </c>
      <c r="AC318">
        <v>2732.01</v>
      </c>
    </row>
    <row r="319" spans="1:29" hidden="1" x14ac:dyDescent="0.25">
      <c r="A319" t="s">
        <v>8478</v>
      </c>
      <c r="B319" t="str">
        <f t="shared" si="26"/>
        <v>Octubre</v>
      </c>
      <c r="C319" t="b">
        <f t="shared" si="25"/>
        <v>0</v>
      </c>
      <c r="D319">
        <v>420</v>
      </c>
      <c r="E319">
        <v>2022</v>
      </c>
      <c r="F319" t="s">
        <v>8837</v>
      </c>
      <c r="G319" t="s">
        <v>7854</v>
      </c>
      <c r="H319" t="s">
        <v>0</v>
      </c>
      <c r="I319" t="str">
        <f t="shared" si="22"/>
        <v>CCF</v>
      </c>
      <c r="J319" t="str">
        <f t="shared" si="23"/>
        <v>Impreso por imprenta o tiquetes</v>
      </c>
      <c r="K319" s="67" t="s">
        <v>8658</v>
      </c>
      <c r="L319" s="67" t="s">
        <v>8016</v>
      </c>
      <c r="M319">
        <v>1244</v>
      </c>
      <c r="N319" t="s">
        <v>457</v>
      </c>
      <c r="O319" t="str">
        <f t="shared" si="24"/>
        <v>06141211870020</v>
      </c>
      <c r="P319" t="s">
        <v>458</v>
      </c>
      <c r="Q319">
        <v>0</v>
      </c>
      <c r="R319">
        <v>0</v>
      </c>
      <c r="S319">
        <v>0</v>
      </c>
      <c r="T319">
        <v>492.78</v>
      </c>
      <c r="U319">
        <v>0</v>
      </c>
      <c r="V319">
        <v>0</v>
      </c>
      <c r="W319">
        <v>0</v>
      </c>
      <c r="X319">
        <v>64.061399999999992</v>
      </c>
      <c r="Y319">
        <v>556.84140000000002</v>
      </c>
      <c r="Z319" t="s">
        <v>8016</v>
      </c>
      <c r="AA319" s="119" t="s">
        <v>1</v>
      </c>
      <c r="AB319" t="s">
        <v>8194</v>
      </c>
      <c r="AC319">
        <v>910.41</v>
      </c>
    </row>
    <row r="320" spans="1:29" hidden="1" x14ac:dyDescent="0.25">
      <c r="A320" t="s">
        <v>8478</v>
      </c>
      <c r="B320" t="str">
        <f t="shared" si="26"/>
        <v>Octubre</v>
      </c>
      <c r="C320" t="b">
        <f t="shared" si="25"/>
        <v>0</v>
      </c>
      <c r="D320">
        <v>419</v>
      </c>
      <c r="E320">
        <v>2022</v>
      </c>
      <c r="F320" t="s">
        <v>8837</v>
      </c>
      <c r="G320" t="s">
        <v>7854</v>
      </c>
      <c r="H320" t="s">
        <v>0</v>
      </c>
      <c r="I320" t="str">
        <f t="shared" si="22"/>
        <v>CCF</v>
      </c>
      <c r="J320" t="str">
        <f t="shared" si="23"/>
        <v>Impreso por imprenta o tiquetes</v>
      </c>
      <c r="K320" s="67" t="s">
        <v>8658</v>
      </c>
      <c r="L320" s="67" t="s">
        <v>8016</v>
      </c>
      <c r="M320">
        <v>2694</v>
      </c>
      <c r="N320" t="s">
        <v>1699</v>
      </c>
      <c r="O320" t="str">
        <f t="shared" si="24"/>
        <v>13071610671016</v>
      </c>
      <c r="P320" t="s">
        <v>1700</v>
      </c>
      <c r="Q320">
        <v>0</v>
      </c>
      <c r="R320">
        <v>0</v>
      </c>
      <c r="S320">
        <v>0</v>
      </c>
      <c r="T320">
        <v>41.17</v>
      </c>
      <c r="U320">
        <v>0</v>
      </c>
      <c r="V320">
        <v>0</v>
      </c>
      <c r="W320">
        <v>0</v>
      </c>
      <c r="X320">
        <v>5.3521000000000001</v>
      </c>
      <c r="Y320">
        <v>46.522100000000002</v>
      </c>
      <c r="Z320" t="s">
        <v>8016</v>
      </c>
      <c r="AA320" s="119" t="s">
        <v>1</v>
      </c>
      <c r="AB320" t="s">
        <v>8202</v>
      </c>
      <c r="AC320">
        <v>6.85</v>
      </c>
    </row>
    <row r="321" spans="1:29" hidden="1" x14ac:dyDescent="0.25">
      <c r="A321" t="s">
        <v>8478</v>
      </c>
      <c r="B321" t="str">
        <f t="shared" si="26"/>
        <v>Octubre</v>
      </c>
      <c r="C321" t="b">
        <f t="shared" si="25"/>
        <v>0</v>
      </c>
      <c r="D321">
        <v>418</v>
      </c>
      <c r="E321">
        <v>2022</v>
      </c>
      <c r="F321" t="s">
        <v>8784</v>
      </c>
      <c r="G321" t="s">
        <v>7854</v>
      </c>
      <c r="H321" t="s">
        <v>0</v>
      </c>
      <c r="I321" t="str">
        <f t="shared" si="22"/>
        <v>CCF</v>
      </c>
      <c r="J321" t="str">
        <f t="shared" si="23"/>
        <v>Impreso por imprenta o tiquetes</v>
      </c>
      <c r="K321" s="67" t="s">
        <v>8658</v>
      </c>
      <c r="L321" s="67" t="s">
        <v>8016</v>
      </c>
      <c r="M321">
        <v>2413</v>
      </c>
      <c r="N321" t="s">
        <v>1628</v>
      </c>
      <c r="O321" t="str">
        <f t="shared" si="24"/>
        <v>06140404530104</v>
      </c>
      <c r="P321" t="s">
        <v>1629</v>
      </c>
      <c r="Q321">
        <v>0</v>
      </c>
      <c r="R321">
        <v>0</v>
      </c>
      <c r="S321">
        <v>0</v>
      </c>
      <c r="T321">
        <v>6.19</v>
      </c>
      <c r="U321">
        <v>0</v>
      </c>
      <c r="V321">
        <v>0</v>
      </c>
      <c r="W321">
        <v>0</v>
      </c>
      <c r="X321">
        <v>0.80470000000000008</v>
      </c>
      <c r="Y321">
        <v>6.9947000000000008</v>
      </c>
      <c r="Z321" t="s">
        <v>8016</v>
      </c>
      <c r="AA321" s="119" t="s">
        <v>1</v>
      </c>
      <c r="AB321" t="s">
        <v>8194</v>
      </c>
      <c r="AC321">
        <v>510.39</v>
      </c>
    </row>
    <row r="322" spans="1:29" hidden="1" x14ac:dyDescent="0.25">
      <c r="A322" t="s">
        <v>8478</v>
      </c>
      <c r="B322" t="str">
        <f t="shared" si="26"/>
        <v>Octubre</v>
      </c>
      <c r="C322" t="b">
        <f t="shared" si="25"/>
        <v>0</v>
      </c>
      <c r="D322">
        <v>417</v>
      </c>
      <c r="E322">
        <v>2022</v>
      </c>
      <c r="F322" t="s">
        <v>8795</v>
      </c>
      <c r="G322" t="s">
        <v>7854</v>
      </c>
      <c r="H322" t="s">
        <v>0</v>
      </c>
      <c r="I322" t="str">
        <f t="shared" si="22"/>
        <v>CCF</v>
      </c>
      <c r="J322" t="str">
        <f t="shared" si="23"/>
        <v>Impreso por imprenta o tiquetes</v>
      </c>
      <c r="K322" s="67" t="s">
        <v>8658</v>
      </c>
      <c r="L322" s="67" t="s">
        <v>8016</v>
      </c>
      <c r="M322">
        <v>2226</v>
      </c>
      <c r="N322" t="s">
        <v>1628</v>
      </c>
      <c r="O322" t="str">
        <f t="shared" si="24"/>
        <v>06140404530104</v>
      </c>
      <c r="P322" t="s">
        <v>1629</v>
      </c>
      <c r="Q322">
        <v>0</v>
      </c>
      <c r="R322">
        <v>0</v>
      </c>
      <c r="S322">
        <v>0</v>
      </c>
      <c r="T322">
        <v>11.06</v>
      </c>
      <c r="U322">
        <v>0</v>
      </c>
      <c r="V322">
        <v>0</v>
      </c>
      <c r="W322">
        <v>0</v>
      </c>
      <c r="X322">
        <v>1.4378000000000002</v>
      </c>
      <c r="Y322">
        <v>12.497800000000002</v>
      </c>
      <c r="Z322" t="s">
        <v>8016</v>
      </c>
      <c r="AA322" s="119" t="s">
        <v>1</v>
      </c>
      <c r="AB322" t="s">
        <v>8194</v>
      </c>
      <c r="AC322">
        <v>127.67</v>
      </c>
    </row>
    <row r="323" spans="1:29" hidden="1" x14ac:dyDescent="0.25">
      <c r="A323" t="s">
        <v>8478</v>
      </c>
      <c r="B323" t="str">
        <f t="shared" si="26"/>
        <v>Octubre</v>
      </c>
      <c r="C323" t="b">
        <f t="shared" si="25"/>
        <v>0</v>
      </c>
      <c r="D323">
        <v>416</v>
      </c>
      <c r="E323">
        <v>2022</v>
      </c>
      <c r="F323" t="s">
        <v>8790</v>
      </c>
      <c r="G323" t="s">
        <v>7854</v>
      </c>
      <c r="H323" t="s">
        <v>0</v>
      </c>
      <c r="I323" t="str">
        <f t="shared" ref="I323:I386" si="27">IF(H323="03","CCF",IF(H323="05","Nota de crédito",IF(H323="12","Factura",0)))</f>
        <v>CCF</v>
      </c>
      <c r="J323" t="str">
        <f t="shared" ref="J323:J386" si="28">IF(I323="CCF","Impreso por imprenta o tiquetes",IF(I323="Nota de crédito","Impreso por imprenta o tiquetes",IF(I323="Factura","Otros",0)))</f>
        <v>Impreso por imprenta o tiquetes</v>
      </c>
      <c r="K323" s="67" t="s">
        <v>8658</v>
      </c>
      <c r="L323" s="67" t="s">
        <v>8016</v>
      </c>
      <c r="M323">
        <v>56967</v>
      </c>
      <c r="O323" t="str">
        <f t="shared" ref="O323:O386" si="29">IF(N323="",Z323,N323)</f>
        <v>007339078</v>
      </c>
      <c r="P323" t="s">
        <v>8710</v>
      </c>
      <c r="Q323">
        <v>1</v>
      </c>
      <c r="R323">
        <v>0</v>
      </c>
      <c r="S323">
        <v>0</v>
      </c>
      <c r="T323">
        <v>16.82</v>
      </c>
      <c r="U323">
        <v>0</v>
      </c>
      <c r="V323">
        <v>0</v>
      </c>
      <c r="W323">
        <v>0</v>
      </c>
      <c r="X323">
        <v>2.1866000000000003</v>
      </c>
      <c r="Y323">
        <v>20.006599999999999</v>
      </c>
      <c r="Z323" t="s">
        <v>8709</v>
      </c>
      <c r="AA323" s="119" t="s">
        <v>1</v>
      </c>
      <c r="AB323" t="s">
        <v>8194</v>
      </c>
      <c r="AC323">
        <v>435.6</v>
      </c>
    </row>
    <row r="324" spans="1:29" hidden="1" x14ac:dyDescent="0.25">
      <c r="A324" t="s">
        <v>8478</v>
      </c>
      <c r="B324" t="str">
        <f t="shared" si="26"/>
        <v>Octubre</v>
      </c>
      <c r="C324" t="b">
        <f t="shared" si="25"/>
        <v>0</v>
      </c>
      <c r="D324">
        <v>415</v>
      </c>
      <c r="E324">
        <v>2022</v>
      </c>
      <c r="F324" t="s">
        <v>8891</v>
      </c>
      <c r="G324" t="s">
        <v>7854</v>
      </c>
      <c r="H324" t="s">
        <v>0</v>
      </c>
      <c r="I324" t="str">
        <f t="shared" si="27"/>
        <v>CCF</v>
      </c>
      <c r="J324" t="str">
        <f t="shared" si="28"/>
        <v>Impreso por imprenta o tiquetes</v>
      </c>
      <c r="K324" s="67" t="s">
        <v>8658</v>
      </c>
      <c r="L324" s="67" t="s">
        <v>8016</v>
      </c>
      <c r="M324">
        <v>1970</v>
      </c>
      <c r="N324" t="s">
        <v>1699</v>
      </c>
      <c r="O324" t="str">
        <f t="shared" si="29"/>
        <v>13071610671016</v>
      </c>
      <c r="P324" t="s">
        <v>1700</v>
      </c>
      <c r="Q324">
        <v>0</v>
      </c>
      <c r="R324">
        <v>0</v>
      </c>
      <c r="S324">
        <v>0</v>
      </c>
      <c r="T324">
        <v>19.600000000000001</v>
      </c>
      <c r="U324">
        <v>0</v>
      </c>
      <c r="V324">
        <v>0</v>
      </c>
      <c r="W324">
        <v>0</v>
      </c>
      <c r="X324">
        <v>2.5480000000000005</v>
      </c>
      <c r="Y324">
        <v>22.148000000000003</v>
      </c>
      <c r="Z324" t="s">
        <v>8016</v>
      </c>
      <c r="AA324" s="119" t="s">
        <v>1</v>
      </c>
      <c r="AB324" t="s">
        <v>8194</v>
      </c>
      <c r="AC324">
        <v>48.87</v>
      </c>
    </row>
    <row r="325" spans="1:29" hidden="1" x14ac:dyDescent="0.25">
      <c r="A325" t="s">
        <v>8478</v>
      </c>
      <c r="B325" t="str">
        <f t="shared" si="26"/>
        <v>Octubre</v>
      </c>
      <c r="C325" t="b">
        <f t="shared" si="25"/>
        <v>0</v>
      </c>
      <c r="D325">
        <v>414</v>
      </c>
      <c r="E325">
        <v>2022</v>
      </c>
      <c r="F325" t="s">
        <v>8869</v>
      </c>
      <c r="G325" t="s">
        <v>7854</v>
      </c>
      <c r="H325" t="s">
        <v>0</v>
      </c>
      <c r="I325" t="str">
        <f t="shared" si="27"/>
        <v>CCF</v>
      </c>
      <c r="J325" t="str">
        <f t="shared" si="28"/>
        <v>Impreso por imprenta o tiquetes</v>
      </c>
      <c r="K325" s="67" t="s">
        <v>8658</v>
      </c>
      <c r="L325" s="67" t="s">
        <v>8016</v>
      </c>
      <c r="M325">
        <v>22484</v>
      </c>
      <c r="N325" t="s">
        <v>1489</v>
      </c>
      <c r="O325" t="str">
        <f t="shared" si="29"/>
        <v>06142407750010</v>
      </c>
      <c r="P325" t="s">
        <v>1490</v>
      </c>
      <c r="Q325">
        <v>0</v>
      </c>
      <c r="R325">
        <v>0</v>
      </c>
      <c r="S325">
        <v>0</v>
      </c>
      <c r="T325">
        <v>377.5</v>
      </c>
      <c r="U325">
        <v>0</v>
      </c>
      <c r="V325">
        <v>0</v>
      </c>
      <c r="W325">
        <v>0</v>
      </c>
      <c r="X325">
        <v>49.075000000000003</v>
      </c>
      <c r="Y325">
        <v>426.57499999999999</v>
      </c>
      <c r="Z325" t="s">
        <v>8016</v>
      </c>
      <c r="AA325" s="119" t="s">
        <v>1</v>
      </c>
      <c r="AB325" t="s">
        <v>8194</v>
      </c>
      <c r="AC325">
        <v>1.5</v>
      </c>
    </row>
    <row r="326" spans="1:29" hidden="1" x14ac:dyDescent="0.25">
      <c r="A326" t="s">
        <v>8478</v>
      </c>
      <c r="B326" t="str">
        <f t="shared" si="26"/>
        <v>Octubre</v>
      </c>
      <c r="C326" t="b">
        <f t="shared" si="25"/>
        <v>0</v>
      </c>
      <c r="D326">
        <v>413</v>
      </c>
      <c r="E326">
        <v>2022</v>
      </c>
      <c r="F326" t="s">
        <v>8874</v>
      </c>
      <c r="G326" t="s">
        <v>7854</v>
      </c>
      <c r="H326" t="s">
        <v>0</v>
      </c>
      <c r="I326" t="str">
        <f t="shared" si="27"/>
        <v>CCF</v>
      </c>
      <c r="J326" t="str">
        <f t="shared" si="28"/>
        <v>Impreso por imprenta o tiquetes</v>
      </c>
      <c r="K326" s="67" t="s">
        <v>8658</v>
      </c>
      <c r="L326" s="67" t="s">
        <v>8016</v>
      </c>
      <c r="M326">
        <v>22664</v>
      </c>
      <c r="N326" t="s">
        <v>1514</v>
      </c>
      <c r="O326" t="str">
        <f t="shared" si="29"/>
        <v>06141307921019</v>
      </c>
      <c r="P326" t="s">
        <v>1515</v>
      </c>
      <c r="Q326">
        <v>0</v>
      </c>
      <c r="R326">
        <v>0</v>
      </c>
      <c r="S326">
        <v>0</v>
      </c>
      <c r="T326">
        <v>94.46</v>
      </c>
      <c r="U326">
        <v>0</v>
      </c>
      <c r="V326">
        <v>0</v>
      </c>
      <c r="W326">
        <v>0</v>
      </c>
      <c r="X326">
        <v>12.2798</v>
      </c>
      <c r="Y326">
        <v>106.73979999999999</v>
      </c>
      <c r="Z326" t="s">
        <v>8016</v>
      </c>
      <c r="AA326" s="119" t="s">
        <v>1</v>
      </c>
      <c r="AB326" t="s">
        <v>8194</v>
      </c>
      <c r="AC326">
        <v>169.01</v>
      </c>
    </row>
    <row r="327" spans="1:29" hidden="1" x14ac:dyDescent="0.25">
      <c r="A327" t="s">
        <v>8478</v>
      </c>
      <c r="B327" t="str">
        <f t="shared" si="26"/>
        <v>Octubre</v>
      </c>
      <c r="C327" t="b">
        <f t="shared" si="25"/>
        <v>0</v>
      </c>
      <c r="D327">
        <v>412</v>
      </c>
      <c r="E327">
        <v>2022</v>
      </c>
      <c r="F327" t="s">
        <v>8740</v>
      </c>
      <c r="G327" t="s">
        <v>7854</v>
      </c>
      <c r="H327" t="s">
        <v>0</v>
      </c>
      <c r="I327" t="str">
        <f t="shared" si="27"/>
        <v>CCF</v>
      </c>
      <c r="J327" t="str">
        <f t="shared" si="28"/>
        <v>Impreso por imprenta o tiquetes</v>
      </c>
      <c r="K327" s="67" t="s">
        <v>8658</v>
      </c>
      <c r="L327" s="67" t="s">
        <v>8016</v>
      </c>
      <c r="M327">
        <v>1963</v>
      </c>
      <c r="N327" t="s">
        <v>1554</v>
      </c>
      <c r="O327" t="str">
        <f t="shared" si="29"/>
        <v>06141007840010</v>
      </c>
      <c r="P327" t="s">
        <v>1555</v>
      </c>
      <c r="Q327">
        <v>0</v>
      </c>
      <c r="R327">
        <v>0</v>
      </c>
      <c r="S327">
        <v>0</v>
      </c>
      <c r="T327">
        <v>789</v>
      </c>
      <c r="U327">
        <v>0</v>
      </c>
      <c r="V327">
        <v>0</v>
      </c>
      <c r="W327">
        <v>0</v>
      </c>
      <c r="X327">
        <v>102.57000000000001</v>
      </c>
      <c r="Y327">
        <v>891.57</v>
      </c>
      <c r="Z327" t="s">
        <v>8016</v>
      </c>
      <c r="AA327" s="119" t="s">
        <v>1</v>
      </c>
      <c r="AB327" t="s">
        <v>8194</v>
      </c>
      <c r="AC327">
        <v>36.299999999999997</v>
      </c>
    </row>
    <row r="328" spans="1:29" hidden="1" x14ac:dyDescent="0.25">
      <c r="A328" t="s">
        <v>8478</v>
      </c>
      <c r="B328" t="str">
        <f t="shared" si="26"/>
        <v>Octubre</v>
      </c>
      <c r="C328" t="b">
        <f t="shared" si="25"/>
        <v>0</v>
      </c>
      <c r="D328">
        <v>411</v>
      </c>
      <c r="E328">
        <v>2022</v>
      </c>
      <c r="F328" t="s">
        <v>8872</v>
      </c>
      <c r="G328" t="s">
        <v>7854</v>
      </c>
      <c r="H328" t="s">
        <v>0</v>
      </c>
      <c r="I328" t="str">
        <f t="shared" si="27"/>
        <v>CCF</v>
      </c>
      <c r="J328" t="str">
        <f t="shared" si="28"/>
        <v>Impreso por imprenta o tiquetes</v>
      </c>
      <c r="K328" s="67" t="s">
        <v>8658</v>
      </c>
      <c r="L328" s="67" t="s">
        <v>8016</v>
      </c>
      <c r="M328">
        <v>193</v>
      </c>
      <c r="N328" t="s">
        <v>6295</v>
      </c>
      <c r="O328" t="str">
        <f t="shared" si="29"/>
        <v>06143105820014</v>
      </c>
      <c r="P328" t="s">
        <v>6296</v>
      </c>
      <c r="Q328">
        <v>0</v>
      </c>
      <c r="R328">
        <v>0</v>
      </c>
      <c r="S328">
        <v>0</v>
      </c>
      <c r="T328">
        <v>508.09</v>
      </c>
      <c r="U328">
        <v>0</v>
      </c>
      <c r="V328">
        <v>0</v>
      </c>
      <c r="W328">
        <v>0</v>
      </c>
      <c r="X328">
        <v>66.051699999999997</v>
      </c>
      <c r="Y328">
        <v>574.14170000000001</v>
      </c>
      <c r="Z328" t="s">
        <v>8016</v>
      </c>
      <c r="AA328" s="119" t="s">
        <v>1</v>
      </c>
      <c r="AB328" t="s">
        <v>8194</v>
      </c>
      <c r="AC328">
        <v>254.11</v>
      </c>
    </row>
    <row r="329" spans="1:29" hidden="1" x14ac:dyDescent="0.25">
      <c r="A329" t="s">
        <v>8478</v>
      </c>
      <c r="B329" t="str">
        <f t="shared" si="26"/>
        <v>Octubre</v>
      </c>
      <c r="C329" t="b">
        <f t="shared" si="25"/>
        <v>0</v>
      </c>
      <c r="D329">
        <v>410</v>
      </c>
      <c r="E329">
        <v>2022</v>
      </c>
      <c r="F329" t="s">
        <v>8872</v>
      </c>
      <c r="G329" t="s">
        <v>7854</v>
      </c>
      <c r="H329" t="s">
        <v>0</v>
      </c>
      <c r="I329" t="str">
        <f t="shared" si="27"/>
        <v>CCF</v>
      </c>
      <c r="J329" t="str">
        <f t="shared" si="28"/>
        <v>Impreso por imprenta o tiquetes</v>
      </c>
      <c r="K329" s="67" t="s">
        <v>8658</v>
      </c>
      <c r="L329" s="67" t="s">
        <v>8016</v>
      </c>
      <c r="M329">
        <v>1456</v>
      </c>
      <c r="N329" t="s">
        <v>8889</v>
      </c>
      <c r="O329" t="str">
        <f t="shared" si="29"/>
        <v>06141002041019</v>
      </c>
      <c r="P329" t="s">
        <v>8890</v>
      </c>
      <c r="Q329">
        <v>0</v>
      </c>
      <c r="R329">
        <v>0</v>
      </c>
      <c r="S329">
        <v>0</v>
      </c>
      <c r="T329">
        <v>16.25</v>
      </c>
      <c r="U329">
        <v>0</v>
      </c>
      <c r="V329">
        <v>0</v>
      </c>
      <c r="W329">
        <v>0</v>
      </c>
      <c r="X329">
        <v>2.1125000000000003</v>
      </c>
      <c r="Y329">
        <v>18.362500000000001</v>
      </c>
      <c r="Z329" t="s">
        <v>8016</v>
      </c>
      <c r="AA329" s="119" t="s">
        <v>1</v>
      </c>
      <c r="AB329" t="s">
        <v>8194</v>
      </c>
      <c r="AC329">
        <v>74.319999999999993</v>
      </c>
    </row>
    <row r="330" spans="1:29" hidden="1" x14ac:dyDescent="0.25">
      <c r="A330" t="s">
        <v>8478</v>
      </c>
      <c r="B330" t="str">
        <f t="shared" si="26"/>
        <v>Octubre</v>
      </c>
      <c r="C330" t="b">
        <f t="shared" si="25"/>
        <v>0</v>
      </c>
      <c r="D330">
        <v>409</v>
      </c>
      <c r="E330">
        <v>2022</v>
      </c>
      <c r="F330" t="s">
        <v>8881</v>
      </c>
      <c r="G330" t="s">
        <v>7854</v>
      </c>
      <c r="H330" t="s">
        <v>0</v>
      </c>
      <c r="I330" t="str">
        <f t="shared" si="27"/>
        <v>CCF</v>
      </c>
      <c r="J330" t="str">
        <f t="shared" si="28"/>
        <v>Impreso por imprenta o tiquetes</v>
      </c>
      <c r="K330" s="67" t="s">
        <v>8658</v>
      </c>
      <c r="L330" s="67" t="s">
        <v>8016</v>
      </c>
      <c r="M330">
        <v>15381733</v>
      </c>
      <c r="N330" t="s">
        <v>3315</v>
      </c>
      <c r="O330" t="str">
        <f t="shared" si="29"/>
        <v>06143107620016</v>
      </c>
      <c r="P330" t="s">
        <v>1605</v>
      </c>
      <c r="Q330">
        <v>0</v>
      </c>
      <c r="R330">
        <v>0</v>
      </c>
      <c r="S330">
        <v>0</v>
      </c>
      <c r="T330">
        <v>7.9</v>
      </c>
      <c r="U330">
        <v>0</v>
      </c>
      <c r="V330">
        <v>0</v>
      </c>
      <c r="W330">
        <v>0</v>
      </c>
      <c r="X330">
        <v>1.0270000000000001</v>
      </c>
      <c r="Y330">
        <v>8.9269999999999996</v>
      </c>
      <c r="Z330" t="s">
        <v>8016</v>
      </c>
      <c r="AA330" s="119" t="s">
        <v>1</v>
      </c>
      <c r="AB330" t="s">
        <v>8194</v>
      </c>
      <c r="AC330">
        <v>166.81</v>
      </c>
    </row>
    <row r="331" spans="1:29" hidden="1" x14ac:dyDescent="0.25">
      <c r="A331" t="s">
        <v>8478</v>
      </c>
      <c r="B331" t="str">
        <f t="shared" si="26"/>
        <v>Octubre</v>
      </c>
      <c r="C331" t="b">
        <f t="shared" si="25"/>
        <v>0</v>
      </c>
      <c r="D331">
        <v>408</v>
      </c>
      <c r="E331">
        <v>2022</v>
      </c>
      <c r="F331" t="s">
        <v>8788</v>
      </c>
      <c r="G331" t="s">
        <v>7854</v>
      </c>
      <c r="H331" t="s">
        <v>0</v>
      </c>
      <c r="I331" t="str">
        <f t="shared" si="27"/>
        <v>CCF</v>
      </c>
      <c r="J331" t="str">
        <f t="shared" si="28"/>
        <v>Impreso por imprenta o tiquetes</v>
      </c>
      <c r="K331" s="67" t="s">
        <v>8658</v>
      </c>
      <c r="L331" s="67" t="s">
        <v>8016</v>
      </c>
      <c r="M331">
        <v>20487</v>
      </c>
      <c r="N331" t="s">
        <v>128</v>
      </c>
      <c r="O331" t="str">
        <f t="shared" si="29"/>
        <v>12172508931019</v>
      </c>
      <c r="P331" t="s">
        <v>129</v>
      </c>
      <c r="Q331">
        <v>0</v>
      </c>
      <c r="R331">
        <v>0</v>
      </c>
      <c r="S331">
        <v>0</v>
      </c>
      <c r="T331">
        <v>1538.41</v>
      </c>
      <c r="U331">
        <v>0</v>
      </c>
      <c r="V331">
        <v>0</v>
      </c>
      <c r="W331">
        <v>0</v>
      </c>
      <c r="X331">
        <v>199.9933</v>
      </c>
      <c r="Y331">
        <v>1738.4033000000002</v>
      </c>
      <c r="Z331" t="s">
        <v>8016</v>
      </c>
      <c r="AA331" s="119" t="s">
        <v>1</v>
      </c>
      <c r="AB331" t="s">
        <v>8194</v>
      </c>
      <c r="AC331">
        <v>35.74</v>
      </c>
    </row>
    <row r="332" spans="1:29" hidden="1" x14ac:dyDescent="0.25">
      <c r="A332" t="s">
        <v>8478</v>
      </c>
      <c r="B332" t="str">
        <f t="shared" si="26"/>
        <v>Octubre</v>
      </c>
      <c r="C332" t="b">
        <f t="shared" si="25"/>
        <v>0</v>
      </c>
      <c r="D332">
        <v>407</v>
      </c>
      <c r="E332">
        <v>2022</v>
      </c>
      <c r="F332" t="s">
        <v>8880</v>
      </c>
      <c r="G332" t="s">
        <v>7854</v>
      </c>
      <c r="H332" t="s">
        <v>0</v>
      </c>
      <c r="I332" t="str">
        <f t="shared" si="27"/>
        <v>CCF</v>
      </c>
      <c r="J332" t="str">
        <f t="shared" si="28"/>
        <v>Impreso por imprenta o tiquetes</v>
      </c>
      <c r="K332" s="67" t="s">
        <v>8658</v>
      </c>
      <c r="L332" s="67" t="s">
        <v>8016</v>
      </c>
      <c r="M332">
        <v>72858</v>
      </c>
      <c r="N332" t="s">
        <v>1693</v>
      </c>
      <c r="O332" t="str">
        <f t="shared" si="29"/>
        <v>12173101051010</v>
      </c>
      <c r="P332" t="s">
        <v>1694</v>
      </c>
      <c r="Q332">
        <v>2.93</v>
      </c>
      <c r="R332">
        <v>0</v>
      </c>
      <c r="S332">
        <v>0</v>
      </c>
      <c r="T332">
        <v>34.57</v>
      </c>
      <c r="U332">
        <v>0</v>
      </c>
      <c r="V332">
        <v>0</v>
      </c>
      <c r="W332">
        <v>0</v>
      </c>
      <c r="X332">
        <v>4.4941000000000004</v>
      </c>
      <c r="Y332">
        <v>41.994100000000003</v>
      </c>
      <c r="Z332" t="s">
        <v>8016</v>
      </c>
      <c r="AA332" s="119" t="s">
        <v>1</v>
      </c>
      <c r="AB332" t="s">
        <v>8194</v>
      </c>
      <c r="AC332">
        <v>679.54</v>
      </c>
    </row>
    <row r="333" spans="1:29" hidden="1" x14ac:dyDescent="0.25">
      <c r="A333" t="s">
        <v>8478</v>
      </c>
      <c r="B333" t="str">
        <f t="shared" si="26"/>
        <v>Octubre</v>
      </c>
      <c r="C333" t="b">
        <f t="shared" si="25"/>
        <v>0</v>
      </c>
      <c r="D333">
        <v>406</v>
      </c>
      <c r="E333">
        <v>2022</v>
      </c>
      <c r="F333" t="s">
        <v>8880</v>
      </c>
      <c r="G333" t="s">
        <v>7854</v>
      </c>
      <c r="H333" t="s">
        <v>0</v>
      </c>
      <c r="I333" t="str">
        <f t="shared" si="27"/>
        <v>CCF</v>
      </c>
      <c r="J333" t="str">
        <f t="shared" si="28"/>
        <v>Impreso por imprenta o tiquetes</v>
      </c>
      <c r="K333" s="67" t="s">
        <v>8658</v>
      </c>
      <c r="L333" s="67" t="s">
        <v>8016</v>
      </c>
      <c r="M333">
        <v>9917</v>
      </c>
      <c r="N333" t="s">
        <v>7070</v>
      </c>
      <c r="O333" t="str">
        <f t="shared" si="29"/>
        <v>06142406031056</v>
      </c>
      <c r="P333" t="s">
        <v>7071</v>
      </c>
      <c r="Q333">
        <v>0</v>
      </c>
      <c r="R333">
        <v>0</v>
      </c>
      <c r="S333">
        <v>0</v>
      </c>
      <c r="T333">
        <v>52</v>
      </c>
      <c r="U333">
        <v>0</v>
      </c>
      <c r="V333">
        <v>0</v>
      </c>
      <c r="W333">
        <v>0</v>
      </c>
      <c r="X333">
        <v>6.76</v>
      </c>
      <c r="Y333">
        <v>58.76</v>
      </c>
      <c r="Z333" t="s">
        <v>8016</v>
      </c>
      <c r="AA333" s="119" t="s">
        <v>1</v>
      </c>
      <c r="AB333" t="s">
        <v>8016</v>
      </c>
      <c r="AC333">
        <v>0</v>
      </c>
    </row>
    <row r="334" spans="1:29" hidden="1" x14ac:dyDescent="0.25">
      <c r="A334" t="s">
        <v>8478</v>
      </c>
      <c r="B334" t="str">
        <f t="shared" si="26"/>
        <v>Octubre</v>
      </c>
      <c r="C334" t="b">
        <f t="shared" si="25"/>
        <v>0</v>
      </c>
      <c r="D334">
        <v>405</v>
      </c>
      <c r="E334">
        <v>2022</v>
      </c>
      <c r="F334" t="s">
        <v>8882</v>
      </c>
      <c r="G334" t="s">
        <v>7854</v>
      </c>
      <c r="H334" t="s">
        <v>0</v>
      </c>
      <c r="I334" t="str">
        <f t="shared" si="27"/>
        <v>CCF</v>
      </c>
      <c r="J334" t="str">
        <f t="shared" si="28"/>
        <v>Impreso por imprenta o tiquetes</v>
      </c>
      <c r="K334" s="67" t="s">
        <v>8658</v>
      </c>
      <c r="L334" s="67" t="s">
        <v>8016</v>
      </c>
      <c r="M334">
        <v>968699</v>
      </c>
      <c r="N334" t="s">
        <v>39</v>
      </c>
      <c r="O334" t="str">
        <f t="shared" si="29"/>
        <v>06141909001034</v>
      </c>
      <c r="P334" t="s">
        <v>1566</v>
      </c>
      <c r="Q334">
        <v>3.4299999999999997</v>
      </c>
      <c r="R334">
        <v>0</v>
      </c>
      <c r="S334">
        <v>0</v>
      </c>
      <c r="T334">
        <v>40.32</v>
      </c>
      <c r="U334">
        <v>0</v>
      </c>
      <c r="V334">
        <v>0</v>
      </c>
      <c r="W334">
        <v>0</v>
      </c>
      <c r="X334">
        <v>5.2416</v>
      </c>
      <c r="Y334">
        <v>48.991599999999998</v>
      </c>
      <c r="Z334" t="s">
        <v>8016</v>
      </c>
      <c r="AA334" s="119" t="s">
        <v>1</v>
      </c>
      <c r="AB334" t="s">
        <v>8016</v>
      </c>
      <c r="AC334">
        <v>0</v>
      </c>
    </row>
    <row r="335" spans="1:29" hidden="1" x14ac:dyDescent="0.25">
      <c r="A335" t="s">
        <v>8478</v>
      </c>
      <c r="B335" t="str">
        <f t="shared" si="26"/>
        <v>Octubre</v>
      </c>
      <c r="C335" t="b">
        <f t="shared" si="25"/>
        <v>0</v>
      </c>
      <c r="D335">
        <v>404</v>
      </c>
      <c r="E335">
        <v>2022</v>
      </c>
      <c r="F335" t="s">
        <v>8881</v>
      </c>
      <c r="G335" t="s">
        <v>7854</v>
      </c>
      <c r="H335" t="s">
        <v>0</v>
      </c>
      <c r="I335" t="str">
        <f t="shared" si="27"/>
        <v>CCF</v>
      </c>
      <c r="J335" t="str">
        <f t="shared" si="28"/>
        <v>Impreso por imprenta o tiquetes</v>
      </c>
      <c r="K335" s="67" t="s">
        <v>8658</v>
      </c>
      <c r="L335" s="67" t="s">
        <v>8016</v>
      </c>
      <c r="M335">
        <v>66</v>
      </c>
      <c r="N335" t="s">
        <v>7872</v>
      </c>
      <c r="O335" t="str">
        <f t="shared" si="29"/>
        <v>02101107171019</v>
      </c>
      <c r="P335" t="s">
        <v>7873</v>
      </c>
      <c r="Q335">
        <v>0</v>
      </c>
      <c r="R335">
        <v>0</v>
      </c>
      <c r="S335">
        <v>0</v>
      </c>
      <c r="T335">
        <v>265.49</v>
      </c>
      <c r="U335">
        <v>0</v>
      </c>
      <c r="V335">
        <v>0</v>
      </c>
      <c r="W335">
        <v>0</v>
      </c>
      <c r="X335">
        <v>34.5137</v>
      </c>
      <c r="Y335">
        <v>300.00369999999998</v>
      </c>
      <c r="Z335" t="s">
        <v>8016</v>
      </c>
      <c r="AA335" s="119" t="s">
        <v>1</v>
      </c>
      <c r="AB335" t="s">
        <v>8016</v>
      </c>
      <c r="AC335">
        <v>0</v>
      </c>
    </row>
    <row r="336" spans="1:29" hidden="1" x14ac:dyDescent="0.25">
      <c r="A336" t="s">
        <v>8478</v>
      </c>
      <c r="B336" t="str">
        <f t="shared" si="26"/>
        <v>Octubre</v>
      </c>
      <c r="C336" t="b">
        <f t="shared" si="25"/>
        <v>0</v>
      </c>
      <c r="D336">
        <v>403</v>
      </c>
      <c r="E336">
        <v>2022</v>
      </c>
      <c r="F336" t="s">
        <v>8881</v>
      </c>
      <c r="G336" t="s">
        <v>7854</v>
      </c>
      <c r="H336" t="s">
        <v>0</v>
      </c>
      <c r="I336" t="str">
        <f t="shared" si="27"/>
        <v>CCF</v>
      </c>
      <c r="J336" t="str">
        <f t="shared" si="28"/>
        <v>Impreso por imprenta o tiquetes</v>
      </c>
      <c r="K336" s="67" t="s">
        <v>8658</v>
      </c>
      <c r="L336" s="67" t="s">
        <v>8016</v>
      </c>
      <c r="M336">
        <v>101</v>
      </c>
      <c r="N336" t="s">
        <v>8887</v>
      </c>
      <c r="O336" t="str">
        <f t="shared" si="29"/>
        <v>07150802540010</v>
      </c>
      <c r="P336" t="s">
        <v>8888</v>
      </c>
      <c r="Q336">
        <v>0</v>
      </c>
      <c r="R336">
        <v>0</v>
      </c>
      <c r="S336">
        <v>0</v>
      </c>
      <c r="T336">
        <v>123.89</v>
      </c>
      <c r="U336">
        <v>0</v>
      </c>
      <c r="V336">
        <v>0</v>
      </c>
      <c r="W336">
        <v>0</v>
      </c>
      <c r="X336">
        <v>16.105700000000002</v>
      </c>
      <c r="Y336">
        <v>139.9957</v>
      </c>
      <c r="Z336" t="s">
        <v>8016</v>
      </c>
      <c r="AA336" s="119" t="s">
        <v>1</v>
      </c>
      <c r="AB336" t="s">
        <v>8016</v>
      </c>
      <c r="AC336">
        <v>0</v>
      </c>
    </row>
    <row r="337" spans="1:29" hidden="1" x14ac:dyDescent="0.25">
      <c r="A337" t="s">
        <v>8478</v>
      </c>
      <c r="B337" t="str">
        <f t="shared" si="26"/>
        <v>Octubre</v>
      </c>
      <c r="C337" t="b">
        <f t="shared" si="25"/>
        <v>0</v>
      </c>
      <c r="D337">
        <v>402</v>
      </c>
      <c r="E337">
        <v>2022</v>
      </c>
      <c r="F337" t="s">
        <v>8879</v>
      </c>
      <c r="G337" t="s">
        <v>7854</v>
      </c>
      <c r="H337" t="s">
        <v>0</v>
      </c>
      <c r="I337" t="str">
        <f t="shared" si="27"/>
        <v>CCF</v>
      </c>
      <c r="J337" t="str">
        <f t="shared" si="28"/>
        <v>Impreso por imprenta o tiquetes</v>
      </c>
      <c r="K337" s="67" t="s">
        <v>8658</v>
      </c>
      <c r="L337" s="67" t="s">
        <v>8016</v>
      </c>
      <c r="M337">
        <v>1058</v>
      </c>
      <c r="N337" t="s">
        <v>7464</v>
      </c>
      <c r="O337" t="str">
        <f t="shared" si="29"/>
        <v>06141903071049</v>
      </c>
      <c r="P337" t="s">
        <v>7465</v>
      </c>
      <c r="Q337">
        <v>0</v>
      </c>
      <c r="R337">
        <v>0</v>
      </c>
      <c r="S337">
        <v>0</v>
      </c>
      <c r="T337">
        <v>663.72</v>
      </c>
      <c r="U337">
        <v>0</v>
      </c>
      <c r="V337">
        <v>0</v>
      </c>
      <c r="W337">
        <v>0</v>
      </c>
      <c r="X337">
        <v>86.283600000000007</v>
      </c>
      <c r="Y337">
        <v>750.00360000000001</v>
      </c>
      <c r="Z337" t="s">
        <v>8016</v>
      </c>
      <c r="AA337" s="119" t="s">
        <v>1</v>
      </c>
      <c r="AB337" t="s">
        <v>8016</v>
      </c>
      <c r="AC337">
        <v>0</v>
      </c>
    </row>
    <row r="338" spans="1:29" hidden="1" x14ac:dyDescent="0.25">
      <c r="A338" t="s">
        <v>8478</v>
      </c>
      <c r="B338" t="str">
        <f t="shared" si="26"/>
        <v>Octubre</v>
      </c>
      <c r="C338" t="b">
        <f t="shared" ref="C338:C372" si="30">IF(A338="ENERO",REPLACE(A338,2,4,"nero"),IF(A338="FEBRERO",REPLACE(A338,2,6,"ebrero"),IF(A338="MARZO",REPLACE(A338,2,4,"arzo"),IF(A338="ABRIL",REPLACE(A338,2,4,"bril")*IF(A338="MAYO",REPLACE(A338,2,3,"ayo")*IF(A338="JUNIO",REPLACE(A338,2,4,"unio"),0))))))</f>
        <v>0</v>
      </c>
      <c r="D338">
        <v>401</v>
      </c>
      <c r="E338">
        <v>2022</v>
      </c>
      <c r="F338" t="s">
        <v>8886</v>
      </c>
      <c r="G338" t="s">
        <v>7854</v>
      </c>
      <c r="H338" t="s">
        <v>0</v>
      </c>
      <c r="I338" t="str">
        <f t="shared" si="27"/>
        <v>CCF</v>
      </c>
      <c r="J338" t="str">
        <f t="shared" si="28"/>
        <v>Impreso por imprenta o tiquetes</v>
      </c>
      <c r="K338" s="67" t="s">
        <v>8658</v>
      </c>
      <c r="L338" s="67" t="s">
        <v>8016</v>
      </c>
      <c r="M338">
        <v>381357</v>
      </c>
      <c r="N338" t="s">
        <v>2421</v>
      </c>
      <c r="O338" t="str">
        <f t="shared" si="29"/>
        <v>06142305771172</v>
      </c>
      <c r="P338" t="s">
        <v>2422</v>
      </c>
      <c r="Q338">
        <v>3.99</v>
      </c>
      <c r="R338">
        <v>0</v>
      </c>
      <c r="S338">
        <v>0</v>
      </c>
      <c r="T338">
        <v>44.96</v>
      </c>
      <c r="U338">
        <v>0</v>
      </c>
      <c r="V338">
        <v>0</v>
      </c>
      <c r="W338">
        <v>0</v>
      </c>
      <c r="X338">
        <v>5.8448000000000002</v>
      </c>
      <c r="Y338">
        <v>54.794800000000002</v>
      </c>
      <c r="Z338" t="s">
        <v>8016</v>
      </c>
      <c r="AA338" s="119" t="s">
        <v>1</v>
      </c>
      <c r="AB338" t="s">
        <v>8016</v>
      </c>
      <c r="AC338">
        <v>0</v>
      </c>
    </row>
    <row r="339" spans="1:29" hidden="1" x14ac:dyDescent="0.25">
      <c r="A339" t="s">
        <v>8478</v>
      </c>
      <c r="B339" t="str">
        <f t="shared" si="26"/>
        <v>Octubre</v>
      </c>
      <c r="C339" t="b">
        <f t="shared" si="30"/>
        <v>0</v>
      </c>
      <c r="D339">
        <v>400</v>
      </c>
      <c r="E339">
        <v>2022</v>
      </c>
      <c r="F339" t="s">
        <v>8883</v>
      </c>
      <c r="G339" t="s">
        <v>7854</v>
      </c>
      <c r="H339" t="s">
        <v>0</v>
      </c>
      <c r="I339" t="str">
        <f t="shared" si="27"/>
        <v>CCF</v>
      </c>
      <c r="J339" t="str">
        <f t="shared" si="28"/>
        <v>Impreso por imprenta o tiquetes</v>
      </c>
      <c r="K339" s="67" t="s">
        <v>8658</v>
      </c>
      <c r="L339" s="67" t="s">
        <v>8016</v>
      </c>
      <c r="M339">
        <v>17802</v>
      </c>
      <c r="N339" t="s">
        <v>1559</v>
      </c>
      <c r="O339" t="str">
        <f t="shared" si="29"/>
        <v>06142008011037</v>
      </c>
      <c r="P339" t="s">
        <v>1560</v>
      </c>
      <c r="Q339">
        <v>0</v>
      </c>
      <c r="R339">
        <v>0</v>
      </c>
      <c r="S339">
        <v>0</v>
      </c>
      <c r="T339">
        <v>168.59</v>
      </c>
      <c r="U339">
        <v>0</v>
      </c>
      <c r="V339">
        <v>0</v>
      </c>
      <c r="W339">
        <v>0</v>
      </c>
      <c r="X339">
        <v>21.916700000000002</v>
      </c>
      <c r="Y339">
        <v>190.5067</v>
      </c>
      <c r="Z339" t="s">
        <v>8016</v>
      </c>
      <c r="AA339" s="119" t="s">
        <v>1</v>
      </c>
      <c r="AB339" t="s">
        <v>8016</v>
      </c>
      <c r="AC339">
        <v>0</v>
      </c>
    </row>
    <row r="340" spans="1:29" hidden="1" x14ac:dyDescent="0.25">
      <c r="A340" t="s">
        <v>8478</v>
      </c>
      <c r="B340" t="str">
        <f t="shared" si="26"/>
        <v>Octubre</v>
      </c>
      <c r="C340" t="b">
        <f t="shared" si="30"/>
        <v>0</v>
      </c>
      <c r="D340">
        <v>399</v>
      </c>
      <c r="E340">
        <v>2022</v>
      </c>
      <c r="F340" t="s">
        <v>8870</v>
      </c>
      <c r="G340" t="s">
        <v>7854</v>
      </c>
      <c r="H340" t="s">
        <v>0</v>
      </c>
      <c r="I340" t="str">
        <f t="shared" si="27"/>
        <v>CCF</v>
      </c>
      <c r="J340" t="str">
        <f t="shared" si="28"/>
        <v>Impreso por imprenta o tiquetes</v>
      </c>
      <c r="K340" s="67" t="s">
        <v>8658</v>
      </c>
      <c r="L340" s="67" t="s">
        <v>8016</v>
      </c>
      <c r="M340">
        <v>191146</v>
      </c>
      <c r="N340" t="s">
        <v>1522</v>
      </c>
      <c r="O340" t="str">
        <f t="shared" si="29"/>
        <v>06141403161033</v>
      </c>
      <c r="P340" t="s">
        <v>1523</v>
      </c>
      <c r="Q340">
        <v>2.9</v>
      </c>
      <c r="R340">
        <v>0</v>
      </c>
      <c r="S340">
        <v>0</v>
      </c>
      <c r="T340">
        <v>32.83</v>
      </c>
      <c r="U340">
        <v>0</v>
      </c>
      <c r="V340">
        <v>0</v>
      </c>
      <c r="W340">
        <v>0</v>
      </c>
      <c r="X340">
        <v>4.2679</v>
      </c>
      <c r="Y340">
        <v>39.997899999999994</v>
      </c>
      <c r="Z340" t="s">
        <v>8016</v>
      </c>
      <c r="AA340" s="119" t="s">
        <v>1</v>
      </c>
      <c r="AB340" t="s">
        <v>8016</v>
      </c>
      <c r="AC340">
        <v>0</v>
      </c>
    </row>
    <row r="341" spans="1:29" hidden="1" x14ac:dyDescent="0.25">
      <c r="A341" t="s">
        <v>8478</v>
      </c>
      <c r="B341" t="str">
        <f t="shared" si="26"/>
        <v>Octubre</v>
      </c>
      <c r="C341" t="b">
        <f t="shared" si="30"/>
        <v>0</v>
      </c>
      <c r="D341">
        <v>398</v>
      </c>
      <c r="E341">
        <v>2022</v>
      </c>
      <c r="F341" t="s">
        <v>8885</v>
      </c>
      <c r="G341" t="s">
        <v>7854</v>
      </c>
      <c r="H341" t="s">
        <v>0</v>
      </c>
      <c r="I341" t="str">
        <f t="shared" si="27"/>
        <v>CCF</v>
      </c>
      <c r="J341" t="str">
        <f t="shared" si="28"/>
        <v>Impreso por imprenta o tiquetes</v>
      </c>
      <c r="K341" s="67" t="s">
        <v>8658</v>
      </c>
      <c r="L341" s="67" t="s">
        <v>8016</v>
      </c>
      <c r="M341">
        <v>2224948</v>
      </c>
      <c r="N341" t="s">
        <v>1471</v>
      </c>
      <c r="O341" t="str">
        <f t="shared" si="29"/>
        <v>14070503650018</v>
      </c>
      <c r="P341" t="s">
        <v>1472</v>
      </c>
      <c r="Q341">
        <v>2.94</v>
      </c>
      <c r="R341">
        <v>0</v>
      </c>
      <c r="S341">
        <v>0</v>
      </c>
      <c r="T341">
        <v>32.799999999999997</v>
      </c>
      <c r="U341">
        <v>0</v>
      </c>
      <c r="V341">
        <v>0</v>
      </c>
      <c r="W341">
        <v>0</v>
      </c>
      <c r="X341">
        <v>4.2639999999999993</v>
      </c>
      <c r="Y341">
        <v>40.003999999999991</v>
      </c>
      <c r="Z341" t="s">
        <v>8016</v>
      </c>
      <c r="AA341" s="119" t="s">
        <v>1</v>
      </c>
      <c r="AB341" t="s">
        <v>8016</v>
      </c>
      <c r="AC341">
        <v>0</v>
      </c>
    </row>
    <row r="342" spans="1:29" hidden="1" x14ac:dyDescent="0.25">
      <c r="A342" t="s">
        <v>8477</v>
      </c>
      <c r="B342" t="str">
        <f>SUBSTITUTE(A342,"EPTIEMBRE","eptiembre")</f>
        <v>Septiembre</v>
      </c>
      <c r="C342" t="b">
        <f t="shared" si="30"/>
        <v>0</v>
      </c>
      <c r="D342">
        <v>397</v>
      </c>
      <c r="E342">
        <v>2022</v>
      </c>
      <c r="F342" t="s">
        <v>8815</v>
      </c>
      <c r="G342" t="s">
        <v>7854</v>
      </c>
      <c r="H342" t="s">
        <v>0</v>
      </c>
      <c r="I342" t="str">
        <f t="shared" si="27"/>
        <v>CCF</v>
      </c>
      <c r="J342" t="str">
        <f t="shared" si="28"/>
        <v>Impreso por imprenta o tiquetes</v>
      </c>
      <c r="K342" s="67" t="s">
        <v>8658</v>
      </c>
      <c r="L342" s="67" t="s">
        <v>8016</v>
      </c>
      <c r="M342">
        <v>278</v>
      </c>
      <c r="N342" t="s">
        <v>1481</v>
      </c>
      <c r="O342" t="str">
        <f t="shared" si="29"/>
        <v>05043110741013</v>
      </c>
      <c r="P342" t="s">
        <v>1482</v>
      </c>
      <c r="Q342">
        <v>0</v>
      </c>
      <c r="R342">
        <v>0</v>
      </c>
      <c r="S342">
        <v>0</v>
      </c>
      <c r="T342">
        <v>1470</v>
      </c>
      <c r="U342">
        <v>0</v>
      </c>
      <c r="V342">
        <v>0</v>
      </c>
      <c r="W342">
        <v>0</v>
      </c>
      <c r="X342">
        <v>191.1</v>
      </c>
      <c r="Y342">
        <v>1661.1</v>
      </c>
      <c r="Z342" t="s">
        <v>8016</v>
      </c>
      <c r="AA342" s="119" t="s">
        <v>1</v>
      </c>
      <c r="AB342" t="s">
        <v>8016</v>
      </c>
      <c r="AC342">
        <v>0</v>
      </c>
    </row>
    <row r="343" spans="1:29" hidden="1" x14ac:dyDescent="0.25">
      <c r="A343" t="s">
        <v>8477</v>
      </c>
      <c r="B343" t="str">
        <f t="shared" ref="B343:B406" si="31">SUBSTITUTE(A343,"EPTIEMBRE","eptiembre")</f>
        <v>Septiembre</v>
      </c>
      <c r="C343" t="b">
        <f t="shared" si="30"/>
        <v>0</v>
      </c>
      <c r="D343">
        <v>396</v>
      </c>
      <c r="E343">
        <v>2022</v>
      </c>
      <c r="F343" t="s">
        <v>8794</v>
      </c>
      <c r="G343" t="s">
        <v>7854</v>
      </c>
      <c r="H343" t="s">
        <v>0</v>
      </c>
      <c r="I343" t="str">
        <f t="shared" si="27"/>
        <v>CCF</v>
      </c>
      <c r="J343" t="str">
        <f t="shared" si="28"/>
        <v>Impreso por imprenta o tiquetes</v>
      </c>
      <c r="K343" s="67" t="s">
        <v>8658</v>
      </c>
      <c r="L343" s="67" t="s">
        <v>8016</v>
      </c>
      <c r="M343">
        <v>275</v>
      </c>
      <c r="N343" t="s">
        <v>1481</v>
      </c>
      <c r="O343" t="str">
        <f t="shared" si="29"/>
        <v>05043110741013</v>
      </c>
      <c r="P343" t="s">
        <v>1482</v>
      </c>
      <c r="Q343">
        <v>0</v>
      </c>
      <c r="R343">
        <v>0</v>
      </c>
      <c r="S343">
        <v>0</v>
      </c>
      <c r="T343">
        <v>1960</v>
      </c>
      <c r="U343">
        <v>0</v>
      </c>
      <c r="V343">
        <v>0</v>
      </c>
      <c r="W343">
        <v>0</v>
      </c>
      <c r="X343">
        <v>254.8</v>
      </c>
      <c r="Y343">
        <v>2214.8000000000002</v>
      </c>
      <c r="Z343" t="s">
        <v>8016</v>
      </c>
      <c r="AA343" s="119" t="s">
        <v>1</v>
      </c>
      <c r="AB343" t="s">
        <v>8016</v>
      </c>
      <c r="AC343">
        <v>0</v>
      </c>
    </row>
    <row r="344" spans="1:29" hidden="1" x14ac:dyDescent="0.25">
      <c r="A344" t="s">
        <v>8477</v>
      </c>
      <c r="B344" t="str">
        <f t="shared" si="31"/>
        <v>Septiembre</v>
      </c>
      <c r="C344" t="b">
        <f t="shared" si="30"/>
        <v>0</v>
      </c>
      <c r="D344">
        <v>395</v>
      </c>
      <c r="E344">
        <v>2022</v>
      </c>
      <c r="F344" t="s">
        <v>8749</v>
      </c>
      <c r="G344" t="s">
        <v>7854</v>
      </c>
      <c r="H344" t="s">
        <v>0</v>
      </c>
      <c r="I344" t="str">
        <f t="shared" si="27"/>
        <v>CCF</v>
      </c>
      <c r="J344" t="str">
        <f t="shared" si="28"/>
        <v>Impreso por imprenta o tiquetes</v>
      </c>
      <c r="K344" s="67" t="s">
        <v>8658</v>
      </c>
      <c r="L344" s="67" t="s">
        <v>8016</v>
      </c>
      <c r="M344">
        <v>6019</v>
      </c>
      <c r="N344" t="s">
        <v>2343</v>
      </c>
      <c r="O344" t="str">
        <f t="shared" si="29"/>
        <v>06143112510011</v>
      </c>
      <c r="P344" t="s">
        <v>2344</v>
      </c>
      <c r="Q344">
        <v>0</v>
      </c>
      <c r="R344">
        <v>0</v>
      </c>
      <c r="S344">
        <v>0</v>
      </c>
      <c r="T344">
        <v>36408.68</v>
      </c>
      <c r="U344">
        <v>0</v>
      </c>
      <c r="V344">
        <v>0</v>
      </c>
      <c r="W344">
        <v>0</v>
      </c>
      <c r="X344">
        <v>4733.1284000000005</v>
      </c>
      <c r="Y344">
        <v>41141.808400000002</v>
      </c>
      <c r="Z344" t="s">
        <v>8016</v>
      </c>
      <c r="AA344" s="119" t="s">
        <v>1</v>
      </c>
      <c r="AB344" t="s">
        <v>8016</v>
      </c>
      <c r="AC344">
        <v>0</v>
      </c>
    </row>
    <row r="345" spans="1:29" hidden="1" x14ac:dyDescent="0.25">
      <c r="A345" t="s">
        <v>8477</v>
      </c>
      <c r="B345" t="str">
        <f t="shared" si="31"/>
        <v>Septiembre</v>
      </c>
      <c r="C345" t="b">
        <f t="shared" si="30"/>
        <v>0</v>
      </c>
      <c r="D345">
        <v>394</v>
      </c>
      <c r="E345">
        <v>2022</v>
      </c>
      <c r="F345" t="s">
        <v>8815</v>
      </c>
      <c r="G345" t="s">
        <v>7854</v>
      </c>
      <c r="H345" t="s">
        <v>0</v>
      </c>
      <c r="I345" t="str">
        <f t="shared" si="27"/>
        <v>CCF</v>
      </c>
      <c r="J345" t="str">
        <f t="shared" si="28"/>
        <v>Impreso por imprenta o tiquetes</v>
      </c>
      <c r="K345" s="67" t="s">
        <v>8658</v>
      </c>
      <c r="L345" s="67" t="s">
        <v>8016</v>
      </c>
      <c r="M345">
        <v>1617</v>
      </c>
      <c r="N345" t="s">
        <v>1174</v>
      </c>
      <c r="O345" t="str">
        <f t="shared" si="29"/>
        <v>06142703981055</v>
      </c>
      <c r="P345" t="s">
        <v>1175</v>
      </c>
      <c r="Q345">
        <v>0</v>
      </c>
      <c r="R345">
        <v>0</v>
      </c>
      <c r="S345">
        <v>0</v>
      </c>
      <c r="T345">
        <v>102874.2</v>
      </c>
      <c r="U345">
        <v>0</v>
      </c>
      <c r="V345">
        <v>0</v>
      </c>
      <c r="W345">
        <v>0</v>
      </c>
      <c r="X345">
        <v>13373.646000000001</v>
      </c>
      <c r="Y345">
        <v>116247.84599999999</v>
      </c>
      <c r="Z345" t="s">
        <v>8016</v>
      </c>
      <c r="AA345" s="119" t="s">
        <v>1</v>
      </c>
      <c r="AB345" t="s">
        <v>8200</v>
      </c>
      <c r="AC345">
        <v>7.67</v>
      </c>
    </row>
    <row r="346" spans="1:29" hidden="1" x14ac:dyDescent="0.25">
      <c r="A346" t="s">
        <v>8477</v>
      </c>
      <c r="B346" t="str">
        <f t="shared" si="31"/>
        <v>Septiembre</v>
      </c>
      <c r="C346" t="b">
        <f t="shared" si="30"/>
        <v>0</v>
      </c>
      <c r="D346">
        <v>393</v>
      </c>
      <c r="E346">
        <v>2022</v>
      </c>
      <c r="F346" t="s">
        <v>8783</v>
      </c>
      <c r="G346" t="s">
        <v>7854</v>
      </c>
      <c r="H346" t="s">
        <v>0</v>
      </c>
      <c r="I346" t="str">
        <f t="shared" si="27"/>
        <v>CCF</v>
      </c>
      <c r="J346" t="str">
        <f t="shared" si="28"/>
        <v>Impreso por imprenta o tiquetes</v>
      </c>
      <c r="K346" s="67" t="s">
        <v>8658</v>
      </c>
      <c r="L346" s="67" t="s">
        <v>8016</v>
      </c>
      <c r="M346">
        <v>144352</v>
      </c>
      <c r="N346" t="s">
        <v>1522</v>
      </c>
      <c r="O346" t="str">
        <f t="shared" si="29"/>
        <v>06141403161033</v>
      </c>
      <c r="P346" t="s">
        <v>1523</v>
      </c>
      <c r="Q346">
        <v>2.9</v>
      </c>
      <c r="R346">
        <v>0</v>
      </c>
      <c r="S346">
        <v>0</v>
      </c>
      <c r="T346">
        <v>32.83</v>
      </c>
      <c r="U346">
        <v>0</v>
      </c>
      <c r="V346">
        <v>0</v>
      </c>
      <c r="W346">
        <v>0</v>
      </c>
      <c r="X346">
        <v>4.2679</v>
      </c>
      <c r="Y346">
        <v>39.997899999999994</v>
      </c>
      <c r="Z346" t="s">
        <v>8016</v>
      </c>
      <c r="AA346" s="119" t="s">
        <v>1</v>
      </c>
      <c r="AB346" t="s">
        <v>8016</v>
      </c>
      <c r="AC346">
        <v>0</v>
      </c>
    </row>
    <row r="347" spans="1:29" hidden="1" x14ac:dyDescent="0.25">
      <c r="A347" t="s">
        <v>8477</v>
      </c>
      <c r="B347" t="str">
        <f t="shared" si="31"/>
        <v>Septiembre</v>
      </c>
      <c r="C347" t="b">
        <f t="shared" si="30"/>
        <v>0</v>
      </c>
      <c r="D347">
        <v>392</v>
      </c>
      <c r="E347">
        <v>2022</v>
      </c>
      <c r="F347" t="s">
        <v>8783</v>
      </c>
      <c r="G347" t="s">
        <v>7854</v>
      </c>
      <c r="H347" t="s">
        <v>0</v>
      </c>
      <c r="I347" t="str">
        <f t="shared" si="27"/>
        <v>CCF</v>
      </c>
      <c r="J347" t="str">
        <f t="shared" si="28"/>
        <v>Impreso por imprenta o tiquetes</v>
      </c>
      <c r="K347" s="67" t="s">
        <v>8658</v>
      </c>
      <c r="L347" s="67" t="s">
        <v>8016</v>
      </c>
      <c r="M347">
        <v>2183261</v>
      </c>
      <c r="N347" t="s">
        <v>1471</v>
      </c>
      <c r="O347" t="str">
        <f t="shared" si="29"/>
        <v>14070503650018</v>
      </c>
      <c r="P347" t="s">
        <v>1472</v>
      </c>
      <c r="Q347">
        <v>0.69000000000000006</v>
      </c>
      <c r="R347">
        <v>0</v>
      </c>
      <c r="S347">
        <v>0</v>
      </c>
      <c r="T347">
        <v>8.23</v>
      </c>
      <c r="U347">
        <v>0</v>
      </c>
      <c r="V347">
        <v>0</v>
      </c>
      <c r="W347">
        <v>0</v>
      </c>
      <c r="X347">
        <v>1.0699000000000001</v>
      </c>
      <c r="Y347">
        <v>9.9899000000000004</v>
      </c>
      <c r="Z347" t="s">
        <v>8016</v>
      </c>
      <c r="AA347" s="119" t="s">
        <v>1</v>
      </c>
      <c r="AB347" t="s">
        <v>8016</v>
      </c>
      <c r="AC347">
        <v>0</v>
      </c>
    </row>
    <row r="348" spans="1:29" hidden="1" x14ac:dyDescent="0.25">
      <c r="A348" t="s">
        <v>8477</v>
      </c>
      <c r="B348" t="str">
        <f t="shared" si="31"/>
        <v>Septiembre</v>
      </c>
      <c r="C348" t="b">
        <f t="shared" si="30"/>
        <v>0</v>
      </c>
      <c r="D348">
        <v>391</v>
      </c>
      <c r="E348">
        <v>2022</v>
      </c>
      <c r="F348" t="s">
        <v>8783</v>
      </c>
      <c r="G348" t="s">
        <v>7854</v>
      </c>
      <c r="H348" t="s">
        <v>0</v>
      </c>
      <c r="I348" t="str">
        <f t="shared" si="27"/>
        <v>CCF</v>
      </c>
      <c r="J348" t="str">
        <f t="shared" si="28"/>
        <v>Impreso por imprenta o tiquetes</v>
      </c>
      <c r="K348" s="67" t="s">
        <v>8658</v>
      </c>
      <c r="L348" s="67" t="s">
        <v>8016</v>
      </c>
      <c r="M348">
        <v>431</v>
      </c>
      <c r="N348" t="s">
        <v>7874</v>
      </c>
      <c r="O348" t="str">
        <f t="shared" si="29"/>
        <v>12151904761013</v>
      </c>
      <c r="P348" t="s">
        <v>7875</v>
      </c>
      <c r="Q348">
        <v>0</v>
      </c>
      <c r="R348">
        <v>0</v>
      </c>
      <c r="S348">
        <v>0</v>
      </c>
      <c r="T348">
        <v>39</v>
      </c>
      <c r="U348">
        <v>0</v>
      </c>
      <c r="V348">
        <v>0</v>
      </c>
      <c r="W348">
        <v>0</v>
      </c>
      <c r="X348">
        <v>5.07</v>
      </c>
      <c r="Y348">
        <v>44.07</v>
      </c>
      <c r="Z348" t="s">
        <v>8016</v>
      </c>
      <c r="AA348" s="119" t="s">
        <v>1</v>
      </c>
      <c r="AB348" t="s">
        <v>8016</v>
      </c>
      <c r="AC348">
        <v>0</v>
      </c>
    </row>
    <row r="349" spans="1:29" hidden="1" x14ac:dyDescent="0.25">
      <c r="A349" t="s">
        <v>8477</v>
      </c>
      <c r="B349" t="str">
        <f t="shared" si="31"/>
        <v>Septiembre</v>
      </c>
      <c r="C349" t="b">
        <f t="shared" si="30"/>
        <v>0</v>
      </c>
      <c r="D349">
        <v>390</v>
      </c>
      <c r="E349">
        <v>2022</v>
      </c>
      <c r="F349" t="s">
        <v>8783</v>
      </c>
      <c r="G349" t="s">
        <v>7854</v>
      </c>
      <c r="H349" t="s">
        <v>0</v>
      </c>
      <c r="I349" t="str">
        <f t="shared" si="27"/>
        <v>CCF</v>
      </c>
      <c r="J349" t="str">
        <f t="shared" si="28"/>
        <v>Impreso por imprenta o tiquetes</v>
      </c>
      <c r="K349" s="67" t="s">
        <v>8658</v>
      </c>
      <c r="L349" s="67" t="s">
        <v>8016</v>
      </c>
      <c r="M349">
        <v>4958</v>
      </c>
      <c r="N349" t="s">
        <v>1657</v>
      </c>
      <c r="O349" t="str">
        <f t="shared" si="29"/>
        <v>06143009921068</v>
      </c>
      <c r="P349" t="s">
        <v>1658</v>
      </c>
      <c r="Q349">
        <v>0</v>
      </c>
      <c r="R349">
        <v>0</v>
      </c>
      <c r="S349">
        <v>0</v>
      </c>
      <c r="T349">
        <v>13.27</v>
      </c>
      <c r="U349">
        <v>0</v>
      </c>
      <c r="V349">
        <v>0</v>
      </c>
      <c r="W349">
        <v>0</v>
      </c>
      <c r="X349">
        <v>1.7251000000000001</v>
      </c>
      <c r="Y349">
        <v>14.995099999999999</v>
      </c>
      <c r="Z349" t="s">
        <v>8016</v>
      </c>
      <c r="AA349" s="119" t="s">
        <v>1</v>
      </c>
      <c r="AB349" t="s">
        <v>8016</v>
      </c>
      <c r="AC349">
        <v>0</v>
      </c>
    </row>
    <row r="350" spans="1:29" hidden="1" x14ac:dyDescent="0.25">
      <c r="A350" t="s">
        <v>8477</v>
      </c>
      <c r="B350" t="str">
        <f t="shared" si="31"/>
        <v>Septiembre</v>
      </c>
      <c r="C350" t="b">
        <f t="shared" si="30"/>
        <v>0</v>
      </c>
      <c r="D350">
        <v>389</v>
      </c>
      <c r="E350">
        <v>2022</v>
      </c>
      <c r="F350" t="s">
        <v>8783</v>
      </c>
      <c r="G350" t="s">
        <v>7854</v>
      </c>
      <c r="H350" t="s">
        <v>0</v>
      </c>
      <c r="I350" t="str">
        <f t="shared" si="27"/>
        <v>CCF</v>
      </c>
      <c r="J350" t="str">
        <f t="shared" si="28"/>
        <v>Impreso por imprenta o tiquetes</v>
      </c>
      <c r="K350" s="67" t="s">
        <v>8658</v>
      </c>
      <c r="L350" s="67" t="s">
        <v>8016</v>
      </c>
      <c r="M350">
        <v>71072970</v>
      </c>
      <c r="N350" t="s">
        <v>3315</v>
      </c>
      <c r="O350" t="str">
        <f t="shared" si="29"/>
        <v>06143107620016</v>
      </c>
      <c r="P350" t="s">
        <v>1605</v>
      </c>
      <c r="Q350">
        <v>0</v>
      </c>
      <c r="R350">
        <v>0</v>
      </c>
      <c r="S350">
        <v>0</v>
      </c>
      <c r="T350">
        <v>243.39</v>
      </c>
      <c r="U350">
        <v>0</v>
      </c>
      <c r="V350">
        <v>0</v>
      </c>
      <c r="W350">
        <v>0</v>
      </c>
      <c r="X350">
        <v>31.640699999999999</v>
      </c>
      <c r="Y350">
        <v>275.03069999999997</v>
      </c>
      <c r="Z350" t="s">
        <v>8016</v>
      </c>
      <c r="AA350" s="119" t="s">
        <v>1</v>
      </c>
      <c r="AB350" t="s">
        <v>8016</v>
      </c>
      <c r="AC350">
        <v>0</v>
      </c>
    </row>
    <row r="351" spans="1:29" hidden="1" x14ac:dyDescent="0.25">
      <c r="A351" t="s">
        <v>8477</v>
      </c>
      <c r="B351" t="str">
        <f t="shared" si="31"/>
        <v>Septiembre</v>
      </c>
      <c r="C351" t="b">
        <f t="shared" si="30"/>
        <v>0</v>
      </c>
      <c r="D351">
        <v>388</v>
      </c>
      <c r="E351">
        <v>2022</v>
      </c>
      <c r="F351" t="s">
        <v>8783</v>
      </c>
      <c r="G351" t="s">
        <v>7854</v>
      </c>
      <c r="H351" t="s">
        <v>0</v>
      </c>
      <c r="I351" t="str">
        <f t="shared" si="27"/>
        <v>CCF</v>
      </c>
      <c r="J351" t="str">
        <f t="shared" si="28"/>
        <v>Impreso por imprenta o tiquetes</v>
      </c>
      <c r="K351" s="67" t="s">
        <v>8658</v>
      </c>
      <c r="L351" s="67" t="s">
        <v>8016</v>
      </c>
      <c r="M351">
        <v>510847</v>
      </c>
      <c r="N351" t="s">
        <v>1473</v>
      </c>
      <c r="O351" t="str">
        <f t="shared" si="29"/>
        <v>06141101690011</v>
      </c>
      <c r="P351" t="s">
        <v>1474</v>
      </c>
      <c r="Q351">
        <v>0</v>
      </c>
      <c r="R351">
        <v>0</v>
      </c>
      <c r="S351">
        <v>0</v>
      </c>
      <c r="T351">
        <v>22.72</v>
      </c>
      <c r="U351">
        <v>0</v>
      </c>
      <c r="V351">
        <v>0</v>
      </c>
      <c r="W351">
        <v>0</v>
      </c>
      <c r="X351">
        <v>2.9535999999999998</v>
      </c>
      <c r="Y351">
        <v>25.6736</v>
      </c>
      <c r="Z351" t="s">
        <v>8016</v>
      </c>
      <c r="AA351" s="119" t="s">
        <v>1</v>
      </c>
      <c r="AB351" t="s">
        <v>8016</v>
      </c>
      <c r="AC351">
        <v>0</v>
      </c>
    </row>
    <row r="352" spans="1:29" hidden="1" x14ac:dyDescent="0.25">
      <c r="A352" t="s">
        <v>8477</v>
      </c>
      <c r="B352" t="str">
        <f t="shared" si="31"/>
        <v>Septiembre</v>
      </c>
      <c r="C352" t="b">
        <f t="shared" si="30"/>
        <v>0</v>
      </c>
      <c r="D352">
        <v>387</v>
      </c>
      <c r="E352">
        <v>2022</v>
      </c>
      <c r="F352" t="s">
        <v>8784</v>
      </c>
      <c r="G352" t="s">
        <v>7854</v>
      </c>
      <c r="H352" t="s">
        <v>0</v>
      </c>
      <c r="I352" t="str">
        <f t="shared" si="27"/>
        <v>CCF</v>
      </c>
      <c r="J352" t="str">
        <f t="shared" si="28"/>
        <v>Impreso por imprenta o tiquetes</v>
      </c>
      <c r="K352" s="67" t="s">
        <v>8658</v>
      </c>
      <c r="L352" s="67" t="s">
        <v>8016</v>
      </c>
      <c r="M352">
        <v>149</v>
      </c>
      <c r="N352" t="s">
        <v>6295</v>
      </c>
      <c r="O352" t="str">
        <f t="shared" si="29"/>
        <v>06143105820014</v>
      </c>
      <c r="P352" t="s">
        <v>6296</v>
      </c>
      <c r="Q352">
        <v>0</v>
      </c>
      <c r="R352">
        <v>0</v>
      </c>
      <c r="S352">
        <v>0</v>
      </c>
      <c r="T352">
        <v>703.35</v>
      </c>
      <c r="U352">
        <v>0</v>
      </c>
      <c r="V352">
        <v>0</v>
      </c>
      <c r="W352">
        <v>0</v>
      </c>
      <c r="X352">
        <v>91.435500000000005</v>
      </c>
      <c r="Y352">
        <v>794.78550000000007</v>
      </c>
      <c r="Z352" t="s">
        <v>8016</v>
      </c>
      <c r="AA352" s="119" t="s">
        <v>1</v>
      </c>
      <c r="AB352" t="s">
        <v>8016</v>
      </c>
      <c r="AC352">
        <v>0</v>
      </c>
    </row>
    <row r="353" spans="1:29" hidden="1" x14ac:dyDescent="0.25">
      <c r="A353" t="s">
        <v>8477</v>
      </c>
      <c r="B353" t="str">
        <f t="shared" si="31"/>
        <v>Septiembre</v>
      </c>
      <c r="C353" t="b">
        <f t="shared" si="30"/>
        <v>0</v>
      </c>
      <c r="D353">
        <v>386</v>
      </c>
      <c r="E353">
        <v>2022</v>
      </c>
      <c r="F353" t="s">
        <v>8784</v>
      </c>
      <c r="G353" t="s">
        <v>7854</v>
      </c>
      <c r="H353" t="s">
        <v>0</v>
      </c>
      <c r="I353" t="str">
        <f t="shared" si="27"/>
        <v>CCF</v>
      </c>
      <c r="J353" t="str">
        <f t="shared" si="28"/>
        <v>Impreso por imprenta o tiquetes</v>
      </c>
      <c r="K353" s="67" t="s">
        <v>8658</v>
      </c>
      <c r="L353" s="67" t="s">
        <v>8016</v>
      </c>
      <c r="M353">
        <v>967320</v>
      </c>
      <c r="N353" t="s">
        <v>39</v>
      </c>
      <c r="O353" t="str">
        <f t="shared" si="29"/>
        <v>06141909001034</v>
      </c>
      <c r="P353" t="s">
        <v>1566</v>
      </c>
      <c r="Q353">
        <v>3.41</v>
      </c>
      <c r="R353">
        <v>0</v>
      </c>
      <c r="S353">
        <v>0</v>
      </c>
      <c r="T353">
        <v>40.340000000000003</v>
      </c>
      <c r="U353">
        <v>0</v>
      </c>
      <c r="V353">
        <v>0</v>
      </c>
      <c r="W353">
        <v>0</v>
      </c>
      <c r="X353">
        <v>5.2442000000000002</v>
      </c>
      <c r="Y353">
        <v>48.994199999999999</v>
      </c>
      <c r="Z353" t="s">
        <v>8016</v>
      </c>
      <c r="AA353" s="119" t="s">
        <v>1</v>
      </c>
      <c r="AB353" t="s">
        <v>8016</v>
      </c>
      <c r="AC353">
        <v>0</v>
      </c>
    </row>
    <row r="354" spans="1:29" hidden="1" x14ac:dyDescent="0.25">
      <c r="A354" t="s">
        <v>8477</v>
      </c>
      <c r="B354" t="str">
        <f t="shared" si="31"/>
        <v>Septiembre</v>
      </c>
      <c r="C354" t="b">
        <f t="shared" si="30"/>
        <v>0</v>
      </c>
      <c r="D354">
        <v>385</v>
      </c>
      <c r="E354">
        <v>2022</v>
      </c>
      <c r="F354" t="s">
        <v>8784</v>
      </c>
      <c r="G354" t="s">
        <v>7854</v>
      </c>
      <c r="H354" t="s">
        <v>0</v>
      </c>
      <c r="I354" t="str">
        <f t="shared" si="27"/>
        <v>CCF</v>
      </c>
      <c r="J354" t="str">
        <f t="shared" si="28"/>
        <v>Impreso por imprenta o tiquetes</v>
      </c>
      <c r="K354" s="67" t="s">
        <v>8658</v>
      </c>
      <c r="L354" s="67" t="s">
        <v>8016</v>
      </c>
      <c r="M354">
        <v>32777</v>
      </c>
      <c r="N354" t="s">
        <v>1531</v>
      </c>
      <c r="O354" t="str">
        <f t="shared" si="29"/>
        <v>06142501101070</v>
      </c>
      <c r="P354" t="s">
        <v>1532</v>
      </c>
      <c r="Q354">
        <v>1.02</v>
      </c>
      <c r="R354">
        <v>0</v>
      </c>
      <c r="S354">
        <v>0</v>
      </c>
      <c r="T354">
        <v>12.36</v>
      </c>
      <c r="U354">
        <v>0</v>
      </c>
      <c r="V354">
        <v>0</v>
      </c>
      <c r="W354">
        <v>0</v>
      </c>
      <c r="X354">
        <v>1.6068</v>
      </c>
      <c r="Y354">
        <v>14.986799999999999</v>
      </c>
      <c r="Z354" t="s">
        <v>8016</v>
      </c>
      <c r="AA354" s="119" t="s">
        <v>1</v>
      </c>
      <c r="AB354" t="s">
        <v>8016</v>
      </c>
      <c r="AC354">
        <v>0</v>
      </c>
    </row>
    <row r="355" spans="1:29" hidden="1" x14ac:dyDescent="0.25">
      <c r="A355" t="s">
        <v>8477</v>
      </c>
      <c r="B355" t="str">
        <f t="shared" si="31"/>
        <v>Septiembre</v>
      </c>
      <c r="C355" t="b">
        <f t="shared" si="30"/>
        <v>0</v>
      </c>
      <c r="D355">
        <v>384</v>
      </c>
      <c r="E355">
        <v>2022</v>
      </c>
      <c r="F355" t="s">
        <v>8784</v>
      </c>
      <c r="G355" t="s">
        <v>7854</v>
      </c>
      <c r="H355" t="s">
        <v>0</v>
      </c>
      <c r="I355" t="str">
        <f t="shared" si="27"/>
        <v>CCF</v>
      </c>
      <c r="J355" t="str">
        <f t="shared" si="28"/>
        <v>Impreso por imprenta o tiquetes</v>
      </c>
      <c r="K355" s="67" t="s">
        <v>8658</v>
      </c>
      <c r="L355" s="67" t="s">
        <v>8016</v>
      </c>
      <c r="M355">
        <v>963</v>
      </c>
      <c r="N355" t="s">
        <v>1510</v>
      </c>
      <c r="O355" t="str">
        <f t="shared" si="29"/>
        <v>06141708071034</v>
      </c>
      <c r="P355" t="s">
        <v>1511</v>
      </c>
      <c r="Q355">
        <v>2.2000000000000002</v>
      </c>
      <c r="R355">
        <v>0</v>
      </c>
      <c r="S355">
        <v>0</v>
      </c>
      <c r="T355">
        <v>24.6</v>
      </c>
      <c r="U355">
        <v>0</v>
      </c>
      <c r="V355">
        <v>0</v>
      </c>
      <c r="W355">
        <v>0</v>
      </c>
      <c r="X355">
        <v>3.1980000000000004</v>
      </c>
      <c r="Y355">
        <v>29.998000000000001</v>
      </c>
      <c r="Z355" t="s">
        <v>8016</v>
      </c>
      <c r="AA355" s="119" t="s">
        <v>1</v>
      </c>
      <c r="AB355" t="s">
        <v>8016</v>
      </c>
      <c r="AC355">
        <v>0</v>
      </c>
    </row>
    <row r="356" spans="1:29" hidden="1" x14ac:dyDescent="0.25">
      <c r="A356" t="s">
        <v>8477</v>
      </c>
      <c r="B356" t="str">
        <f t="shared" si="31"/>
        <v>Septiembre</v>
      </c>
      <c r="C356" t="b">
        <f t="shared" si="30"/>
        <v>0</v>
      </c>
      <c r="D356">
        <v>383</v>
      </c>
      <c r="E356">
        <v>2022</v>
      </c>
      <c r="F356" t="s">
        <v>8784</v>
      </c>
      <c r="G356" t="s">
        <v>7854</v>
      </c>
      <c r="H356" t="s">
        <v>0</v>
      </c>
      <c r="I356" t="str">
        <f t="shared" si="27"/>
        <v>CCF</v>
      </c>
      <c r="J356" t="str">
        <f t="shared" si="28"/>
        <v>Impreso por imprenta o tiquetes</v>
      </c>
      <c r="K356" s="67" t="s">
        <v>8658</v>
      </c>
      <c r="L356" s="67" t="s">
        <v>8016</v>
      </c>
      <c r="M356">
        <v>23115</v>
      </c>
      <c r="N356" t="s">
        <v>1512</v>
      </c>
      <c r="O356" t="str">
        <f t="shared" si="29"/>
        <v>14162710661017</v>
      </c>
      <c r="P356" t="s">
        <v>1513</v>
      </c>
      <c r="Q356">
        <v>0.73</v>
      </c>
      <c r="R356">
        <v>0</v>
      </c>
      <c r="S356">
        <v>0</v>
      </c>
      <c r="T356">
        <v>8.1999999999999993</v>
      </c>
      <c r="U356">
        <v>0</v>
      </c>
      <c r="V356">
        <v>0</v>
      </c>
      <c r="W356">
        <v>0</v>
      </c>
      <c r="X356">
        <v>1.0659999999999998</v>
      </c>
      <c r="Y356">
        <v>9.9959999999999987</v>
      </c>
      <c r="Z356" t="s">
        <v>8016</v>
      </c>
      <c r="AA356" s="119" t="s">
        <v>1</v>
      </c>
      <c r="AB356" t="s">
        <v>8016</v>
      </c>
      <c r="AC356">
        <v>0</v>
      </c>
    </row>
    <row r="357" spans="1:29" hidden="1" x14ac:dyDescent="0.25">
      <c r="A357" t="s">
        <v>8477</v>
      </c>
      <c r="B357" t="str">
        <f t="shared" si="31"/>
        <v>Septiembre</v>
      </c>
      <c r="C357" t="b">
        <f t="shared" si="30"/>
        <v>0</v>
      </c>
      <c r="D357">
        <v>382</v>
      </c>
      <c r="E357">
        <v>2022</v>
      </c>
      <c r="F357" t="s">
        <v>8784</v>
      </c>
      <c r="G357" t="s">
        <v>7854</v>
      </c>
      <c r="H357" t="s">
        <v>0</v>
      </c>
      <c r="I357" t="str">
        <f t="shared" si="27"/>
        <v>CCF</v>
      </c>
      <c r="J357" t="str">
        <f t="shared" si="28"/>
        <v>Impreso por imprenta o tiquetes</v>
      </c>
      <c r="K357" s="67" t="s">
        <v>8658</v>
      </c>
      <c r="L357" s="67" t="s">
        <v>8016</v>
      </c>
      <c r="M357">
        <v>7913</v>
      </c>
      <c r="N357" t="s">
        <v>1541</v>
      </c>
      <c r="O357" t="str">
        <f t="shared" si="29"/>
        <v>06140210081052</v>
      </c>
      <c r="P357" t="s">
        <v>1542</v>
      </c>
      <c r="Q357">
        <v>0</v>
      </c>
      <c r="R357">
        <v>0</v>
      </c>
      <c r="S357">
        <v>0</v>
      </c>
      <c r="T357">
        <v>2.96</v>
      </c>
      <c r="U357">
        <v>0</v>
      </c>
      <c r="V357">
        <v>0</v>
      </c>
      <c r="W357">
        <v>0</v>
      </c>
      <c r="X357">
        <v>0.38480000000000003</v>
      </c>
      <c r="Y357">
        <v>3.3448000000000002</v>
      </c>
      <c r="Z357" t="s">
        <v>8016</v>
      </c>
      <c r="AA357" s="119" t="s">
        <v>1</v>
      </c>
      <c r="AB357" t="s">
        <v>8016</v>
      </c>
      <c r="AC357">
        <v>0</v>
      </c>
    </row>
    <row r="358" spans="1:29" hidden="1" x14ac:dyDescent="0.25">
      <c r="A358" t="s">
        <v>8477</v>
      </c>
      <c r="B358" t="str">
        <f t="shared" si="31"/>
        <v>Septiembre</v>
      </c>
      <c r="C358" t="b">
        <f t="shared" si="30"/>
        <v>0</v>
      </c>
      <c r="D358">
        <v>381</v>
      </c>
      <c r="E358">
        <v>2022</v>
      </c>
      <c r="F358" t="s">
        <v>8784</v>
      </c>
      <c r="G358" t="s">
        <v>7854</v>
      </c>
      <c r="H358" t="s">
        <v>0</v>
      </c>
      <c r="I358" t="str">
        <f t="shared" si="27"/>
        <v>CCF</v>
      </c>
      <c r="J358" t="str">
        <f t="shared" si="28"/>
        <v>Impreso por imprenta o tiquetes</v>
      </c>
      <c r="K358" s="67" t="s">
        <v>8658</v>
      </c>
      <c r="L358" s="67" t="s">
        <v>8016</v>
      </c>
      <c r="M358">
        <v>307136</v>
      </c>
      <c r="N358" t="s">
        <v>2759</v>
      </c>
      <c r="O358" t="str">
        <f t="shared" si="29"/>
        <v>06141312850038</v>
      </c>
      <c r="P358" t="s">
        <v>2760</v>
      </c>
      <c r="Q358">
        <v>0</v>
      </c>
      <c r="R358">
        <v>0</v>
      </c>
      <c r="S358">
        <v>0</v>
      </c>
      <c r="T358">
        <v>20.399999999999999</v>
      </c>
      <c r="U358">
        <v>0</v>
      </c>
      <c r="V358">
        <v>0</v>
      </c>
      <c r="W358">
        <v>0</v>
      </c>
      <c r="X358">
        <v>2.6519999999999997</v>
      </c>
      <c r="Y358">
        <v>23.052</v>
      </c>
      <c r="Z358" t="s">
        <v>8016</v>
      </c>
      <c r="AA358" s="119" t="s">
        <v>1</v>
      </c>
      <c r="AB358" t="s">
        <v>8016</v>
      </c>
      <c r="AC358">
        <v>0</v>
      </c>
    </row>
    <row r="359" spans="1:29" hidden="1" x14ac:dyDescent="0.25">
      <c r="A359" t="s">
        <v>8477</v>
      </c>
      <c r="B359" t="str">
        <f t="shared" si="31"/>
        <v>Septiembre</v>
      </c>
      <c r="C359" t="b">
        <f t="shared" si="30"/>
        <v>0</v>
      </c>
      <c r="D359">
        <v>380</v>
      </c>
      <c r="E359">
        <v>2022</v>
      </c>
      <c r="F359" t="s">
        <v>8785</v>
      </c>
      <c r="G359" t="s">
        <v>7854</v>
      </c>
      <c r="H359" t="s">
        <v>0</v>
      </c>
      <c r="I359" t="str">
        <f t="shared" si="27"/>
        <v>CCF</v>
      </c>
      <c r="J359" t="str">
        <f t="shared" si="28"/>
        <v>Impreso por imprenta o tiquetes</v>
      </c>
      <c r="K359" s="67" t="s">
        <v>8658</v>
      </c>
      <c r="L359" s="67" t="s">
        <v>8016</v>
      </c>
      <c r="M359">
        <v>1652</v>
      </c>
      <c r="N359" t="s">
        <v>1174</v>
      </c>
      <c r="O359" t="str">
        <f t="shared" si="29"/>
        <v>06142703981055</v>
      </c>
      <c r="P359" t="s">
        <v>1175</v>
      </c>
      <c r="Q359">
        <v>0</v>
      </c>
      <c r="R359">
        <v>0</v>
      </c>
      <c r="S359">
        <v>0</v>
      </c>
      <c r="T359">
        <v>7626</v>
      </c>
      <c r="U359">
        <v>0</v>
      </c>
      <c r="V359">
        <v>0</v>
      </c>
      <c r="W359">
        <v>0</v>
      </c>
      <c r="X359">
        <v>991.38</v>
      </c>
      <c r="Y359">
        <v>8617.3799999999992</v>
      </c>
      <c r="Z359" t="s">
        <v>8016</v>
      </c>
      <c r="AA359" s="119" t="s">
        <v>1</v>
      </c>
      <c r="AB359" t="s">
        <v>8016</v>
      </c>
      <c r="AC359">
        <v>0</v>
      </c>
    </row>
    <row r="360" spans="1:29" hidden="1" x14ac:dyDescent="0.25">
      <c r="A360" t="s">
        <v>8477</v>
      </c>
      <c r="B360" t="str">
        <f t="shared" si="31"/>
        <v>Septiembre</v>
      </c>
      <c r="C360" t="b">
        <f t="shared" si="30"/>
        <v>0</v>
      </c>
      <c r="D360">
        <v>379</v>
      </c>
      <c r="E360">
        <v>2022</v>
      </c>
      <c r="F360" t="s">
        <v>8785</v>
      </c>
      <c r="G360" t="s">
        <v>7854</v>
      </c>
      <c r="H360" t="s">
        <v>0</v>
      </c>
      <c r="I360" t="str">
        <f t="shared" si="27"/>
        <v>CCF</v>
      </c>
      <c r="J360" t="str">
        <f t="shared" si="28"/>
        <v>Impreso por imprenta o tiquetes</v>
      </c>
      <c r="K360" s="67" t="s">
        <v>8658</v>
      </c>
      <c r="L360" s="67" t="s">
        <v>8016</v>
      </c>
      <c r="M360">
        <v>3816352</v>
      </c>
      <c r="N360" t="s">
        <v>1464</v>
      </c>
      <c r="O360" t="str">
        <f t="shared" si="29"/>
        <v>06140108580017</v>
      </c>
      <c r="P360" t="s">
        <v>1465</v>
      </c>
      <c r="Q360">
        <v>0</v>
      </c>
      <c r="R360">
        <v>0</v>
      </c>
      <c r="S360">
        <v>0</v>
      </c>
      <c r="T360">
        <v>15.88</v>
      </c>
      <c r="U360">
        <v>0</v>
      </c>
      <c r="V360">
        <v>0</v>
      </c>
      <c r="W360">
        <v>0</v>
      </c>
      <c r="X360">
        <v>2.0644</v>
      </c>
      <c r="Y360">
        <v>17.944400000000002</v>
      </c>
      <c r="Z360" t="s">
        <v>8016</v>
      </c>
      <c r="AA360" s="119" t="s">
        <v>1</v>
      </c>
      <c r="AB360" t="s">
        <v>8016</v>
      </c>
      <c r="AC360">
        <v>0</v>
      </c>
    </row>
    <row r="361" spans="1:29" hidden="1" x14ac:dyDescent="0.25">
      <c r="A361" t="s">
        <v>8477</v>
      </c>
      <c r="B361" t="str">
        <f t="shared" si="31"/>
        <v>Septiembre</v>
      </c>
      <c r="C361" t="b">
        <f t="shared" si="30"/>
        <v>0</v>
      </c>
      <c r="D361">
        <v>378</v>
      </c>
      <c r="E361">
        <v>2022</v>
      </c>
      <c r="F361" t="s">
        <v>8785</v>
      </c>
      <c r="G361" t="s">
        <v>7854</v>
      </c>
      <c r="H361" t="s">
        <v>0</v>
      </c>
      <c r="I361" t="str">
        <f t="shared" si="27"/>
        <v>CCF</v>
      </c>
      <c r="J361" t="str">
        <f t="shared" si="28"/>
        <v>Impreso por imprenta o tiquetes</v>
      </c>
      <c r="K361" s="67" t="s">
        <v>8658</v>
      </c>
      <c r="L361" s="67" t="s">
        <v>8016</v>
      </c>
      <c r="M361">
        <v>498271</v>
      </c>
      <c r="N361" t="s">
        <v>1516</v>
      </c>
      <c r="O361" t="str">
        <f t="shared" si="29"/>
        <v>06142407500017</v>
      </c>
      <c r="P361" t="s">
        <v>1517</v>
      </c>
      <c r="Q361">
        <v>2.8</v>
      </c>
      <c r="R361">
        <v>0</v>
      </c>
      <c r="S361">
        <v>0</v>
      </c>
      <c r="T361">
        <v>52.78</v>
      </c>
      <c r="U361">
        <v>0</v>
      </c>
      <c r="V361">
        <v>0</v>
      </c>
      <c r="W361">
        <v>0</v>
      </c>
      <c r="X361">
        <v>6.8614000000000006</v>
      </c>
      <c r="Y361">
        <v>62.441400000000002</v>
      </c>
      <c r="Z361" t="s">
        <v>8016</v>
      </c>
      <c r="AA361" s="119" t="s">
        <v>1</v>
      </c>
      <c r="AB361" t="s">
        <v>8016</v>
      </c>
      <c r="AC361">
        <v>0</v>
      </c>
    </row>
    <row r="362" spans="1:29" hidden="1" x14ac:dyDescent="0.25">
      <c r="A362" t="s">
        <v>8477</v>
      </c>
      <c r="B362" t="str">
        <f t="shared" si="31"/>
        <v>Septiembre</v>
      </c>
      <c r="C362" t="b">
        <f t="shared" si="30"/>
        <v>0</v>
      </c>
      <c r="D362">
        <v>377</v>
      </c>
      <c r="E362">
        <v>2022</v>
      </c>
      <c r="F362" t="s">
        <v>8786</v>
      </c>
      <c r="G362" t="s">
        <v>7854</v>
      </c>
      <c r="H362" t="s">
        <v>0</v>
      </c>
      <c r="I362" t="str">
        <f t="shared" si="27"/>
        <v>CCF</v>
      </c>
      <c r="J362" t="str">
        <f t="shared" si="28"/>
        <v>Impreso por imprenta o tiquetes</v>
      </c>
      <c r="K362" s="67" t="s">
        <v>8658</v>
      </c>
      <c r="L362" s="67" t="s">
        <v>8016</v>
      </c>
      <c r="M362">
        <v>225281</v>
      </c>
      <c r="N362" t="s">
        <v>1471</v>
      </c>
      <c r="O362" t="str">
        <f t="shared" si="29"/>
        <v>14070503650018</v>
      </c>
      <c r="P362" t="s">
        <v>1472</v>
      </c>
      <c r="Q362">
        <v>0.99</v>
      </c>
      <c r="R362">
        <v>0</v>
      </c>
      <c r="S362">
        <v>0</v>
      </c>
      <c r="T362">
        <v>16.82</v>
      </c>
      <c r="U362">
        <v>0</v>
      </c>
      <c r="V362">
        <v>0</v>
      </c>
      <c r="W362">
        <v>0</v>
      </c>
      <c r="X362">
        <v>2.1866000000000003</v>
      </c>
      <c r="Y362">
        <v>19.996600000000001</v>
      </c>
      <c r="Z362" t="s">
        <v>8016</v>
      </c>
      <c r="AA362" s="119" t="s">
        <v>1</v>
      </c>
      <c r="AB362" t="s">
        <v>8016</v>
      </c>
      <c r="AC362">
        <v>0</v>
      </c>
    </row>
    <row r="363" spans="1:29" hidden="1" x14ac:dyDescent="0.25">
      <c r="A363" t="s">
        <v>8477</v>
      </c>
      <c r="B363" t="str">
        <f t="shared" si="31"/>
        <v>Septiembre</v>
      </c>
      <c r="C363" t="b">
        <f t="shared" si="30"/>
        <v>0</v>
      </c>
      <c r="D363">
        <v>376</v>
      </c>
      <c r="E363">
        <v>2022</v>
      </c>
      <c r="F363" t="s">
        <v>8786</v>
      </c>
      <c r="G363" t="s">
        <v>7854</v>
      </c>
      <c r="H363" t="s">
        <v>0</v>
      </c>
      <c r="I363" t="str">
        <f t="shared" si="27"/>
        <v>CCF</v>
      </c>
      <c r="J363" t="str">
        <f t="shared" si="28"/>
        <v>Impreso por imprenta o tiquetes</v>
      </c>
      <c r="K363" s="67" t="s">
        <v>8658</v>
      </c>
      <c r="L363" s="67" t="s">
        <v>8016</v>
      </c>
      <c r="M363">
        <v>53938</v>
      </c>
      <c r="N363" t="s">
        <v>7859</v>
      </c>
      <c r="O363" t="str">
        <f t="shared" si="29"/>
        <v>02040305560017</v>
      </c>
      <c r="P363" t="s">
        <v>7860</v>
      </c>
      <c r="Q363">
        <v>1.23</v>
      </c>
      <c r="R363">
        <v>0</v>
      </c>
      <c r="S363">
        <v>0</v>
      </c>
      <c r="T363">
        <v>21.04</v>
      </c>
      <c r="U363">
        <v>0</v>
      </c>
      <c r="V363">
        <v>0</v>
      </c>
      <c r="W363">
        <v>0</v>
      </c>
      <c r="X363">
        <v>2.7351999999999999</v>
      </c>
      <c r="Y363">
        <v>25.005199999999999</v>
      </c>
      <c r="Z363" t="s">
        <v>8016</v>
      </c>
      <c r="AA363" s="119" t="s">
        <v>1</v>
      </c>
      <c r="AB363" t="s">
        <v>8016</v>
      </c>
      <c r="AC363">
        <v>0</v>
      </c>
    </row>
    <row r="364" spans="1:29" hidden="1" x14ac:dyDescent="0.25">
      <c r="A364" t="s">
        <v>8477</v>
      </c>
      <c r="B364" t="str">
        <f t="shared" si="31"/>
        <v>Septiembre</v>
      </c>
      <c r="C364" t="b">
        <f t="shared" si="30"/>
        <v>0</v>
      </c>
      <c r="D364">
        <v>375</v>
      </c>
      <c r="E364">
        <v>2022</v>
      </c>
      <c r="F364" t="s">
        <v>8786</v>
      </c>
      <c r="G364" t="s">
        <v>7854</v>
      </c>
      <c r="H364" t="s">
        <v>0</v>
      </c>
      <c r="I364" t="str">
        <f t="shared" si="27"/>
        <v>CCF</v>
      </c>
      <c r="J364" t="str">
        <f t="shared" si="28"/>
        <v>Impreso por imprenta o tiquetes</v>
      </c>
      <c r="K364" s="67" t="s">
        <v>8658</v>
      </c>
      <c r="L364" s="67" t="s">
        <v>8016</v>
      </c>
      <c r="M364">
        <v>6623</v>
      </c>
      <c r="N364" t="s">
        <v>1531</v>
      </c>
      <c r="O364" t="str">
        <f t="shared" si="29"/>
        <v>06142501101070</v>
      </c>
      <c r="P364" t="s">
        <v>1532</v>
      </c>
      <c r="Q364">
        <v>0.71</v>
      </c>
      <c r="R364">
        <v>0</v>
      </c>
      <c r="S364">
        <v>0</v>
      </c>
      <c r="T364">
        <v>12.65</v>
      </c>
      <c r="U364">
        <v>0</v>
      </c>
      <c r="V364">
        <v>0</v>
      </c>
      <c r="W364">
        <v>0</v>
      </c>
      <c r="X364">
        <v>1.6445000000000001</v>
      </c>
      <c r="Y364">
        <v>15.0045</v>
      </c>
      <c r="Z364" t="s">
        <v>8016</v>
      </c>
      <c r="AA364" s="119" t="s">
        <v>1</v>
      </c>
      <c r="AB364" t="s">
        <v>8016</v>
      </c>
      <c r="AC364">
        <v>0</v>
      </c>
    </row>
    <row r="365" spans="1:29" hidden="1" x14ac:dyDescent="0.25">
      <c r="A365" t="s">
        <v>8477</v>
      </c>
      <c r="B365" t="str">
        <f t="shared" si="31"/>
        <v>Septiembre</v>
      </c>
      <c r="C365" t="b">
        <f t="shared" si="30"/>
        <v>0</v>
      </c>
      <c r="D365">
        <v>374</v>
      </c>
      <c r="E365">
        <v>2022</v>
      </c>
      <c r="F365" t="s">
        <v>8786</v>
      </c>
      <c r="G365" t="s">
        <v>7854</v>
      </c>
      <c r="H365" t="s">
        <v>0</v>
      </c>
      <c r="I365" t="str">
        <f t="shared" si="27"/>
        <v>CCF</v>
      </c>
      <c r="J365" t="str">
        <f t="shared" si="28"/>
        <v>Impreso por imprenta o tiquetes</v>
      </c>
      <c r="K365" s="67" t="s">
        <v>8658</v>
      </c>
      <c r="L365" s="67" t="s">
        <v>8016</v>
      </c>
      <c r="M365">
        <v>168018</v>
      </c>
      <c r="N365" t="s">
        <v>2349</v>
      </c>
      <c r="O365" t="str">
        <f t="shared" si="29"/>
        <v>06141612991019</v>
      </c>
      <c r="P365" t="s">
        <v>2350</v>
      </c>
      <c r="Q365">
        <v>1.83</v>
      </c>
      <c r="R365">
        <v>0</v>
      </c>
      <c r="S365">
        <v>0</v>
      </c>
      <c r="T365">
        <v>33.770000000000003</v>
      </c>
      <c r="U365">
        <v>0</v>
      </c>
      <c r="V365">
        <v>0</v>
      </c>
      <c r="W365">
        <v>0</v>
      </c>
      <c r="X365">
        <v>4.3901000000000003</v>
      </c>
      <c r="Y365">
        <v>39.990099999999998</v>
      </c>
      <c r="Z365" t="s">
        <v>8016</v>
      </c>
      <c r="AA365" s="119" t="s">
        <v>1</v>
      </c>
      <c r="AB365" t="s">
        <v>8016</v>
      </c>
      <c r="AC365">
        <v>0</v>
      </c>
    </row>
    <row r="366" spans="1:29" hidden="1" x14ac:dyDescent="0.25">
      <c r="A366" t="s">
        <v>8477</v>
      </c>
      <c r="B366" t="str">
        <f t="shared" si="31"/>
        <v>Septiembre</v>
      </c>
      <c r="C366" t="b">
        <f t="shared" si="30"/>
        <v>0</v>
      </c>
      <c r="D366">
        <v>373</v>
      </c>
      <c r="E366">
        <v>2022</v>
      </c>
      <c r="F366" t="s">
        <v>8786</v>
      </c>
      <c r="G366" t="s">
        <v>7854</v>
      </c>
      <c r="H366" t="s">
        <v>0</v>
      </c>
      <c r="I366" t="str">
        <f t="shared" si="27"/>
        <v>CCF</v>
      </c>
      <c r="J366" t="str">
        <f t="shared" si="28"/>
        <v>Impreso por imprenta o tiquetes</v>
      </c>
      <c r="K366" s="67" t="s">
        <v>8658</v>
      </c>
      <c r="L366" s="67" t="s">
        <v>8016</v>
      </c>
      <c r="M366">
        <v>6881</v>
      </c>
      <c r="N366" t="s">
        <v>1541</v>
      </c>
      <c r="O366" t="str">
        <f t="shared" si="29"/>
        <v>06140210081052</v>
      </c>
      <c r="P366" t="s">
        <v>1542</v>
      </c>
      <c r="Q366">
        <v>0</v>
      </c>
      <c r="R366">
        <v>0</v>
      </c>
      <c r="S366">
        <v>0</v>
      </c>
      <c r="T366">
        <v>4.82</v>
      </c>
      <c r="U366">
        <v>0</v>
      </c>
      <c r="V366">
        <v>0</v>
      </c>
      <c r="W366">
        <v>0</v>
      </c>
      <c r="X366">
        <v>0.62660000000000005</v>
      </c>
      <c r="Y366">
        <v>5.4466000000000001</v>
      </c>
      <c r="Z366" t="s">
        <v>8016</v>
      </c>
      <c r="AA366" s="119" t="s">
        <v>1</v>
      </c>
      <c r="AB366" t="s">
        <v>8016</v>
      </c>
      <c r="AC366">
        <v>0</v>
      </c>
    </row>
    <row r="367" spans="1:29" hidden="1" x14ac:dyDescent="0.25">
      <c r="A367" t="s">
        <v>8477</v>
      </c>
      <c r="B367" t="str">
        <f t="shared" si="31"/>
        <v>Septiembre</v>
      </c>
      <c r="C367" t="b">
        <f t="shared" si="30"/>
        <v>0</v>
      </c>
      <c r="D367">
        <v>372</v>
      </c>
      <c r="E367">
        <v>2022</v>
      </c>
      <c r="F367" t="s">
        <v>8815</v>
      </c>
      <c r="G367" t="s">
        <v>7854</v>
      </c>
      <c r="H367" t="s">
        <v>0</v>
      </c>
      <c r="I367" t="str">
        <f t="shared" si="27"/>
        <v>CCF</v>
      </c>
      <c r="J367" t="str">
        <f t="shared" si="28"/>
        <v>Impreso por imprenta o tiquetes</v>
      </c>
      <c r="K367" s="67" t="s">
        <v>8658</v>
      </c>
      <c r="L367" s="67" t="s">
        <v>8016</v>
      </c>
      <c r="M367">
        <v>65</v>
      </c>
      <c r="N367" t="s">
        <v>7872</v>
      </c>
      <c r="O367" t="str">
        <f t="shared" si="29"/>
        <v>02101107171019</v>
      </c>
      <c r="P367" t="s">
        <v>7873</v>
      </c>
      <c r="Q367">
        <v>0</v>
      </c>
      <c r="R367">
        <v>0</v>
      </c>
      <c r="S367">
        <v>0</v>
      </c>
      <c r="T367">
        <v>300</v>
      </c>
      <c r="U367">
        <v>0</v>
      </c>
      <c r="V367">
        <v>0</v>
      </c>
      <c r="W367">
        <v>0</v>
      </c>
      <c r="X367">
        <v>39</v>
      </c>
      <c r="Y367">
        <v>339</v>
      </c>
      <c r="Z367" t="s">
        <v>8016</v>
      </c>
      <c r="AA367" s="119" t="s">
        <v>1</v>
      </c>
      <c r="AB367" t="s">
        <v>8016</v>
      </c>
      <c r="AC367">
        <v>0</v>
      </c>
    </row>
    <row r="368" spans="1:29" hidden="1" x14ac:dyDescent="0.25">
      <c r="A368" t="s">
        <v>8477</v>
      </c>
      <c r="B368" t="str">
        <f t="shared" si="31"/>
        <v>Septiembre</v>
      </c>
      <c r="C368" t="b">
        <f t="shared" si="30"/>
        <v>0</v>
      </c>
      <c r="D368">
        <v>371</v>
      </c>
      <c r="E368">
        <v>2022</v>
      </c>
      <c r="F368" t="s">
        <v>8815</v>
      </c>
      <c r="G368" t="s">
        <v>7854</v>
      </c>
      <c r="H368" t="s">
        <v>0</v>
      </c>
      <c r="I368" t="str">
        <f t="shared" si="27"/>
        <v>CCF</v>
      </c>
      <c r="J368" t="str">
        <f t="shared" si="28"/>
        <v>Impreso por imprenta o tiquetes</v>
      </c>
      <c r="K368" s="67" t="s">
        <v>8658</v>
      </c>
      <c r="L368" s="67" t="s">
        <v>8016</v>
      </c>
      <c r="M368">
        <v>16507</v>
      </c>
      <c r="N368" t="s">
        <v>1469</v>
      </c>
      <c r="O368" t="str">
        <f t="shared" si="29"/>
        <v>06140711071030</v>
      </c>
      <c r="P368" t="s">
        <v>1470</v>
      </c>
      <c r="Q368">
        <v>0</v>
      </c>
      <c r="R368">
        <v>0</v>
      </c>
      <c r="S368">
        <v>0</v>
      </c>
      <c r="T368">
        <v>11.15</v>
      </c>
      <c r="U368">
        <v>0</v>
      </c>
      <c r="V368">
        <v>0</v>
      </c>
      <c r="W368">
        <v>0</v>
      </c>
      <c r="X368">
        <v>1.4495</v>
      </c>
      <c r="Y368">
        <v>12.599500000000001</v>
      </c>
      <c r="Z368" t="s">
        <v>8016</v>
      </c>
      <c r="AA368" s="119" t="s">
        <v>1</v>
      </c>
      <c r="AB368" t="s">
        <v>8016</v>
      </c>
      <c r="AC368">
        <v>0</v>
      </c>
    </row>
    <row r="369" spans="1:29" hidden="1" x14ac:dyDescent="0.25">
      <c r="A369" t="s">
        <v>8477</v>
      </c>
      <c r="B369" t="str">
        <f t="shared" si="31"/>
        <v>Septiembre</v>
      </c>
      <c r="C369" t="b">
        <f t="shared" si="30"/>
        <v>0</v>
      </c>
      <c r="D369">
        <v>370</v>
      </c>
      <c r="E369">
        <v>2022</v>
      </c>
      <c r="F369" t="s">
        <v>8815</v>
      </c>
      <c r="G369" t="s">
        <v>7854</v>
      </c>
      <c r="H369" t="s">
        <v>0</v>
      </c>
      <c r="I369" t="str">
        <f t="shared" si="27"/>
        <v>CCF</v>
      </c>
      <c r="J369" t="str">
        <f t="shared" si="28"/>
        <v>Impreso por imprenta o tiquetes</v>
      </c>
      <c r="K369" s="67" t="s">
        <v>8658</v>
      </c>
      <c r="L369" s="67" t="s">
        <v>8016</v>
      </c>
      <c r="M369">
        <v>2106</v>
      </c>
      <c r="N369" t="s">
        <v>254</v>
      </c>
      <c r="O369" t="str">
        <f t="shared" si="29"/>
        <v>06141504911068</v>
      </c>
      <c r="P369" t="s">
        <v>255</v>
      </c>
      <c r="Q369">
        <v>0</v>
      </c>
      <c r="R369">
        <v>0</v>
      </c>
      <c r="S369">
        <v>0</v>
      </c>
      <c r="T369">
        <v>1302.4000000000001</v>
      </c>
      <c r="U369">
        <v>0</v>
      </c>
      <c r="V369">
        <v>0</v>
      </c>
      <c r="W369">
        <v>0</v>
      </c>
      <c r="X369">
        <v>169.31200000000001</v>
      </c>
      <c r="Y369">
        <v>1471.712</v>
      </c>
      <c r="Z369" t="s">
        <v>8016</v>
      </c>
      <c r="AA369" s="119" t="s">
        <v>1</v>
      </c>
      <c r="AB369" t="s">
        <v>8016</v>
      </c>
      <c r="AC369">
        <v>0</v>
      </c>
    </row>
    <row r="370" spans="1:29" hidden="1" x14ac:dyDescent="0.25">
      <c r="A370" t="s">
        <v>8477</v>
      </c>
      <c r="B370" t="str">
        <f t="shared" si="31"/>
        <v>Septiembre</v>
      </c>
      <c r="C370" t="b">
        <f t="shared" si="30"/>
        <v>0</v>
      </c>
      <c r="D370">
        <v>369</v>
      </c>
      <c r="E370">
        <v>2022</v>
      </c>
      <c r="F370" t="s">
        <v>8815</v>
      </c>
      <c r="G370" t="s">
        <v>7854</v>
      </c>
      <c r="H370" t="s">
        <v>0</v>
      </c>
      <c r="I370" t="str">
        <f t="shared" si="27"/>
        <v>CCF</v>
      </c>
      <c r="J370" t="str">
        <f t="shared" si="28"/>
        <v>Impreso por imprenta o tiquetes</v>
      </c>
      <c r="K370" s="67" t="s">
        <v>8658</v>
      </c>
      <c r="L370" s="67" t="s">
        <v>8016</v>
      </c>
      <c r="M370">
        <v>2105</v>
      </c>
      <c r="N370" t="s">
        <v>254</v>
      </c>
      <c r="O370" t="str">
        <f t="shared" si="29"/>
        <v>06141504911068</v>
      </c>
      <c r="P370" t="s">
        <v>255</v>
      </c>
      <c r="Q370">
        <v>0</v>
      </c>
      <c r="R370">
        <v>0</v>
      </c>
      <c r="S370">
        <v>0</v>
      </c>
      <c r="T370">
        <v>1805.7</v>
      </c>
      <c r="U370">
        <v>0</v>
      </c>
      <c r="V370">
        <v>0</v>
      </c>
      <c r="W370">
        <v>0</v>
      </c>
      <c r="X370">
        <v>234.74100000000001</v>
      </c>
      <c r="Y370">
        <v>2040.441</v>
      </c>
      <c r="Z370" t="s">
        <v>8016</v>
      </c>
      <c r="AA370" s="119" t="s">
        <v>1</v>
      </c>
      <c r="AB370" t="s">
        <v>8016</v>
      </c>
      <c r="AC370">
        <v>0</v>
      </c>
    </row>
    <row r="371" spans="1:29" hidden="1" x14ac:dyDescent="0.25">
      <c r="A371" t="s">
        <v>8477</v>
      </c>
      <c r="B371" t="str">
        <f t="shared" si="31"/>
        <v>Septiembre</v>
      </c>
      <c r="C371" t="b">
        <f t="shared" si="30"/>
        <v>0</v>
      </c>
      <c r="D371">
        <v>368</v>
      </c>
      <c r="E371">
        <v>2022</v>
      </c>
      <c r="F371" t="s">
        <v>8815</v>
      </c>
      <c r="G371" t="s">
        <v>7854</v>
      </c>
      <c r="H371" t="s">
        <v>0</v>
      </c>
      <c r="I371" t="str">
        <f t="shared" si="27"/>
        <v>CCF</v>
      </c>
      <c r="J371" t="str">
        <f t="shared" si="28"/>
        <v>Impreso por imprenta o tiquetes</v>
      </c>
      <c r="K371" s="67" t="s">
        <v>8658</v>
      </c>
      <c r="L371" s="67" t="s">
        <v>8016</v>
      </c>
      <c r="M371">
        <v>13040549</v>
      </c>
      <c r="N371" t="s">
        <v>1501</v>
      </c>
      <c r="O371" t="str">
        <f t="shared" si="29"/>
        <v>06142708101053</v>
      </c>
      <c r="P371" t="s">
        <v>1502</v>
      </c>
      <c r="Q371">
        <v>1.94</v>
      </c>
      <c r="R371">
        <v>0</v>
      </c>
      <c r="S371">
        <v>0</v>
      </c>
      <c r="T371">
        <v>33.68</v>
      </c>
      <c r="U371">
        <v>0</v>
      </c>
      <c r="V371">
        <v>0</v>
      </c>
      <c r="W371">
        <v>0</v>
      </c>
      <c r="X371">
        <v>4.3784000000000001</v>
      </c>
      <c r="Y371">
        <v>39.998399999999997</v>
      </c>
      <c r="Z371" t="s">
        <v>8016</v>
      </c>
      <c r="AA371" s="119" t="s">
        <v>1</v>
      </c>
      <c r="AB371" t="s">
        <v>8016</v>
      </c>
      <c r="AC371">
        <v>0</v>
      </c>
    </row>
    <row r="372" spans="1:29" hidden="1" x14ac:dyDescent="0.25">
      <c r="A372" t="s">
        <v>8477</v>
      </c>
      <c r="B372" t="str">
        <f t="shared" si="31"/>
        <v>Septiembre</v>
      </c>
      <c r="C372" t="b">
        <f t="shared" si="30"/>
        <v>0</v>
      </c>
      <c r="D372">
        <v>367</v>
      </c>
      <c r="E372">
        <v>2022</v>
      </c>
      <c r="F372" t="s">
        <v>8815</v>
      </c>
      <c r="G372" t="s">
        <v>7854</v>
      </c>
      <c r="H372" t="s">
        <v>0</v>
      </c>
      <c r="I372" t="str">
        <f t="shared" si="27"/>
        <v>CCF</v>
      </c>
      <c r="J372" t="str">
        <f t="shared" si="28"/>
        <v>Impreso por imprenta o tiquetes</v>
      </c>
      <c r="K372" s="67" t="s">
        <v>8658</v>
      </c>
      <c r="L372" s="67" t="s">
        <v>8016</v>
      </c>
      <c r="M372">
        <v>1515580</v>
      </c>
      <c r="N372" t="s">
        <v>1546</v>
      </c>
      <c r="O372" t="str">
        <f t="shared" si="29"/>
        <v>06140812610145</v>
      </c>
      <c r="P372" t="s">
        <v>1547</v>
      </c>
      <c r="Q372">
        <v>0</v>
      </c>
      <c r="R372">
        <v>0</v>
      </c>
      <c r="S372">
        <v>0</v>
      </c>
      <c r="T372">
        <v>1579.61</v>
      </c>
      <c r="U372">
        <v>0</v>
      </c>
      <c r="V372">
        <v>0</v>
      </c>
      <c r="W372">
        <v>0</v>
      </c>
      <c r="X372">
        <v>205.3493</v>
      </c>
      <c r="Y372">
        <v>1784.9593</v>
      </c>
      <c r="Z372" t="s">
        <v>8016</v>
      </c>
      <c r="AA372" s="119" t="s">
        <v>1</v>
      </c>
      <c r="AB372" t="s">
        <v>8016</v>
      </c>
      <c r="AC372">
        <v>0</v>
      </c>
    </row>
    <row r="373" spans="1:29" hidden="1" x14ac:dyDescent="0.25">
      <c r="A373" t="s">
        <v>8477</v>
      </c>
      <c r="B373" t="str">
        <f t="shared" si="31"/>
        <v>Septiembre</v>
      </c>
      <c r="C373">
        <f>IF(A373="ENERO",REPLACE(A373,2,4,"nero"),IF(A373="FEBRERO",REPLACE(A373,2,6,"ebrero"),IF(A373="MARZO",REPLACE(A373,2,4,"arzo"),IF(A373="ABRIL",REPLACE(A373,2,4,"bril"),IF(A373="MAYO",REPLACE(A373,2,3,"ayo"),IF(A373="JUNIO",REPLACE(A373,2,4,"unio"),0))))))</f>
        <v>0</v>
      </c>
      <c r="D373">
        <v>366</v>
      </c>
      <c r="E373">
        <v>2022</v>
      </c>
      <c r="F373" t="s">
        <v>8815</v>
      </c>
      <c r="G373" t="s">
        <v>7854</v>
      </c>
      <c r="H373" t="s">
        <v>0</v>
      </c>
      <c r="I373" t="str">
        <f t="shared" si="27"/>
        <v>CCF</v>
      </c>
      <c r="J373" t="str">
        <f t="shared" si="28"/>
        <v>Impreso por imprenta o tiquetes</v>
      </c>
      <c r="K373" s="67" t="s">
        <v>8658</v>
      </c>
      <c r="L373" s="67" t="s">
        <v>8016</v>
      </c>
      <c r="M373">
        <v>11488</v>
      </c>
      <c r="N373" t="s">
        <v>2227</v>
      </c>
      <c r="O373" t="str">
        <f t="shared" si="29"/>
        <v>06142704001062</v>
      </c>
      <c r="P373" t="s">
        <v>2228</v>
      </c>
      <c r="Q373">
        <v>0</v>
      </c>
      <c r="R373">
        <v>0</v>
      </c>
      <c r="S373">
        <v>0</v>
      </c>
      <c r="T373">
        <v>336.29</v>
      </c>
      <c r="U373">
        <v>0</v>
      </c>
      <c r="V373">
        <v>0</v>
      </c>
      <c r="W373">
        <v>0</v>
      </c>
      <c r="X373">
        <v>43.717700000000001</v>
      </c>
      <c r="Y373">
        <v>380.0077</v>
      </c>
      <c r="Z373" t="s">
        <v>8016</v>
      </c>
      <c r="AA373" s="119" t="s">
        <v>1</v>
      </c>
      <c r="AB373" t="s">
        <v>8016</v>
      </c>
      <c r="AC373">
        <v>0</v>
      </c>
    </row>
    <row r="374" spans="1:29" hidden="1" x14ac:dyDescent="0.25">
      <c r="A374" t="s">
        <v>8477</v>
      </c>
      <c r="B374" t="str">
        <f t="shared" si="31"/>
        <v>Septiembre</v>
      </c>
      <c r="C374">
        <f t="shared" ref="C374:C437" si="32">IF(A374="ENERO",REPLACE(A374,2,4,"nero"),IF(A374="FEBRERO",REPLACE(A374,2,6,"ebrero"),IF(A374="MARZO",REPLACE(A374,2,4,"arzo"),IF(A374="ABRIL",REPLACE(A374,2,4,"bril"),IF(A374="MAYO",REPLACE(A374,2,3,"ayo"),IF(A374="JUNIO",REPLACE(A374,2,4,"unio"),0))))))</f>
        <v>0</v>
      </c>
      <c r="D374">
        <v>365</v>
      </c>
      <c r="E374">
        <v>2022</v>
      </c>
      <c r="F374" t="s">
        <v>8787</v>
      </c>
      <c r="G374" t="s">
        <v>7854</v>
      </c>
      <c r="H374" t="s">
        <v>0</v>
      </c>
      <c r="I374" t="str">
        <f t="shared" si="27"/>
        <v>CCF</v>
      </c>
      <c r="J374" t="str">
        <f t="shared" si="28"/>
        <v>Impreso por imprenta o tiquetes</v>
      </c>
      <c r="K374" s="67" t="s">
        <v>8658</v>
      </c>
      <c r="L374" s="67" t="s">
        <v>8016</v>
      </c>
      <c r="M374">
        <v>9736</v>
      </c>
      <c r="N374" t="s">
        <v>7070</v>
      </c>
      <c r="O374" t="str">
        <f t="shared" si="29"/>
        <v>06142406031056</v>
      </c>
      <c r="P374" t="s">
        <v>7071</v>
      </c>
      <c r="Q374">
        <v>0</v>
      </c>
      <c r="R374">
        <v>0</v>
      </c>
      <c r="S374">
        <v>0</v>
      </c>
      <c r="T374">
        <v>52</v>
      </c>
      <c r="U374">
        <v>0</v>
      </c>
      <c r="V374">
        <v>0</v>
      </c>
      <c r="W374">
        <v>0</v>
      </c>
      <c r="X374">
        <v>6.76</v>
      </c>
      <c r="Y374">
        <v>58.76</v>
      </c>
      <c r="Z374" t="s">
        <v>8016</v>
      </c>
      <c r="AA374" s="119" t="s">
        <v>1</v>
      </c>
      <c r="AB374" t="s">
        <v>8016</v>
      </c>
      <c r="AC374">
        <v>0</v>
      </c>
    </row>
    <row r="375" spans="1:29" hidden="1" x14ac:dyDescent="0.25">
      <c r="A375" t="s">
        <v>8477</v>
      </c>
      <c r="B375" t="str">
        <f t="shared" si="31"/>
        <v>Septiembre</v>
      </c>
      <c r="C375">
        <f t="shared" si="32"/>
        <v>0</v>
      </c>
      <c r="D375">
        <v>364</v>
      </c>
      <c r="E375">
        <v>2022</v>
      </c>
      <c r="F375" t="s">
        <v>8787</v>
      </c>
      <c r="G375" s="21" t="s">
        <v>7854</v>
      </c>
      <c r="H375" s="21" t="s">
        <v>0</v>
      </c>
      <c r="I375" t="str">
        <f t="shared" si="27"/>
        <v>CCF</v>
      </c>
      <c r="J375" t="str">
        <f t="shared" si="28"/>
        <v>Impreso por imprenta o tiquetes</v>
      </c>
      <c r="K375" s="67" t="s">
        <v>8658</v>
      </c>
      <c r="L375" s="67" t="s">
        <v>8016</v>
      </c>
      <c r="M375">
        <v>49553</v>
      </c>
      <c r="N375" t="s">
        <v>2681</v>
      </c>
      <c r="O375" t="str">
        <f t="shared" si="29"/>
        <v>06140411660046</v>
      </c>
      <c r="P375" t="s">
        <v>2682</v>
      </c>
      <c r="Q375">
        <v>1.98</v>
      </c>
      <c r="R375">
        <v>0</v>
      </c>
      <c r="S375">
        <v>0</v>
      </c>
      <c r="T375">
        <v>35.42</v>
      </c>
      <c r="U375">
        <v>0</v>
      </c>
      <c r="V375">
        <v>0</v>
      </c>
      <c r="W375">
        <v>0</v>
      </c>
      <c r="X375">
        <v>4.6046000000000005</v>
      </c>
      <c r="Y375">
        <v>42.004599999999996</v>
      </c>
      <c r="Z375" t="s">
        <v>8016</v>
      </c>
      <c r="AA375" s="119" t="s">
        <v>1</v>
      </c>
      <c r="AB375" t="s">
        <v>8016</v>
      </c>
      <c r="AC375">
        <v>0</v>
      </c>
    </row>
    <row r="376" spans="1:29" hidden="1" x14ac:dyDescent="0.25">
      <c r="A376" t="s">
        <v>8477</v>
      </c>
      <c r="B376" t="str">
        <f t="shared" si="31"/>
        <v>Septiembre</v>
      </c>
      <c r="C376">
        <f t="shared" si="32"/>
        <v>0</v>
      </c>
      <c r="D376">
        <v>363</v>
      </c>
      <c r="E376">
        <v>2022</v>
      </c>
      <c r="F376" t="s">
        <v>8787</v>
      </c>
      <c r="G376" t="s">
        <v>7854</v>
      </c>
      <c r="H376" t="s">
        <v>0</v>
      </c>
      <c r="I376" t="str">
        <f t="shared" si="27"/>
        <v>CCF</v>
      </c>
      <c r="J376" t="str">
        <f t="shared" si="28"/>
        <v>Impreso por imprenta o tiquetes</v>
      </c>
      <c r="K376" s="67" t="s">
        <v>8658</v>
      </c>
      <c r="L376" s="67" t="s">
        <v>8016</v>
      </c>
      <c r="M376">
        <v>1328</v>
      </c>
      <c r="O376" t="str">
        <f t="shared" si="29"/>
        <v>011500974</v>
      </c>
      <c r="P376" t="s">
        <v>1706</v>
      </c>
      <c r="Q376">
        <v>1.97</v>
      </c>
      <c r="R376">
        <v>0</v>
      </c>
      <c r="S376">
        <v>0</v>
      </c>
      <c r="T376">
        <v>33.659999999999997</v>
      </c>
      <c r="U376">
        <v>0</v>
      </c>
      <c r="V376">
        <v>0</v>
      </c>
      <c r="W376">
        <v>0</v>
      </c>
      <c r="X376">
        <v>4.3757999999999999</v>
      </c>
      <c r="Y376">
        <v>40.005799999999994</v>
      </c>
      <c r="Z376" t="s">
        <v>8838</v>
      </c>
      <c r="AA376" s="119" t="s">
        <v>1</v>
      </c>
      <c r="AB376" t="s">
        <v>8016</v>
      </c>
      <c r="AC376">
        <v>0</v>
      </c>
    </row>
    <row r="377" spans="1:29" hidden="1" x14ac:dyDescent="0.25">
      <c r="A377" t="s">
        <v>8477</v>
      </c>
      <c r="B377" t="str">
        <f t="shared" si="31"/>
        <v>Septiembre</v>
      </c>
      <c r="C377">
        <f t="shared" si="32"/>
        <v>0</v>
      </c>
      <c r="D377">
        <v>362</v>
      </c>
      <c r="E377">
        <v>2022</v>
      </c>
      <c r="F377" t="s">
        <v>8787</v>
      </c>
      <c r="G377" t="s">
        <v>7854</v>
      </c>
      <c r="H377" t="s">
        <v>0</v>
      </c>
      <c r="I377" t="str">
        <f t="shared" si="27"/>
        <v>CCF</v>
      </c>
      <c r="J377" t="str">
        <f t="shared" si="28"/>
        <v>Impreso por imprenta o tiquetes</v>
      </c>
      <c r="K377" s="67" t="s">
        <v>8658</v>
      </c>
      <c r="L377" s="67" t="s">
        <v>8016</v>
      </c>
      <c r="M377">
        <v>2646</v>
      </c>
      <c r="N377" t="s">
        <v>919</v>
      </c>
      <c r="O377" t="str">
        <f t="shared" si="29"/>
        <v>06141605121041</v>
      </c>
      <c r="P377" t="s">
        <v>920</v>
      </c>
      <c r="Q377">
        <v>0</v>
      </c>
      <c r="R377">
        <v>0</v>
      </c>
      <c r="S377">
        <v>0</v>
      </c>
      <c r="T377">
        <v>159.29</v>
      </c>
      <c r="U377">
        <v>0</v>
      </c>
      <c r="V377">
        <v>0</v>
      </c>
      <c r="W377">
        <v>0</v>
      </c>
      <c r="X377">
        <v>20.707699999999999</v>
      </c>
      <c r="Y377">
        <v>179.99769999999998</v>
      </c>
      <c r="Z377" t="s">
        <v>8016</v>
      </c>
      <c r="AA377" s="119" t="s">
        <v>1</v>
      </c>
      <c r="AB377" t="s">
        <v>8016</v>
      </c>
      <c r="AC377">
        <v>0</v>
      </c>
    </row>
    <row r="378" spans="1:29" hidden="1" x14ac:dyDescent="0.25">
      <c r="A378" t="s">
        <v>8477</v>
      </c>
      <c r="B378" t="str">
        <f t="shared" si="31"/>
        <v>Septiembre</v>
      </c>
      <c r="C378">
        <f t="shared" si="32"/>
        <v>0</v>
      </c>
      <c r="D378">
        <v>361</v>
      </c>
      <c r="E378">
        <v>2022</v>
      </c>
      <c r="F378" t="s">
        <v>8787</v>
      </c>
      <c r="G378" t="s">
        <v>7854</v>
      </c>
      <c r="H378" t="s">
        <v>0</v>
      </c>
      <c r="I378" t="str">
        <f t="shared" si="27"/>
        <v>CCF</v>
      </c>
      <c r="J378" t="str">
        <f t="shared" si="28"/>
        <v>Impreso por imprenta o tiquetes</v>
      </c>
      <c r="K378" s="67" t="s">
        <v>8658</v>
      </c>
      <c r="L378" s="67" t="s">
        <v>8016</v>
      </c>
      <c r="M378">
        <v>126700</v>
      </c>
      <c r="N378" t="s">
        <v>1522</v>
      </c>
      <c r="O378" t="str">
        <f t="shared" si="29"/>
        <v>06141403161033</v>
      </c>
      <c r="P378" t="s">
        <v>1523</v>
      </c>
      <c r="Q378">
        <v>2</v>
      </c>
      <c r="R378">
        <v>0</v>
      </c>
      <c r="S378">
        <v>0</v>
      </c>
      <c r="T378">
        <v>33.630000000000003</v>
      </c>
      <c r="U378">
        <v>0</v>
      </c>
      <c r="V378">
        <v>0</v>
      </c>
      <c r="W378">
        <v>0</v>
      </c>
      <c r="X378">
        <v>4.3719000000000001</v>
      </c>
      <c r="Y378">
        <v>40.001900000000006</v>
      </c>
      <c r="Z378" t="s">
        <v>8016</v>
      </c>
      <c r="AA378" s="119" t="s">
        <v>1</v>
      </c>
      <c r="AB378" t="s">
        <v>8016</v>
      </c>
      <c r="AC378">
        <v>0</v>
      </c>
    </row>
    <row r="379" spans="1:29" hidden="1" x14ac:dyDescent="0.25">
      <c r="A379" t="s">
        <v>8477</v>
      </c>
      <c r="B379" t="str">
        <f t="shared" si="31"/>
        <v>Septiembre</v>
      </c>
      <c r="C379">
        <f t="shared" si="32"/>
        <v>0</v>
      </c>
      <c r="D379">
        <v>360</v>
      </c>
      <c r="E379">
        <v>2022</v>
      </c>
      <c r="F379" t="s">
        <v>8787</v>
      </c>
      <c r="G379" t="s">
        <v>7854</v>
      </c>
      <c r="H379" t="s">
        <v>0</v>
      </c>
      <c r="I379" t="str">
        <f t="shared" si="27"/>
        <v>CCF</v>
      </c>
      <c r="J379" t="str">
        <f t="shared" si="28"/>
        <v>Impreso por imprenta o tiquetes</v>
      </c>
      <c r="K379" s="67" t="s">
        <v>8658</v>
      </c>
      <c r="L379" s="67" t="s">
        <v>8016</v>
      </c>
      <c r="M379">
        <v>1367</v>
      </c>
      <c r="N379" t="s">
        <v>1504</v>
      </c>
      <c r="O379" t="str">
        <f t="shared" si="29"/>
        <v>06141607031015</v>
      </c>
      <c r="P379" t="s">
        <v>1505</v>
      </c>
      <c r="Q379">
        <v>0</v>
      </c>
      <c r="R379">
        <v>0</v>
      </c>
      <c r="S379">
        <v>0</v>
      </c>
      <c r="T379">
        <v>140</v>
      </c>
      <c r="U379">
        <v>0</v>
      </c>
      <c r="V379">
        <v>0</v>
      </c>
      <c r="W379">
        <v>0</v>
      </c>
      <c r="X379">
        <v>18.2</v>
      </c>
      <c r="Y379">
        <v>158.19999999999999</v>
      </c>
      <c r="Z379" t="s">
        <v>8016</v>
      </c>
      <c r="AA379" s="119" t="s">
        <v>1</v>
      </c>
      <c r="AB379" t="s">
        <v>8016</v>
      </c>
      <c r="AC379">
        <v>0</v>
      </c>
    </row>
    <row r="380" spans="1:29" hidden="1" x14ac:dyDescent="0.25">
      <c r="A380" t="s">
        <v>8477</v>
      </c>
      <c r="B380" t="str">
        <f t="shared" si="31"/>
        <v>Septiembre</v>
      </c>
      <c r="C380">
        <f t="shared" si="32"/>
        <v>0</v>
      </c>
      <c r="D380">
        <v>359</v>
      </c>
      <c r="E380">
        <v>2022</v>
      </c>
      <c r="F380" t="s">
        <v>8837</v>
      </c>
      <c r="G380" t="s">
        <v>7854</v>
      </c>
      <c r="H380" t="s">
        <v>0</v>
      </c>
      <c r="I380" t="str">
        <f t="shared" si="27"/>
        <v>CCF</v>
      </c>
      <c r="J380" t="str">
        <f t="shared" si="28"/>
        <v>Impreso por imprenta o tiquetes</v>
      </c>
      <c r="K380" s="67" t="s">
        <v>8658</v>
      </c>
      <c r="L380" s="67" t="s">
        <v>8016</v>
      </c>
      <c r="M380">
        <v>1807</v>
      </c>
      <c r="N380" t="s">
        <v>132</v>
      </c>
      <c r="O380" t="str">
        <f t="shared" si="29"/>
        <v>06142601121035</v>
      </c>
      <c r="P380" t="s">
        <v>133</v>
      </c>
      <c r="Q380">
        <v>0</v>
      </c>
      <c r="R380">
        <v>0</v>
      </c>
      <c r="S380">
        <v>0</v>
      </c>
      <c r="T380">
        <v>1513.28</v>
      </c>
      <c r="U380">
        <v>0</v>
      </c>
      <c r="V380">
        <v>0</v>
      </c>
      <c r="W380">
        <v>0</v>
      </c>
      <c r="X380">
        <v>196.72640000000001</v>
      </c>
      <c r="Y380">
        <v>1710.0064</v>
      </c>
      <c r="Z380" t="s">
        <v>8016</v>
      </c>
      <c r="AA380" s="119" t="s">
        <v>1</v>
      </c>
      <c r="AB380" t="s">
        <v>8016</v>
      </c>
      <c r="AC380">
        <v>0</v>
      </c>
    </row>
    <row r="381" spans="1:29" hidden="1" x14ac:dyDescent="0.25">
      <c r="A381" t="s">
        <v>8477</v>
      </c>
      <c r="B381" t="str">
        <f t="shared" si="31"/>
        <v>Septiembre</v>
      </c>
      <c r="C381">
        <f t="shared" si="32"/>
        <v>0</v>
      </c>
      <c r="D381">
        <v>358</v>
      </c>
      <c r="E381">
        <v>2022</v>
      </c>
      <c r="F381" t="s">
        <v>8837</v>
      </c>
      <c r="G381" t="s">
        <v>7854</v>
      </c>
      <c r="H381" t="s">
        <v>0</v>
      </c>
      <c r="I381" t="str">
        <f t="shared" si="27"/>
        <v>CCF</v>
      </c>
      <c r="J381" t="str">
        <f t="shared" si="28"/>
        <v>Impreso por imprenta o tiquetes</v>
      </c>
      <c r="K381" s="67" t="s">
        <v>8658</v>
      </c>
      <c r="L381" s="67" t="s">
        <v>8016</v>
      </c>
      <c r="M381">
        <v>1044172</v>
      </c>
      <c r="N381" t="s">
        <v>5393</v>
      </c>
      <c r="O381" t="str">
        <f t="shared" si="29"/>
        <v>06141708001052</v>
      </c>
      <c r="P381" t="s">
        <v>5394</v>
      </c>
      <c r="Q381">
        <v>0</v>
      </c>
      <c r="R381">
        <v>0</v>
      </c>
      <c r="S381">
        <v>0</v>
      </c>
      <c r="T381">
        <v>42.57</v>
      </c>
      <c r="U381">
        <v>0</v>
      </c>
      <c r="V381">
        <v>0</v>
      </c>
      <c r="W381">
        <v>0</v>
      </c>
      <c r="X381">
        <v>5.5341000000000005</v>
      </c>
      <c r="Y381">
        <v>48.104100000000003</v>
      </c>
      <c r="Z381" t="s">
        <v>8016</v>
      </c>
      <c r="AA381" s="119" t="s">
        <v>1</v>
      </c>
      <c r="AB381" t="s">
        <v>8016</v>
      </c>
      <c r="AC381">
        <v>0</v>
      </c>
    </row>
    <row r="382" spans="1:29" hidden="1" x14ac:dyDescent="0.25">
      <c r="A382" t="s">
        <v>8477</v>
      </c>
      <c r="B382" t="str">
        <f t="shared" si="31"/>
        <v>Septiembre</v>
      </c>
      <c r="C382">
        <f t="shared" si="32"/>
        <v>0</v>
      </c>
      <c r="D382">
        <v>357</v>
      </c>
      <c r="E382">
        <v>2022</v>
      </c>
      <c r="F382" t="s">
        <v>8837</v>
      </c>
      <c r="G382" t="s">
        <v>7854</v>
      </c>
      <c r="H382" t="s">
        <v>0</v>
      </c>
      <c r="I382" t="str">
        <f t="shared" si="27"/>
        <v>CCF</v>
      </c>
      <c r="J382" t="str">
        <f t="shared" si="28"/>
        <v>Impreso por imprenta o tiquetes</v>
      </c>
      <c r="K382" s="67" t="s">
        <v>8658</v>
      </c>
      <c r="L382" s="67" t="s">
        <v>8016</v>
      </c>
      <c r="M382">
        <v>18319</v>
      </c>
      <c r="N382" t="s">
        <v>1541</v>
      </c>
      <c r="O382" t="str">
        <f t="shared" si="29"/>
        <v>06140210081052</v>
      </c>
      <c r="P382" t="s">
        <v>1542</v>
      </c>
      <c r="Q382">
        <v>0</v>
      </c>
      <c r="R382">
        <v>0</v>
      </c>
      <c r="S382">
        <v>0</v>
      </c>
      <c r="T382">
        <v>33.72</v>
      </c>
      <c r="U382">
        <v>0</v>
      </c>
      <c r="V382">
        <v>0</v>
      </c>
      <c r="W382">
        <v>0</v>
      </c>
      <c r="X382">
        <v>4.3836000000000004</v>
      </c>
      <c r="Y382">
        <v>38.1036</v>
      </c>
      <c r="Z382" t="s">
        <v>8016</v>
      </c>
      <c r="AA382" s="119" t="s">
        <v>1</v>
      </c>
      <c r="AB382" t="s">
        <v>8016</v>
      </c>
      <c r="AC382">
        <v>0</v>
      </c>
    </row>
    <row r="383" spans="1:29" hidden="1" x14ac:dyDescent="0.25">
      <c r="A383" t="s">
        <v>8477</v>
      </c>
      <c r="B383" t="str">
        <f t="shared" si="31"/>
        <v>Septiembre</v>
      </c>
      <c r="C383">
        <f t="shared" si="32"/>
        <v>0</v>
      </c>
      <c r="D383">
        <v>356</v>
      </c>
      <c r="E383">
        <v>2022</v>
      </c>
      <c r="F383" t="s">
        <v>8788</v>
      </c>
      <c r="G383" t="s">
        <v>7854</v>
      </c>
      <c r="H383" t="s">
        <v>0</v>
      </c>
      <c r="I383" t="str">
        <f t="shared" si="27"/>
        <v>CCF</v>
      </c>
      <c r="J383" t="str">
        <f t="shared" si="28"/>
        <v>Impreso por imprenta o tiquetes</v>
      </c>
      <c r="K383" s="67" t="s">
        <v>8658</v>
      </c>
      <c r="L383" s="67" t="s">
        <v>8016</v>
      </c>
      <c r="M383">
        <v>16222</v>
      </c>
      <c r="N383" t="s">
        <v>1469</v>
      </c>
      <c r="O383" t="str">
        <f t="shared" si="29"/>
        <v>06140711071030</v>
      </c>
      <c r="P383" t="s">
        <v>1470</v>
      </c>
      <c r="Q383">
        <v>0</v>
      </c>
      <c r="R383">
        <v>0</v>
      </c>
      <c r="S383">
        <v>0</v>
      </c>
      <c r="T383">
        <v>20.27</v>
      </c>
      <c r="U383">
        <v>0</v>
      </c>
      <c r="V383">
        <v>0</v>
      </c>
      <c r="W383">
        <v>0</v>
      </c>
      <c r="X383">
        <v>2.6351</v>
      </c>
      <c r="Y383">
        <v>22.905100000000001</v>
      </c>
      <c r="Z383" t="s">
        <v>8016</v>
      </c>
      <c r="AA383" s="119" t="s">
        <v>1</v>
      </c>
      <c r="AB383" t="s">
        <v>8016</v>
      </c>
      <c r="AC383">
        <v>0</v>
      </c>
    </row>
    <row r="384" spans="1:29" hidden="1" x14ac:dyDescent="0.25">
      <c r="A384" t="s">
        <v>8477</v>
      </c>
      <c r="B384" t="str">
        <f t="shared" si="31"/>
        <v>Septiembre</v>
      </c>
      <c r="C384">
        <f t="shared" si="32"/>
        <v>0</v>
      </c>
      <c r="D384">
        <v>355</v>
      </c>
      <c r="E384">
        <v>2022</v>
      </c>
      <c r="F384" t="s">
        <v>8788</v>
      </c>
      <c r="G384" t="s">
        <v>7854</v>
      </c>
      <c r="H384" t="s">
        <v>0</v>
      </c>
      <c r="I384" t="str">
        <f t="shared" si="27"/>
        <v>CCF</v>
      </c>
      <c r="J384" t="str">
        <f t="shared" si="28"/>
        <v>Impreso por imprenta o tiquetes</v>
      </c>
      <c r="K384" s="67" t="s">
        <v>8658</v>
      </c>
      <c r="L384" s="67" t="s">
        <v>8016</v>
      </c>
      <c r="M384">
        <v>5723</v>
      </c>
      <c r="N384" t="s">
        <v>1520</v>
      </c>
      <c r="O384" t="str">
        <f t="shared" si="29"/>
        <v>09091105520014</v>
      </c>
      <c r="P384" t="s">
        <v>1521</v>
      </c>
      <c r="Q384">
        <v>1.76</v>
      </c>
      <c r="R384">
        <v>0</v>
      </c>
      <c r="S384">
        <v>0</v>
      </c>
      <c r="T384">
        <v>32.08</v>
      </c>
      <c r="U384">
        <v>0</v>
      </c>
      <c r="V384">
        <v>0</v>
      </c>
      <c r="W384">
        <v>0</v>
      </c>
      <c r="X384">
        <v>4.1703999999999999</v>
      </c>
      <c r="Y384">
        <v>38.010399999999997</v>
      </c>
      <c r="Z384" t="s">
        <v>8016</v>
      </c>
      <c r="AA384" s="119" t="s">
        <v>1</v>
      </c>
      <c r="AB384" t="s">
        <v>8016</v>
      </c>
      <c r="AC384">
        <v>0</v>
      </c>
    </row>
    <row r="385" spans="1:29" hidden="1" x14ac:dyDescent="0.25">
      <c r="A385" t="s">
        <v>8477</v>
      </c>
      <c r="B385" t="str">
        <f t="shared" si="31"/>
        <v>Septiembre</v>
      </c>
      <c r="C385">
        <f t="shared" si="32"/>
        <v>0</v>
      </c>
      <c r="D385">
        <v>354</v>
      </c>
      <c r="E385">
        <v>2022</v>
      </c>
      <c r="F385" t="s">
        <v>8788</v>
      </c>
      <c r="G385" t="s">
        <v>7854</v>
      </c>
      <c r="H385" t="s">
        <v>0</v>
      </c>
      <c r="I385" t="str">
        <f t="shared" si="27"/>
        <v>CCF</v>
      </c>
      <c r="J385" t="str">
        <f t="shared" si="28"/>
        <v>Impreso por imprenta o tiquetes</v>
      </c>
      <c r="K385" s="67" t="s">
        <v>8658</v>
      </c>
      <c r="L385" s="67" t="s">
        <v>8016</v>
      </c>
      <c r="M385">
        <v>36822</v>
      </c>
      <c r="N385" t="s">
        <v>8835</v>
      </c>
      <c r="O385" t="str">
        <f t="shared" si="29"/>
        <v>06140910131034</v>
      </c>
      <c r="P385" t="s">
        <v>8836</v>
      </c>
      <c r="Q385">
        <v>1.89</v>
      </c>
      <c r="R385">
        <v>0</v>
      </c>
      <c r="S385">
        <v>0</v>
      </c>
      <c r="T385">
        <v>32.840000000000003</v>
      </c>
      <c r="U385">
        <v>0</v>
      </c>
      <c r="V385">
        <v>0</v>
      </c>
      <c r="W385">
        <v>0</v>
      </c>
      <c r="X385">
        <v>4.2692000000000005</v>
      </c>
      <c r="Y385">
        <v>38.999200000000002</v>
      </c>
      <c r="Z385" t="s">
        <v>8016</v>
      </c>
      <c r="AA385" s="119" t="s">
        <v>1</v>
      </c>
      <c r="AB385" t="s">
        <v>8016</v>
      </c>
      <c r="AC385">
        <v>0</v>
      </c>
    </row>
    <row r="386" spans="1:29" hidden="1" x14ac:dyDescent="0.25">
      <c r="A386" t="s">
        <v>8477</v>
      </c>
      <c r="B386" t="str">
        <f t="shared" si="31"/>
        <v>Septiembre</v>
      </c>
      <c r="C386">
        <f t="shared" si="32"/>
        <v>0</v>
      </c>
      <c r="D386">
        <v>353</v>
      </c>
      <c r="E386">
        <v>2022</v>
      </c>
      <c r="F386" t="s">
        <v>8788</v>
      </c>
      <c r="G386" t="s">
        <v>7854</v>
      </c>
      <c r="H386" t="s">
        <v>0</v>
      </c>
      <c r="I386" t="str">
        <f t="shared" si="27"/>
        <v>CCF</v>
      </c>
      <c r="J386" t="str">
        <f t="shared" si="28"/>
        <v>Impreso por imprenta o tiquetes</v>
      </c>
      <c r="K386" s="67" t="s">
        <v>8658</v>
      </c>
      <c r="L386" s="67" t="s">
        <v>8016</v>
      </c>
      <c r="M386">
        <v>1542</v>
      </c>
      <c r="N386" t="s">
        <v>1174</v>
      </c>
      <c r="O386" t="str">
        <f t="shared" si="29"/>
        <v>06142703981055</v>
      </c>
      <c r="P386" t="s">
        <v>1175</v>
      </c>
      <c r="Q386">
        <v>0</v>
      </c>
      <c r="R386">
        <v>0</v>
      </c>
      <c r="S386">
        <v>0</v>
      </c>
      <c r="T386">
        <v>2075.1999999999998</v>
      </c>
      <c r="U386">
        <v>0</v>
      </c>
      <c r="V386">
        <v>0</v>
      </c>
      <c r="W386">
        <v>0</v>
      </c>
      <c r="X386">
        <v>269.77600000000001</v>
      </c>
      <c r="Y386">
        <v>2344.9759999999997</v>
      </c>
      <c r="Z386" t="s">
        <v>8016</v>
      </c>
      <c r="AA386" s="119" t="s">
        <v>1</v>
      </c>
      <c r="AB386" t="s">
        <v>8016</v>
      </c>
      <c r="AC386">
        <v>0</v>
      </c>
    </row>
    <row r="387" spans="1:29" hidden="1" x14ac:dyDescent="0.25">
      <c r="A387" t="s">
        <v>8477</v>
      </c>
      <c r="B387" t="str">
        <f t="shared" si="31"/>
        <v>Septiembre</v>
      </c>
      <c r="C387">
        <f t="shared" si="32"/>
        <v>0</v>
      </c>
      <c r="D387">
        <v>352</v>
      </c>
      <c r="E387">
        <v>2022</v>
      </c>
      <c r="F387" t="s">
        <v>8788</v>
      </c>
      <c r="G387" t="s">
        <v>7854</v>
      </c>
      <c r="H387" t="s">
        <v>0</v>
      </c>
      <c r="I387" t="str">
        <f t="shared" ref="I387:I450" si="33">IF(H387="03","CCF",IF(H387="05","Nota de crédito",IF(H387="12","Factura",0)))</f>
        <v>CCF</v>
      </c>
      <c r="J387" t="str">
        <f t="shared" ref="J387:J450" si="34">IF(I387="CCF","Impreso por imprenta o tiquetes",IF(I387="Nota de crédito","Impreso por imprenta o tiquetes",IF(I387="Factura","Otros",0)))</f>
        <v>Impreso por imprenta o tiquetes</v>
      </c>
      <c r="K387" s="67" t="s">
        <v>8658</v>
      </c>
      <c r="L387" s="67" t="s">
        <v>8016</v>
      </c>
      <c r="M387">
        <v>1551</v>
      </c>
      <c r="N387" t="s">
        <v>1174</v>
      </c>
      <c r="O387" t="str">
        <f t="shared" ref="O387:O450" si="35">IF(N387="",Z387,N387)</f>
        <v>06142703981055</v>
      </c>
      <c r="P387" t="s">
        <v>1175</v>
      </c>
      <c r="Q387">
        <v>0</v>
      </c>
      <c r="R387">
        <v>0</v>
      </c>
      <c r="S387">
        <v>0</v>
      </c>
      <c r="T387">
        <v>12196</v>
      </c>
      <c r="U387">
        <v>0</v>
      </c>
      <c r="V387">
        <v>0</v>
      </c>
      <c r="W387">
        <v>0</v>
      </c>
      <c r="X387">
        <v>1585.48</v>
      </c>
      <c r="Y387">
        <v>13781.48</v>
      </c>
      <c r="Z387" t="s">
        <v>8016</v>
      </c>
      <c r="AA387" s="119" t="s">
        <v>1</v>
      </c>
      <c r="AB387" t="s">
        <v>8016</v>
      </c>
      <c r="AC387">
        <v>0</v>
      </c>
    </row>
    <row r="388" spans="1:29" hidden="1" x14ac:dyDescent="0.25">
      <c r="A388" t="s">
        <v>8477</v>
      </c>
      <c r="B388" t="str">
        <f t="shared" si="31"/>
        <v>Septiembre</v>
      </c>
      <c r="C388">
        <f t="shared" si="32"/>
        <v>0</v>
      </c>
      <c r="D388">
        <v>351</v>
      </c>
      <c r="E388">
        <v>2022</v>
      </c>
      <c r="F388" t="s">
        <v>8788</v>
      </c>
      <c r="G388" t="s">
        <v>7854</v>
      </c>
      <c r="H388" t="s">
        <v>0</v>
      </c>
      <c r="I388" t="str">
        <f t="shared" si="33"/>
        <v>CCF</v>
      </c>
      <c r="J388" t="str">
        <f t="shared" si="34"/>
        <v>Impreso por imprenta o tiquetes</v>
      </c>
      <c r="K388" s="67" t="s">
        <v>8658</v>
      </c>
      <c r="L388" s="67" t="s">
        <v>8016</v>
      </c>
      <c r="M388">
        <v>1539</v>
      </c>
      <c r="N388" t="s">
        <v>1174</v>
      </c>
      <c r="O388" t="str">
        <f t="shared" si="35"/>
        <v>06142703981055</v>
      </c>
      <c r="P388" t="s">
        <v>1175</v>
      </c>
      <c r="Q388">
        <v>0</v>
      </c>
      <c r="R388">
        <v>0</v>
      </c>
      <c r="S388">
        <v>0</v>
      </c>
      <c r="T388">
        <v>30492</v>
      </c>
      <c r="U388">
        <v>0</v>
      </c>
      <c r="V388">
        <v>0</v>
      </c>
      <c r="W388">
        <v>0</v>
      </c>
      <c r="X388">
        <v>3963.96</v>
      </c>
      <c r="Y388">
        <v>34455.96</v>
      </c>
      <c r="Z388" t="s">
        <v>8016</v>
      </c>
      <c r="AA388" s="119" t="s">
        <v>1</v>
      </c>
      <c r="AB388" t="s">
        <v>8016</v>
      </c>
      <c r="AC388">
        <v>0</v>
      </c>
    </row>
    <row r="389" spans="1:29" hidden="1" x14ac:dyDescent="0.25">
      <c r="A389" t="s">
        <v>8477</v>
      </c>
      <c r="B389" t="str">
        <f t="shared" si="31"/>
        <v>Septiembre</v>
      </c>
      <c r="C389">
        <f t="shared" si="32"/>
        <v>0</v>
      </c>
      <c r="D389">
        <v>350</v>
      </c>
      <c r="E389">
        <v>2022</v>
      </c>
      <c r="F389" t="s">
        <v>8788</v>
      </c>
      <c r="G389" t="s">
        <v>7854</v>
      </c>
      <c r="H389" t="s">
        <v>0</v>
      </c>
      <c r="I389" t="str">
        <f t="shared" si="33"/>
        <v>CCF</v>
      </c>
      <c r="J389" t="str">
        <f t="shared" si="34"/>
        <v>Impreso por imprenta o tiquetes</v>
      </c>
      <c r="K389" s="67" t="s">
        <v>8658</v>
      </c>
      <c r="L389" s="67" t="s">
        <v>8016</v>
      </c>
      <c r="M389">
        <v>460</v>
      </c>
      <c r="N389" t="s">
        <v>2453</v>
      </c>
      <c r="O389" t="str">
        <f t="shared" si="35"/>
        <v>05112308101011</v>
      </c>
      <c r="P389" t="s">
        <v>2454</v>
      </c>
      <c r="Q389">
        <v>0</v>
      </c>
      <c r="R389">
        <v>0</v>
      </c>
      <c r="S389">
        <v>0</v>
      </c>
      <c r="T389">
        <v>3982.3</v>
      </c>
      <c r="U389">
        <v>0</v>
      </c>
      <c r="V389">
        <v>0</v>
      </c>
      <c r="W389">
        <v>0</v>
      </c>
      <c r="X389">
        <v>517.69900000000007</v>
      </c>
      <c r="Y389">
        <v>4499.9989999999998</v>
      </c>
      <c r="Z389" t="s">
        <v>8016</v>
      </c>
      <c r="AA389" s="119" t="s">
        <v>1</v>
      </c>
      <c r="AB389" t="s">
        <v>8016</v>
      </c>
      <c r="AC389">
        <v>0</v>
      </c>
    </row>
    <row r="390" spans="1:29" hidden="1" x14ac:dyDescent="0.25">
      <c r="A390" t="s">
        <v>8477</v>
      </c>
      <c r="B390" t="str">
        <f t="shared" si="31"/>
        <v>Septiembre</v>
      </c>
      <c r="C390">
        <f t="shared" si="32"/>
        <v>0</v>
      </c>
      <c r="D390">
        <v>349</v>
      </c>
      <c r="E390">
        <v>2022</v>
      </c>
      <c r="F390" t="s">
        <v>8789</v>
      </c>
      <c r="G390" t="s">
        <v>7854</v>
      </c>
      <c r="H390" t="s">
        <v>0</v>
      </c>
      <c r="I390" t="str">
        <f t="shared" si="33"/>
        <v>CCF</v>
      </c>
      <c r="J390" t="str">
        <f t="shared" si="34"/>
        <v>Impreso por imprenta o tiquetes</v>
      </c>
      <c r="K390" s="67" t="s">
        <v>8658</v>
      </c>
      <c r="L390" s="67" t="s">
        <v>8016</v>
      </c>
      <c r="M390">
        <v>964081</v>
      </c>
      <c r="N390" t="s">
        <v>39</v>
      </c>
      <c r="O390" t="str">
        <f t="shared" si="35"/>
        <v>06141909001034</v>
      </c>
      <c r="P390" t="s">
        <v>1566</v>
      </c>
      <c r="Q390">
        <v>2.2999999999999998</v>
      </c>
      <c r="R390">
        <v>0</v>
      </c>
      <c r="S390">
        <v>0</v>
      </c>
      <c r="T390">
        <v>4133</v>
      </c>
      <c r="U390">
        <v>0</v>
      </c>
      <c r="V390">
        <v>0</v>
      </c>
      <c r="W390">
        <v>0</v>
      </c>
      <c r="X390">
        <v>537.29</v>
      </c>
      <c r="Y390">
        <v>4672.59</v>
      </c>
      <c r="Z390" t="s">
        <v>8016</v>
      </c>
      <c r="AA390" s="119" t="s">
        <v>1</v>
      </c>
      <c r="AB390" t="s">
        <v>8016</v>
      </c>
      <c r="AC390">
        <v>0</v>
      </c>
    </row>
    <row r="391" spans="1:29" hidden="1" x14ac:dyDescent="0.25">
      <c r="A391" t="s">
        <v>8477</v>
      </c>
      <c r="B391" t="str">
        <f t="shared" si="31"/>
        <v>Septiembre</v>
      </c>
      <c r="C391">
        <f t="shared" si="32"/>
        <v>0</v>
      </c>
      <c r="D391">
        <v>348</v>
      </c>
      <c r="E391">
        <v>2022</v>
      </c>
      <c r="F391" t="s">
        <v>8789</v>
      </c>
      <c r="G391" t="s">
        <v>7854</v>
      </c>
      <c r="H391" t="s">
        <v>0</v>
      </c>
      <c r="I391" t="str">
        <f t="shared" si="33"/>
        <v>CCF</v>
      </c>
      <c r="J391" t="str">
        <f t="shared" si="34"/>
        <v>Impreso por imprenta o tiquetes</v>
      </c>
      <c r="K391" s="67" t="s">
        <v>8658</v>
      </c>
      <c r="L391" s="67" t="s">
        <v>8016</v>
      </c>
      <c r="M391">
        <v>902456</v>
      </c>
      <c r="N391" t="s">
        <v>1467</v>
      </c>
      <c r="O391" t="str">
        <f t="shared" si="35"/>
        <v>06141511720027</v>
      </c>
      <c r="P391" t="s">
        <v>1468</v>
      </c>
      <c r="Q391">
        <v>0</v>
      </c>
      <c r="R391">
        <v>0</v>
      </c>
      <c r="S391">
        <v>0</v>
      </c>
      <c r="T391">
        <v>23.6</v>
      </c>
      <c r="U391">
        <v>0</v>
      </c>
      <c r="V391">
        <v>0</v>
      </c>
      <c r="W391">
        <v>0</v>
      </c>
      <c r="X391">
        <v>3.0680000000000005</v>
      </c>
      <c r="Y391">
        <v>26.668000000000003</v>
      </c>
      <c r="Z391" t="s">
        <v>8016</v>
      </c>
      <c r="AA391" s="119" t="s">
        <v>1</v>
      </c>
      <c r="AB391" t="s">
        <v>8016</v>
      </c>
      <c r="AC391">
        <v>0</v>
      </c>
    </row>
    <row r="392" spans="1:29" hidden="1" x14ac:dyDescent="0.25">
      <c r="A392" t="s">
        <v>8477</v>
      </c>
      <c r="B392" t="str">
        <f t="shared" si="31"/>
        <v>Septiembre</v>
      </c>
      <c r="C392">
        <f t="shared" si="32"/>
        <v>0</v>
      </c>
      <c r="D392">
        <v>347</v>
      </c>
      <c r="E392">
        <v>2022</v>
      </c>
      <c r="F392" t="s">
        <v>8790</v>
      </c>
      <c r="G392" t="s">
        <v>7854</v>
      </c>
      <c r="H392" t="s">
        <v>0</v>
      </c>
      <c r="I392" t="str">
        <f t="shared" si="33"/>
        <v>CCF</v>
      </c>
      <c r="J392" t="str">
        <f t="shared" si="34"/>
        <v>Impreso por imprenta o tiquetes</v>
      </c>
      <c r="K392" s="67" t="s">
        <v>8658</v>
      </c>
      <c r="L392" s="67" t="s">
        <v>8016</v>
      </c>
      <c r="M392">
        <v>2875</v>
      </c>
      <c r="N392" t="s">
        <v>7692</v>
      </c>
      <c r="O392" t="str">
        <f t="shared" si="35"/>
        <v>06140404081061</v>
      </c>
      <c r="P392" t="s">
        <v>7693</v>
      </c>
      <c r="Q392">
        <v>0</v>
      </c>
      <c r="R392">
        <v>0</v>
      </c>
      <c r="S392">
        <v>0</v>
      </c>
      <c r="T392">
        <v>440</v>
      </c>
      <c r="U392">
        <v>0</v>
      </c>
      <c r="V392">
        <v>0</v>
      </c>
      <c r="W392">
        <v>0</v>
      </c>
      <c r="X392">
        <v>57.2</v>
      </c>
      <c r="Y392">
        <v>497.2</v>
      </c>
      <c r="Z392" t="s">
        <v>8016</v>
      </c>
      <c r="AA392" s="119" t="s">
        <v>1</v>
      </c>
      <c r="AB392" t="s">
        <v>8016</v>
      </c>
      <c r="AC392">
        <v>0</v>
      </c>
    </row>
    <row r="393" spans="1:29" hidden="1" x14ac:dyDescent="0.25">
      <c r="A393" t="s">
        <v>8477</v>
      </c>
      <c r="B393" t="str">
        <f t="shared" si="31"/>
        <v>Septiembre</v>
      </c>
      <c r="C393">
        <f t="shared" si="32"/>
        <v>0</v>
      </c>
      <c r="D393">
        <v>346</v>
      </c>
      <c r="E393">
        <v>2022</v>
      </c>
      <c r="F393" t="s">
        <v>8790</v>
      </c>
      <c r="G393" t="s">
        <v>7854</v>
      </c>
      <c r="H393" t="s">
        <v>0</v>
      </c>
      <c r="I393" t="str">
        <f t="shared" si="33"/>
        <v>CCF</v>
      </c>
      <c r="J393" t="str">
        <f t="shared" si="34"/>
        <v>Impreso por imprenta o tiquetes</v>
      </c>
      <c r="K393" s="67" t="s">
        <v>8658</v>
      </c>
      <c r="L393" s="67" t="s">
        <v>8016</v>
      </c>
      <c r="M393">
        <v>78</v>
      </c>
      <c r="N393" t="s">
        <v>8211</v>
      </c>
      <c r="O393" t="str">
        <f t="shared" si="35"/>
        <v>02022304590012</v>
      </c>
      <c r="P393" t="s">
        <v>8212</v>
      </c>
      <c r="Q393">
        <v>0</v>
      </c>
      <c r="R393">
        <v>0</v>
      </c>
      <c r="S393">
        <v>0</v>
      </c>
      <c r="T393">
        <v>326.56</v>
      </c>
      <c r="U393">
        <v>0</v>
      </c>
      <c r="V393">
        <v>0</v>
      </c>
      <c r="W393">
        <v>0</v>
      </c>
      <c r="X393">
        <v>42.452800000000003</v>
      </c>
      <c r="Y393">
        <v>369.01280000000003</v>
      </c>
      <c r="Z393" t="s">
        <v>8016</v>
      </c>
      <c r="AA393" s="119" t="s">
        <v>1</v>
      </c>
      <c r="AB393" t="s">
        <v>8016</v>
      </c>
      <c r="AC393">
        <v>0</v>
      </c>
    </row>
    <row r="394" spans="1:29" hidden="1" x14ac:dyDescent="0.25">
      <c r="A394" t="s">
        <v>8477</v>
      </c>
      <c r="B394" t="str">
        <f t="shared" si="31"/>
        <v>Septiembre</v>
      </c>
      <c r="C394">
        <f t="shared" si="32"/>
        <v>0</v>
      </c>
      <c r="D394">
        <v>345</v>
      </c>
      <c r="E394">
        <v>2022</v>
      </c>
      <c r="F394" t="s">
        <v>8790</v>
      </c>
      <c r="G394" t="s">
        <v>7854</v>
      </c>
      <c r="H394" t="s">
        <v>0</v>
      </c>
      <c r="I394" t="str">
        <f t="shared" si="33"/>
        <v>CCF</v>
      </c>
      <c r="J394" t="str">
        <f t="shared" si="34"/>
        <v>Impreso por imprenta o tiquetes</v>
      </c>
      <c r="K394" s="67" t="s">
        <v>8658</v>
      </c>
      <c r="L394" s="67" t="s">
        <v>8016</v>
      </c>
      <c r="M394">
        <v>32346</v>
      </c>
      <c r="N394" t="s">
        <v>1602</v>
      </c>
      <c r="O394" t="str">
        <f t="shared" si="35"/>
        <v>05111703630014</v>
      </c>
      <c r="P394" t="s">
        <v>1603</v>
      </c>
      <c r="Q394">
        <v>1.9</v>
      </c>
      <c r="R394">
        <v>0</v>
      </c>
      <c r="S394">
        <v>0</v>
      </c>
      <c r="T394">
        <v>33.72</v>
      </c>
      <c r="U394">
        <v>0</v>
      </c>
      <c r="V394">
        <v>0</v>
      </c>
      <c r="W394">
        <v>0</v>
      </c>
      <c r="X394">
        <v>4.3836000000000004</v>
      </c>
      <c r="Y394">
        <v>40.003599999999999</v>
      </c>
      <c r="Z394" t="s">
        <v>8016</v>
      </c>
      <c r="AA394" s="119" t="s">
        <v>1</v>
      </c>
      <c r="AB394" t="s">
        <v>8016</v>
      </c>
      <c r="AC394">
        <v>0</v>
      </c>
    </row>
    <row r="395" spans="1:29" hidden="1" x14ac:dyDescent="0.25">
      <c r="A395" t="s">
        <v>8477</v>
      </c>
      <c r="B395" t="str">
        <f t="shared" si="31"/>
        <v>Septiembre</v>
      </c>
      <c r="C395">
        <f t="shared" si="32"/>
        <v>0</v>
      </c>
      <c r="D395">
        <v>344</v>
      </c>
      <c r="E395">
        <v>2022</v>
      </c>
      <c r="F395" t="s">
        <v>8790</v>
      </c>
      <c r="G395" t="s">
        <v>7854</v>
      </c>
      <c r="H395" t="s">
        <v>0</v>
      </c>
      <c r="I395" t="str">
        <f t="shared" si="33"/>
        <v>CCF</v>
      </c>
      <c r="J395" t="str">
        <f t="shared" si="34"/>
        <v>Impreso por imprenta o tiquetes</v>
      </c>
      <c r="K395" s="67" t="s">
        <v>8658</v>
      </c>
      <c r="L395" s="67" t="s">
        <v>8016</v>
      </c>
      <c r="M395">
        <v>20400</v>
      </c>
      <c r="N395" t="s">
        <v>1489</v>
      </c>
      <c r="O395" t="str">
        <f t="shared" si="35"/>
        <v>06142407750010</v>
      </c>
      <c r="P395" t="s">
        <v>1490</v>
      </c>
      <c r="Q395">
        <v>0</v>
      </c>
      <c r="R395">
        <v>0</v>
      </c>
      <c r="S395">
        <v>0</v>
      </c>
      <c r="T395">
        <v>891</v>
      </c>
      <c r="U395">
        <v>0</v>
      </c>
      <c r="V395">
        <v>0</v>
      </c>
      <c r="W395">
        <v>0</v>
      </c>
      <c r="X395">
        <v>115.83</v>
      </c>
      <c r="Y395">
        <v>1006.83</v>
      </c>
      <c r="Z395" t="s">
        <v>8016</v>
      </c>
      <c r="AA395" s="119" t="s">
        <v>1</v>
      </c>
      <c r="AB395" t="s">
        <v>8194</v>
      </c>
      <c r="AC395">
        <v>106.63</v>
      </c>
    </row>
    <row r="396" spans="1:29" hidden="1" x14ac:dyDescent="0.25">
      <c r="A396" t="s">
        <v>8477</v>
      </c>
      <c r="B396" t="str">
        <f t="shared" si="31"/>
        <v>Septiembre</v>
      </c>
      <c r="C396">
        <f t="shared" si="32"/>
        <v>0</v>
      </c>
      <c r="D396">
        <v>343</v>
      </c>
      <c r="E396">
        <v>2022</v>
      </c>
      <c r="F396" t="s">
        <v>8790</v>
      </c>
      <c r="G396" t="s">
        <v>7854</v>
      </c>
      <c r="H396" t="s">
        <v>0</v>
      </c>
      <c r="I396" t="str">
        <f t="shared" si="33"/>
        <v>CCF</v>
      </c>
      <c r="J396" t="str">
        <f t="shared" si="34"/>
        <v>Impreso por imprenta o tiquetes</v>
      </c>
      <c r="K396" s="67" t="s">
        <v>8658</v>
      </c>
      <c r="L396" s="67" t="s">
        <v>8016</v>
      </c>
      <c r="M396">
        <v>1756</v>
      </c>
      <c r="N396" t="s">
        <v>132</v>
      </c>
      <c r="O396" t="str">
        <f t="shared" si="35"/>
        <v>06142601121035</v>
      </c>
      <c r="P396" t="s">
        <v>133</v>
      </c>
      <c r="Q396">
        <v>0</v>
      </c>
      <c r="R396">
        <v>0</v>
      </c>
      <c r="S396">
        <v>0</v>
      </c>
      <c r="T396">
        <v>599.45000000000005</v>
      </c>
      <c r="U396">
        <v>0</v>
      </c>
      <c r="V396">
        <v>0</v>
      </c>
      <c r="W396">
        <v>0</v>
      </c>
      <c r="X396">
        <v>77.928500000000014</v>
      </c>
      <c r="Y396">
        <v>677.37850000000003</v>
      </c>
      <c r="Z396" t="s">
        <v>8016</v>
      </c>
      <c r="AA396" s="119" t="s">
        <v>1</v>
      </c>
      <c r="AB396" t="s">
        <v>8194</v>
      </c>
      <c r="AC396">
        <v>1048.6400000000001</v>
      </c>
    </row>
    <row r="397" spans="1:29" hidden="1" x14ac:dyDescent="0.25">
      <c r="A397" t="s">
        <v>8477</v>
      </c>
      <c r="B397" t="str">
        <f t="shared" si="31"/>
        <v>Septiembre</v>
      </c>
      <c r="C397">
        <f t="shared" si="32"/>
        <v>0</v>
      </c>
      <c r="D397">
        <v>342</v>
      </c>
      <c r="E397">
        <v>2022</v>
      </c>
      <c r="F397" t="s">
        <v>8790</v>
      </c>
      <c r="G397" t="s">
        <v>7854</v>
      </c>
      <c r="H397" t="s">
        <v>0</v>
      </c>
      <c r="I397" t="str">
        <f t="shared" si="33"/>
        <v>CCF</v>
      </c>
      <c r="J397" t="str">
        <f t="shared" si="34"/>
        <v>Impreso por imprenta o tiquetes</v>
      </c>
      <c r="K397" s="67" t="s">
        <v>8658</v>
      </c>
      <c r="L397" s="67" t="s">
        <v>8016</v>
      </c>
      <c r="M397">
        <v>16989</v>
      </c>
      <c r="N397" t="s">
        <v>8620</v>
      </c>
      <c r="O397" t="str">
        <f t="shared" si="35"/>
        <v>06140410021046</v>
      </c>
      <c r="P397" t="s">
        <v>8621</v>
      </c>
      <c r="Q397">
        <v>1.97</v>
      </c>
      <c r="R397">
        <v>0</v>
      </c>
      <c r="S397">
        <v>0</v>
      </c>
      <c r="T397">
        <v>33.65</v>
      </c>
      <c r="U397">
        <v>0</v>
      </c>
      <c r="V397">
        <v>0</v>
      </c>
      <c r="W397">
        <v>0</v>
      </c>
      <c r="X397">
        <v>4.3745000000000003</v>
      </c>
      <c r="Y397">
        <v>39.994499999999995</v>
      </c>
      <c r="Z397" t="s">
        <v>8016</v>
      </c>
      <c r="AA397" s="119" t="s">
        <v>1</v>
      </c>
      <c r="AB397" t="s">
        <v>8016</v>
      </c>
      <c r="AC397">
        <v>0</v>
      </c>
    </row>
    <row r="398" spans="1:29" hidden="1" x14ac:dyDescent="0.25">
      <c r="A398" t="s">
        <v>8477</v>
      </c>
      <c r="B398" t="str">
        <f t="shared" si="31"/>
        <v>Septiembre</v>
      </c>
      <c r="C398">
        <f t="shared" si="32"/>
        <v>0</v>
      </c>
      <c r="D398">
        <v>341</v>
      </c>
      <c r="E398">
        <v>2022</v>
      </c>
      <c r="F398" t="s">
        <v>8790</v>
      </c>
      <c r="G398" t="s">
        <v>7854</v>
      </c>
      <c r="H398" t="s">
        <v>0</v>
      </c>
      <c r="I398" t="str">
        <f t="shared" si="33"/>
        <v>CCF</v>
      </c>
      <c r="J398" t="str">
        <f t="shared" si="34"/>
        <v>Impreso por imprenta o tiquetes</v>
      </c>
      <c r="K398" s="67" t="s">
        <v>8658</v>
      </c>
      <c r="L398" s="67" t="s">
        <v>8016</v>
      </c>
      <c r="M398">
        <v>21</v>
      </c>
      <c r="N398" t="s">
        <v>8271</v>
      </c>
      <c r="O398" t="str">
        <f t="shared" si="35"/>
        <v>05112011861033</v>
      </c>
      <c r="P398" t="s">
        <v>8272</v>
      </c>
      <c r="Q398">
        <v>0</v>
      </c>
      <c r="R398">
        <v>0</v>
      </c>
      <c r="S398">
        <v>0</v>
      </c>
      <c r="T398">
        <v>1235</v>
      </c>
      <c r="U398">
        <v>0</v>
      </c>
      <c r="V398">
        <v>0</v>
      </c>
      <c r="W398">
        <v>0</v>
      </c>
      <c r="X398">
        <v>160.55000000000001</v>
      </c>
      <c r="Y398">
        <v>1395.55</v>
      </c>
      <c r="Z398" t="s">
        <v>8016</v>
      </c>
      <c r="AA398" s="119" t="s">
        <v>1</v>
      </c>
      <c r="AB398" t="s">
        <v>8016</v>
      </c>
      <c r="AC398">
        <v>0</v>
      </c>
    </row>
    <row r="399" spans="1:29" hidden="1" x14ac:dyDescent="0.25">
      <c r="A399" t="s">
        <v>8477</v>
      </c>
      <c r="B399" t="str">
        <f t="shared" si="31"/>
        <v>Septiembre</v>
      </c>
      <c r="C399">
        <f t="shared" si="32"/>
        <v>0</v>
      </c>
      <c r="D399">
        <v>340</v>
      </c>
      <c r="E399">
        <v>2022</v>
      </c>
      <c r="F399" t="s">
        <v>8790</v>
      </c>
      <c r="G399" t="s">
        <v>7854</v>
      </c>
      <c r="H399" t="s">
        <v>0</v>
      </c>
      <c r="I399" t="str">
        <f t="shared" si="33"/>
        <v>CCF</v>
      </c>
      <c r="J399" t="str">
        <f t="shared" si="34"/>
        <v>Impreso por imprenta o tiquetes</v>
      </c>
      <c r="K399" s="67" t="s">
        <v>8658</v>
      </c>
      <c r="L399" s="67" t="s">
        <v>8016</v>
      </c>
      <c r="M399">
        <v>136386</v>
      </c>
      <c r="N399" t="s">
        <v>1522</v>
      </c>
      <c r="O399" t="str">
        <f t="shared" si="35"/>
        <v>06141403161033</v>
      </c>
      <c r="P399" t="s">
        <v>1523</v>
      </c>
      <c r="Q399">
        <v>1.47</v>
      </c>
      <c r="R399">
        <v>0</v>
      </c>
      <c r="S399">
        <v>0</v>
      </c>
      <c r="T399">
        <v>25.25</v>
      </c>
      <c r="U399">
        <v>0</v>
      </c>
      <c r="V399">
        <v>0</v>
      </c>
      <c r="W399">
        <v>0</v>
      </c>
      <c r="X399">
        <v>3.2825000000000002</v>
      </c>
      <c r="Y399">
        <v>30.002499999999998</v>
      </c>
      <c r="Z399" t="s">
        <v>8016</v>
      </c>
      <c r="AA399" s="119" t="s">
        <v>1</v>
      </c>
      <c r="AB399" t="s">
        <v>8016</v>
      </c>
      <c r="AC399">
        <v>0</v>
      </c>
    </row>
    <row r="400" spans="1:29" hidden="1" x14ac:dyDescent="0.25">
      <c r="A400" t="s">
        <v>8477</v>
      </c>
      <c r="B400" t="str">
        <f t="shared" si="31"/>
        <v>Septiembre</v>
      </c>
      <c r="C400">
        <f t="shared" si="32"/>
        <v>0</v>
      </c>
      <c r="D400">
        <v>339</v>
      </c>
      <c r="E400">
        <v>2022</v>
      </c>
      <c r="F400" t="s">
        <v>8834</v>
      </c>
      <c r="G400" t="s">
        <v>7854</v>
      </c>
      <c r="H400" t="s">
        <v>0</v>
      </c>
      <c r="I400" t="str">
        <f t="shared" si="33"/>
        <v>CCF</v>
      </c>
      <c r="J400" t="str">
        <f t="shared" si="34"/>
        <v>Impreso por imprenta o tiquetes</v>
      </c>
      <c r="K400" s="67" t="s">
        <v>8658</v>
      </c>
      <c r="L400" s="67" t="s">
        <v>8016</v>
      </c>
      <c r="M400">
        <v>478</v>
      </c>
      <c r="N400" t="s">
        <v>1520</v>
      </c>
      <c r="O400" t="str">
        <f t="shared" si="35"/>
        <v>09091105520014</v>
      </c>
      <c r="P400" t="s">
        <v>1521</v>
      </c>
      <c r="Q400">
        <v>2.46</v>
      </c>
      <c r="R400">
        <v>0</v>
      </c>
      <c r="S400">
        <v>0</v>
      </c>
      <c r="T400">
        <v>44.73</v>
      </c>
      <c r="U400">
        <v>0</v>
      </c>
      <c r="V400">
        <v>0</v>
      </c>
      <c r="W400">
        <v>0</v>
      </c>
      <c r="X400">
        <v>5.8148999999999997</v>
      </c>
      <c r="Y400">
        <v>53.004899999999999</v>
      </c>
      <c r="Z400" t="s">
        <v>8016</v>
      </c>
      <c r="AA400" s="119" t="s">
        <v>1</v>
      </c>
      <c r="AB400" t="s">
        <v>8016</v>
      </c>
      <c r="AC400">
        <v>0</v>
      </c>
    </row>
    <row r="401" spans="1:29" hidden="1" x14ac:dyDescent="0.25">
      <c r="A401" t="s">
        <v>8477</v>
      </c>
      <c r="B401" t="str">
        <f t="shared" si="31"/>
        <v>Septiembre</v>
      </c>
      <c r="C401">
        <f t="shared" si="32"/>
        <v>0</v>
      </c>
      <c r="D401">
        <v>338</v>
      </c>
      <c r="E401">
        <v>2022</v>
      </c>
      <c r="F401" t="s">
        <v>8791</v>
      </c>
      <c r="G401" t="s">
        <v>7854</v>
      </c>
      <c r="H401" t="s">
        <v>0</v>
      </c>
      <c r="I401" t="str">
        <f t="shared" si="33"/>
        <v>CCF</v>
      </c>
      <c r="J401" t="str">
        <f t="shared" si="34"/>
        <v>Impreso por imprenta o tiquetes</v>
      </c>
      <c r="K401" s="67" t="s">
        <v>8658</v>
      </c>
      <c r="L401" s="67" t="s">
        <v>8016</v>
      </c>
      <c r="M401">
        <v>290</v>
      </c>
      <c r="N401" t="s">
        <v>455</v>
      </c>
      <c r="O401" t="str">
        <f t="shared" si="35"/>
        <v>06142706001019</v>
      </c>
      <c r="P401" t="s">
        <v>456</v>
      </c>
      <c r="Q401">
        <v>0</v>
      </c>
      <c r="R401">
        <v>0</v>
      </c>
      <c r="S401">
        <v>0</v>
      </c>
      <c r="T401">
        <v>20.420000000000002</v>
      </c>
      <c r="U401">
        <v>0</v>
      </c>
      <c r="V401">
        <v>0</v>
      </c>
      <c r="W401">
        <v>0</v>
      </c>
      <c r="X401">
        <v>2.6546000000000003</v>
      </c>
      <c r="Y401">
        <v>23.074600000000004</v>
      </c>
      <c r="Z401" t="s">
        <v>8016</v>
      </c>
      <c r="AA401" s="119" t="s">
        <v>1</v>
      </c>
      <c r="AB401" t="s">
        <v>8016</v>
      </c>
      <c r="AC401">
        <v>0</v>
      </c>
    </row>
    <row r="402" spans="1:29" hidden="1" x14ac:dyDescent="0.25">
      <c r="A402" t="s">
        <v>8477</v>
      </c>
      <c r="B402" t="str">
        <f t="shared" si="31"/>
        <v>Septiembre</v>
      </c>
      <c r="C402">
        <f t="shared" si="32"/>
        <v>0</v>
      </c>
      <c r="D402">
        <v>337</v>
      </c>
      <c r="E402">
        <v>2022</v>
      </c>
      <c r="F402" t="s">
        <v>8791</v>
      </c>
      <c r="G402" t="s">
        <v>7854</v>
      </c>
      <c r="H402" t="s">
        <v>0</v>
      </c>
      <c r="I402" t="str">
        <f t="shared" si="33"/>
        <v>CCF</v>
      </c>
      <c r="J402" t="str">
        <f t="shared" si="34"/>
        <v>Impreso por imprenta o tiquetes</v>
      </c>
      <c r="K402" s="67" t="s">
        <v>8658</v>
      </c>
      <c r="L402" s="67" t="s">
        <v>8016</v>
      </c>
      <c r="M402">
        <v>496873</v>
      </c>
      <c r="N402" t="s">
        <v>1516</v>
      </c>
      <c r="O402" t="str">
        <f t="shared" si="35"/>
        <v>06142407500017</v>
      </c>
      <c r="P402" t="s">
        <v>1517</v>
      </c>
      <c r="Q402">
        <v>2.8</v>
      </c>
      <c r="R402">
        <v>0</v>
      </c>
      <c r="S402">
        <v>0</v>
      </c>
      <c r="T402">
        <v>53.52</v>
      </c>
      <c r="U402">
        <v>0</v>
      </c>
      <c r="V402">
        <v>0</v>
      </c>
      <c r="W402">
        <v>0</v>
      </c>
      <c r="X402">
        <v>6.9576000000000002</v>
      </c>
      <c r="Y402">
        <v>63.2776</v>
      </c>
      <c r="Z402" t="s">
        <v>8016</v>
      </c>
      <c r="AA402" s="119" t="s">
        <v>1</v>
      </c>
      <c r="AB402" t="s">
        <v>8194</v>
      </c>
      <c r="AC402">
        <v>7.44</v>
      </c>
    </row>
    <row r="403" spans="1:29" hidden="1" x14ac:dyDescent="0.25">
      <c r="A403" t="s">
        <v>8477</v>
      </c>
      <c r="B403" t="str">
        <f t="shared" si="31"/>
        <v>Septiembre</v>
      </c>
      <c r="C403">
        <f t="shared" si="32"/>
        <v>0</v>
      </c>
      <c r="D403">
        <v>336</v>
      </c>
      <c r="E403">
        <v>2022</v>
      </c>
      <c r="F403" t="s">
        <v>8791</v>
      </c>
      <c r="G403" t="s">
        <v>7854</v>
      </c>
      <c r="H403" t="s">
        <v>0</v>
      </c>
      <c r="I403" t="str">
        <f t="shared" si="33"/>
        <v>CCF</v>
      </c>
      <c r="J403" t="str">
        <f t="shared" si="34"/>
        <v>Impreso por imprenta o tiquetes</v>
      </c>
      <c r="K403" s="67" t="s">
        <v>8658</v>
      </c>
      <c r="L403" s="67" t="s">
        <v>8016</v>
      </c>
      <c r="M403">
        <v>45468</v>
      </c>
      <c r="N403" t="s">
        <v>1492</v>
      </c>
      <c r="O403" t="str">
        <f t="shared" si="35"/>
        <v>07151508430012</v>
      </c>
      <c r="P403" t="s">
        <v>1493</v>
      </c>
      <c r="Q403">
        <v>2.2599999999999998</v>
      </c>
      <c r="R403">
        <v>0</v>
      </c>
      <c r="S403">
        <v>0</v>
      </c>
      <c r="T403">
        <v>40.479999999999997</v>
      </c>
      <c r="U403">
        <v>0</v>
      </c>
      <c r="V403">
        <v>0</v>
      </c>
      <c r="W403">
        <v>0</v>
      </c>
      <c r="X403">
        <v>5.2623999999999995</v>
      </c>
      <c r="Y403">
        <v>48.002399999999994</v>
      </c>
      <c r="Z403" t="s">
        <v>8016</v>
      </c>
      <c r="AA403" s="119" t="s">
        <v>1</v>
      </c>
      <c r="AB403" t="s">
        <v>8016</v>
      </c>
      <c r="AC403">
        <v>0</v>
      </c>
    </row>
    <row r="404" spans="1:29" hidden="1" x14ac:dyDescent="0.25">
      <c r="A404" t="s">
        <v>8477</v>
      </c>
      <c r="B404" t="str">
        <f t="shared" si="31"/>
        <v>Septiembre</v>
      </c>
      <c r="C404">
        <f t="shared" si="32"/>
        <v>0</v>
      </c>
      <c r="D404">
        <v>335</v>
      </c>
      <c r="E404">
        <v>2022</v>
      </c>
      <c r="F404" t="s">
        <v>8791</v>
      </c>
      <c r="G404" t="s">
        <v>7854</v>
      </c>
      <c r="H404" t="s">
        <v>0</v>
      </c>
      <c r="I404" t="str">
        <f t="shared" si="33"/>
        <v>CCF</v>
      </c>
      <c r="J404" t="str">
        <f t="shared" si="34"/>
        <v>Impreso por imprenta o tiquetes</v>
      </c>
      <c r="K404" s="67" t="s">
        <v>8658</v>
      </c>
      <c r="L404" s="67" t="s">
        <v>8016</v>
      </c>
      <c r="M404">
        <v>2177020</v>
      </c>
      <c r="N404" t="s">
        <v>1471</v>
      </c>
      <c r="O404" t="str">
        <f t="shared" si="35"/>
        <v>14070503650018</v>
      </c>
      <c r="P404" t="s">
        <v>1472</v>
      </c>
      <c r="Q404">
        <v>1.97</v>
      </c>
      <c r="R404">
        <v>0</v>
      </c>
      <c r="S404">
        <v>0</v>
      </c>
      <c r="T404">
        <v>33.65</v>
      </c>
      <c r="U404">
        <v>0</v>
      </c>
      <c r="V404">
        <v>0</v>
      </c>
      <c r="W404">
        <v>0</v>
      </c>
      <c r="X404">
        <v>4.3745000000000003</v>
      </c>
      <c r="Y404">
        <v>39.994499999999995</v>
      </c>
      <c r="Z404" t="s">
        <v>8016</v>
      </c>
      <c r="AA404" s="119" t="s">
        <v>1</v>
      </c>
      <c r="AB404" t="s">
        <v>8016</v>
      </c>
      <c r="AC404">
        <v>0</v>
      </c>
    </row>
    <row r="405" spans="1:29" hidden="1" x14ac:dyDescent="0.25">
      <c r="A405" t="s">
        <v>8477</v>
      </c>
      <c r="B405" t="str">
        <f t="shared" si="31"/>
        <v>Septiembre</v>
      </c>
      <c r="C405">
        <f t="shared" si="32"/>
        <v>0</v>
      </c>
      <c r="D405">
        <v>334</v>
      </c>
      <c r="E405">
        <v>2022</v>
      </c>
      <c r="F405" t="s">
        <v>8791</v>
      </c>
      <c r="G405" t="s">
        <v>7854</v>
      </c>
      <c r="H405" t="s">
        <v>0</v>
      </c>
      <c r="I405" t="str">
        <f t="shared" si="33"/>
        <v>CCF</v>
      </c>
      <c r="J405" t="str">
        <f t="shared" si="34"/>
        <v>Impreso por imprenta o tiquetes</v>
      </c>
      <c r="K405" s="67" t="s">
        <v>8658</v>
      </c>
      <c r="L405" s="67" t="s">
        <v>8016</v>
      </c>
      <c r="M405">
        <v>1913</v>
      </c>
      <c r="N405" t="s">
        <v>1821</v>
      </c>
      <c r="O405" t="str">
        <f t="shared" si="35"/>
        <v>06142302770010</v>
      </c>
      <c r="P405" t="s">
        <v>1822</v>
      </c>
      <c r="Q405">
        <v>0</v>
      </c>
      <c r="R405">
        <v>0</v>
      </c>
      <c r="S405">
        <v>0</v>
      </c>
      <c r="T405">
        <v>66.599999999999994</v>
      </c>
      <c r="U405">
        <v>0</v>
      </c>
      <c r="V405">
        <v>0</v>
      </c>
      <c r="W405">
        <v>0</v>
      </c>
      <c r="X405">
        <v>8.6579999999999995</v>
      </c>
      <c r="Y405">
        <v>75.257999999999996</v>
      </c>
      <c r="Z405" t="s">
        <v>8016</v>
      </c>
      <c r="AA405" s="119" t="s">
        <v>1</v>
      </c>
      <c r="AB405" t="s">
        <v>8016</v>
      </c>
      <c r="AC405">
        <v>0</v>
      </c>
    </row>
    <row r="406" spans="1:29" hidden="1" x14ac:dyDescent="0.25">
      <c r="A406" t="s">
        <v>8477</v>
      </c>
      <c r="B406" t="str">
        <f t="shared" si="31"/>
        <v>Septiembre</v>
      </c>
      <c r="C406">
        <f t="shared" si="32"/>
        <v>0</v>
      </c>
      <c r="D406">
        <v>333</v>
      </c>
      <c r="E406">
        <v>2022</v>
      </c>
      <c r="F406" t="s">
        <v>8791</v>
      </c>
      <c r="G406" t="s">
        <v>7854</v>
      </c>
      <c r="H406" t="s">
        <v>0</v>
      </c>
      <c r="I406" t="str">
        <f t="shared" si="33"/>
        <v>CCF</v>
      </c>
      <c r="J406" t="str">
        <f t="shared" si="34"/>
        <v>Impreso por imprenta o tiquetes</v>
      </c>
      <c r="K406" s="67" t="s">
        <v>8658</v>
      </c>
      <c r="L406" s="67" t="s">
        <v>8016</v>
      </c>
      <c r="M406">
        <v>1112409</v>
      </c>
      <c r="N406" t="s">
        <v>1590</v>
      </c>
      <c r="O406" t="str">
        <f t="shared" si="35"/>
        <v>06142604071063</v>
      </c>
      <c r="P406" t="s">
        <v>1591</v>
      </c>
      <c r="Q406">
        <v>1.97</v>
      </c>
      <c r="R406">
        <v>0</v>
      </c>
      <c r="S406">
        <v>0</v>
      </c>
      <c r="T406">
        <v>33.65</v>
      </c>
      <c r="U406">
        <v>0</v>
      </c>
      <c r="V406">
        <v>0</v>
      </c>
      <c r="W406">
        <v>0</v>
      </c>
      <c r="X406">
        <v>4.3745000000000003</v>
      </c>
      <c r="Y406">
        <v>39.994499999999995</v>
      </c>
      <c r="Z406" t="s">
        <v>8016</v>
      </c>
      <c r="AA406" s="119" t="s">
        <v>1</v>
      </c>
      <c r="AB406" t="s">
        <v>8016</v>
      </c>
      <c r="AC406">
        <v>0</v>
      </c>
    </row>
    <row r="407" spans="1:29" hidden="1" x14ac:dyDescent="0.25">
      <c r="A407" t="s">
        <v>8477</v>
      </c>
      <c r="B407" t="str">
        <f t="shared" ref="B407:B463" si="36">SUBSTITUTE(A407,"EPTIEMBRE","eptiembre")</f>
        <v>Septiembre</v>
      </c>
      <c r="C407">
        <f t="shared" si="32"/>
        <v>0</v>
      </c>
      <c r="D407">
        <v>332</v>
      </c>
      <c r="E407">
        <v>2022</v>
      </c>
      <c r="F407" t="s">
        <v>8791</v>
      </c>
      <c r="G407" t="s">
        <v>7854</v>
      </c>
      <c r="H407" t="s">
        <v>0</v>
      </c>
      <c r="I407" t="str">
        <f t="shared" si="33"/>
        <v>CCF</v>
      </c>
      <c r="J407" t="str">
        <f t="shared" si="34"/>
        <v>Impreso por imprenta o tiquetes</v>
      </c>
      <c r="K407" s="67" t="s">
        <v>8658</v>
      </c>
      <c r="L407" s="67" t="s">
        <v>8016</v>
      </c>
      <c r="M407">
        <v>959</v>
      </c>
      <c r="N407" t="s">
        <v>1518</v>
      </c>
      <c r="O407" t="str">
        <f t="shared" si="35"/>
        <v>06143003710013</v>
      </c>
      <c r="P407" t="s">
        <v>1519</v>
      </c>
      <c r="Q407">
        <v>0</v>
      </c>
      <c r="R407">
        <v>0</v>
      </c>
      <c r="S407">
        <v>0</v>
      </c>
      <c r="T407">
        <v>277.25</v>
      </c>
      <c r="U407">
        <v>0</v>
      </c>
      <c r="V407">
        <v>0</v>
      </c>
      <c r="W407">
        <v>0</v>
      </c>
      <c r="X407">
        <v>36.042500000000004</v>
      </c>
      <c r="Y407">
        <v>313.29250000000002</v>
      </c>
      <c r="Z407" t="s">
        <v>8016</v>
      </c>
      <c r="AA407" s="119" t="s">
        <v>1</v>
      </c>
      <c r="AB407" t="s">
        <v>8016</v>
      </c>
      <c r="AC407">
        <v>0</v>
      </c>
    </row>
    <row r="408" spans="1:29" hidden="1" x14ac:dyDescent="0.25">
      <c r="A408" t="s">
        <v>8477</v>
      </c>
      <c r="B408" t="str">
        <f t="shared" si="36"/>
        <v>Septiembre</v>
      </c>
      <c r="C408">
        <f t="shared" si="32"/>
        <v>0</v>
      </c>
      <c r="D408">
        <v>331</v>
      </c>
      <c r="E408">
        <v>2022</v>
      </c>
      <c r="F408" t="s">
        <v>8791</v>
      </c>
      <c r="G408" t="s">
        <v>7854</v>
      </c>
      <c r="H408" t="s">
        <v>0</v>
      </c>
      <c r="I408" t="str">
        <f t="shared" si="33"/>
        <v>CCF</v>
      </c>
      <c r="J408" t="str">
        <f t="shared" si="34"/>
        <v>Impreso por imprenta o tiquetes</v>
      </c>
      <c r="K408" s="67" t="s">
        <v>8658</v>
      </c>
      <c r="L408" s="67" t="s">
        <v>8016</v>
      </c>
      <c r="M408">
        <v>1510888</v>
      </c>
      <c r="N408" t="s">
        <v>1546</v>
      </c>
      <c r="O408" t="str">
        <f t="shared" si="35"/>
        <v>06140812610145</v>
      </c>
      <c r="P408" t="s">
        <v>1547</v>
      </c>
      <c r="Q408">
        <v>0</v>
      </c>
      <c r="R408">
        <v>0</v>
      </c>
      <c r="S408">
        <v>0</v>
      </c>
      <c r="T408">
        <v>1579.61</v>
      </c>
      <c r="U408">
        <v>0</v>
      </c>
      <c r="V408">
        <v>0</v>
      </c>
      <c r="W408">
        <v>0</v>
      </c>
      <c r="X408">
        <v>205.3493</v>
      </c>
      <c r="Y408">
        <v>1784.9593</v>
      </c>
      <c r="Z408" t="s">
        <v>8016</v>
      </c>
      <c r="AA408" s="119" t="s">
        <v>1</v>
      </c>
      <c r="AB408" t="s">
        <v>8016</v>
      </c>
      <c r="AC408">
        <v>0</v>
      </c>
    </row>
    <row r="409" spans="1:29" hidden="1" x14ac:dyDescent="0.25">
      <c r="A409" t="s">
        <v>8477</v>
      </c>
      <c r="B409" t="str">
        <f t="shared" si="36"/>
        <v>Septiembre</v>
      </c>
      <c r="C409">
        <f t="shared" si="32"/>
        <v>0</v>
      </c>
      <c r="D409">
        <v>330</v>
      </c>
      <c r="E409">
        <v>2022</v>
      </c>
      <c r="F409" t="s">
        <v>8833</v>
      </c>
      <c r="G409" t="s">
        <v>7854</v>
      </c>
      <c r="H409" t="s">
        <v>0</v>
      </c>
      <c r="I409" t="str">
        <f t="shared" si="33"/>
        <v>CCF</v>
      </c>
      <c r="J409" t="str">
        <f t="shared" si="34"/>
        <v>Impreso por imprenta o tiquetes</v>
      </c>
      <c r="K409" s="67" t="s">
        <v>8658</v>
      </c>
      <c r="L409" s="67" t="s">
        <v>8016</v>
      </c>
      <c r="M409">
        <v>2545</v>
      </c>
      <c r="N409" t="s">
        <v>919</v>
      </c>
      <c r="O409" t="str">
        <f t="shared" si="35"/>
        <v>06141605121041</v>
      </c>
      <c r="P409" t="s">
        <v>920</v>
      </c>
      <c r="Q409">
        <v>0</v>
      </c>
      <c r="R409">
        <v>0</v>
      </c>
      <c r="S409">
        <v>0</v>
      </c>
      <c r="T409">
        <v>79.650000000000006</v>
      </c>
      <c r="U409">
        <v>0</v>
      </c>
      <c r="V409">
        <v>0</v>
      </c>
      <c r="W409">
        <v>0</v>
      </c>
      <c r="X409">
        <v>10.354500000000002</v>
      </c>
      <c r="Y409">
        <v>90.004500000000007</v>
      </c>
      <c r="Z409" t="s">
        <v>8016</v>
      </c>
      <c r="AA409" s="119" t="s">
        <v>1</v>
      </c>
      <c r="AB409" t="s">
        <v>8016</v>
      </c>
      <c r="AC409">
        <v>0</v>
      </c>
    </row>
    <row r="410" spans="1:29" hidden="1" x14ac:dyDescent="0.25">
      <c r="A410" t="s">
        <v>8477</v>
      </c>
      <c r="B410" t="str">
        <f t="shared" si="36"/>
        <v>Septiembre</v>
      </c>
      <c r="C410">
        <f t="shared" si="32"/>
        <v>0</v>
      </c>
      <c r="D410">
        <v>329</v>
      </c>
      <c r="E410">
        <v>2022</v>
      </c>
      <c r="F410" t="s">
        <v>8816</v>
      </c>
      <c r="G410" t="s">
        <v>7854</v>
      </c>
      <c r="H410" t="s">
        <v>0</v>
      </c>
      <c r="I410" t="str">
        <f t="shared" si="33"/>
        <v>CCF</v>
      </c>
      <c r="J410" t="str">
        <f t="shared" si="34"/>
        <v>Impreso por imprenta o tiquetes</v>
      </c>
      <c r="K410" s="67" t="s">
        <v>8658</v>
      </c>
      <c r="L410" s="67" t="s">
        <v>8016</v>
      </c>
      <c r="M410">
        <v>3842</v>
      </c>
      <c r="N410" t="s">
        <v>1632</v>
      </c>
      <c r="O410" t="str">
        <f t="shared" si="35"/>
        <v>06141605081040</v>
      </c>
      <c r="P410" t="s">
        <v>1633</v>
      </c>
      <c r="Q410">
        <v>0</v>
      </c>
      <c r="R410">
        <v>0</v>
      </c>
      <c r="S410">
        <v>0</v>
      </c>
      <c r="T410">
        <v>294.87</v>
      </c>
      <c r="U410">
        <v>0</v>
      </c>
      <c r="V410">
        <v>0</v>
      </c>
      <c r="W410">
        <v>0</v>
      </c>
      <c r="X410">
        <v>38.333100000000002</v>
      </c>
      <c r="Y410">
        <v>333.20310000000001</v>
      </c>
      <c r="Z410" t="s">
        <v>8016</v>
      </c>
      <c r="AA410" s="119" t="s">
        <v>1</v>
      </c>
      <c r="AB410" t="s">
        <v>8016</v>
      </c>
      <c r="AC410">
        <v>0</v>
      </c>
    </row>
    <row r="411" spans="1:29" hidden="1" x14ac:dyDescent="0.25">
      <c r="A411" t="s">
        <v>8477</v>
      </c>
      <c r="B411" t="str">
        <f t="shared" si="36"/>
        <v>Septiembre</v>
      </c>
      <c r="C411">
        <f t="shared" si="32"/>
        <v>0</v>
      </c>
      <c r="D411">
        <v>328</v>
      </c>
      <c r="E411">
        <v>2022</v>
      </c>
      <c r="F411" t="s">
        <v>8816</v>
      </c>
      <c r="G411" t="s">
        <v>7854</v>
      </c>
      <c r="H411" t="s">
        <v>0</v>
      </c>
      <c r="I411" t="str">
        <f t="shared" si="33"/>
        <v>CCF</v>
      </c>
      <c r="J411" t="str">
        <f t="shared" si="34"/>
        <v>Impreso por imprenta o tiquetes</v>
      </c>
      <c r="K411" s="67" t="s">
        <v>8658</v>
      </c>
      <c r="L411" s="67" t="s">
        <v>8016</v>
      </c>
      <c r="M411">
        <v>1427</v>
      </c>
      <c r="N411" t="s">
        <v>1174</v>
      </c>
      <c r="O411" t="str">
        <f t="shared" si="35"/>
        <v>06142703981055</v>
      </c>
      <c r="P411" t="s">
        <v>1175</v>
      </c>
      <c r="Q411">
        <v>0</v>
      </c>
      <c r="R411">
        <v>0</v>
      </c>
      <c r="S411">
        <v>0</v>
      </c>
      <c r="T411">
        <v>9284</v>
      </c>
      <c r="U411">
        <v>0</v>
      </c>
      <c r="V411">
        <v>0</v>
      </c>
      <c r="W411">
        <v>0</v>
      </c>
      <c r="X411">
        <v>1206.92</v>
      </c>
      <c r="Y411">
        <v>10490.92</v>
      </c>
      <c r="Z411" t="s">
        <v>8016</v>
      </c>
      <c r="AA411" s="119" t="s">
        <v>1</v>
      </c>
      <c r="AB411" t="s">
        <v>8481</v>
      </c>
      <c r="AC411">
        <v>2.1</v>
      </c>
    </row>
    <row r="412" spans="1:29" hidden="1" x14ac:dyDescent="0.25">
      <c r="A412" t="s">
        <v>8477</v>
      </c>
      <c r="B412" t="str">
        <f t="shared" si="36"/>
        <v>Septiembre</v>
      </c>
      <c r="C412">
        <f t="shared" si="32"/>
        <v>0</v>
      </c>
      <c r="D412">
        <v>327</v>
      </c>
      <c r="E412">
        <v>2022</v>
      </c>
      <c r="F412" t="s">
        <v>8816</v>
      </c>
      <c r="G412" t="s">
        <v>7854</v>
      </c>
      <c r="H412" t="s">
        <v>0</v>
      </c>
      <c r="I412" t="str">
        <f t="shared" si="33"/>
        <v>CCF</v>
      </c>
      <c r="J412" t="str">
        <f t="shared" si="34"/>
        <v>Impreso por imprenta o tiquetes</v>
      </c>
      <c r="K412" s="67" t="s">
        <v>8658</v>
      </c>
      <c r="L412" s="67" t="s">
        <v>8016</v>
      </c>
      <c r="M412">
        <v>1426</v>
      </c>
      <c r="N412" t="s">
        <v>1174</v>
      </c>
      <c r="O412" t="str">
        <f t="shared" si="35"/>
        <v>06142703981055</v>
      </c>
      <c r="P412" t="s">
        <v>1175</v>
      </c>
      <c r="Q412">
        <v>0</v>
      </c>
      <c r="R412">
        <v>0</v>
      </c>
      <c r="S412">
        <v>0</v>
      </c>
      <c r="T412">
        <v>3620</v>
      </c>
      <c r="U412">
        <v>0</v>
      </c>
      <c r="V412">
        <v>0</v>
      </c>
      <c r="W412">
        <v>0</v>
      </c>
      <c r="X412">
        <v>470.6</v>
      </c>
      <c r="Y412">
        <v>4090.6</v>
      </c>
      <c r="Z412" t="s">
        <v>8016</v>
      </c>
      <c r="AA412" s="119" t="s">
        <v>1</v>
      </c>
      <c r="AB412" t="s">
        <v>8016</v>
      </c>
      <c r="AC412">
        <v>0</v>
      </c>
    </row>
    <row r="413" spans="1:29" hidden="1" x14ac:dyDescent="0.25">
      <c r="A413" t="s">
        <v>8477</v>
      </c>
      <c r="B413" t="str">
        <f t="shared" si="36"/>
        <v>Septiembre</v>
      </c>
      <c r="C413">
        <f t="shared" si="32"/>
        <v>0</v>
      </c>
      <c r="D413">
        <v>326</v>
      </c>
      <c r="E413">
        <v>2022</v>
      </c>
      <c r="F413" t="s">
        <v>8816</v>
      </c>
      <c r="G413" t="s">
        <v>7854</v>
      </c>
      <c r="H413" t="s">
        <v>0</v>
      </c>
      <c r="I413" t="str">
        <f t="shared" si="33"/>
        <v>CCF</v>
      </c>
      <c r="J413" t="str">
        <f t="shared" si="34"/>
        <v>Impreso por imprenta o tiquetes</v>
      </c>
      <c r="K413" s="67" t="s">
        <v>8658</v>
      </c>
      <c r="L413" s="67" t="s">
        <v>8016</v>
      </c>
      <c r="M413">
        <v>17546</v>
      </c>
      <c r="N413" t="s">
        <v>1469</v>
      </c>
      <c r="O413" t="str">
        <f t="shared" si="35"/>
        <v>06140711071030</v>
      </c>
      <c r="P413" t="s">
        <v>1470</v>
      </c>
      <c r="Q413">
        <v>0</v>
      </c>
      <c r="R413">
        <v>0</v>
      </c>
      <c r="S413">
        <v>0</v>
      </c>
      <c r="T413">
        <v>46.9</v>
      </c>
      <c r="U413">
        <v>0</v>
      </c>
      <c r="V413">
        <v>0</v>
      </c>
      <c r="W413">
        <v>0</v>
      </c>
      <c r="X413">
        <v>6.0970000000000004</v>
      </c>
      <c r="Y413">
        <v>52.997</v>
      </c>
      <c r="Z413" t="s">
        <v>8016</v>
      </c>
      <c r="AA413" s="119" t="s">
        <v>1</v>
      </c>
      <c r="AB413" t="s">
        <v>8202</v>
      </c>
      <c r="AC413">
        <v>13.22</v>
      </c>
    </row>
    <row r="414" spans="1:29" hidden="1" x14ac:dyDescent="0.25">
      <c r="A414" t="s">
        <v>8477</v>
      </c>
      <c r="B414" t="str">
        <f t="shared" si="36"/>
        <v>Septiembre</v>
      </c>
      <c r="C414">
        <f t="shared" si="32"/>
        <v>0</v>
      </c>
      <c r="D414">
        <v>325</v>
      </c>
      <c r="E414">
        <v>2022</v>
      </c>
      <c r="F414" t="s">
        <v>8816</v>
      </c>
      <c r="G414" t="s">
        <v>7854</v>
      </c>
      <c r="H414" t="s">
        <v>0</v>
      </c>
      <c r="I414" t="str">
        <f t="shared" si="33"/>
        <v>CCF</v>
      </c>
      <c r="J414" t="str">
        <f t="shared" si="34"/>
        <v>Impreso por imprenta o tiquetes</v>
      </c>
      <c r="K414" s="67" t="s">
        <v>8658</v>
      </c>
      <c r="L414" s="67" t="s">
        <v>8016</v>
      </c>
      <c r="M414">
        <v>181786</v>
      </c>
      <c r="N414" t="s">
        <v>1471</v>
      </c>
      <c r="O414" t="str">
        <f t="shared" si="35"/>
        <v>14070503650018</v>
      </c>
      <c r="P414" t="s">
        <v>1472</v>
      </c>
      <c r="Q414">
        <v>0.99</v>
      </c>
      <c r="R414">
        <v>0</v>
      </c>
      <c r="S414">
        <v>0</v>
      </c>
      <c r="T414">
        <v>16.82</v>
      </c>
      <c r="U414">
        <v>0</v>
      </c>
      <c r="V414">
        <v>0</v>
      </c>
      <c r="W414">
        <v>0</v>
      </c>
      <c r="X414">
        <v>2.1866000000000003</v>
      </c>
      <c r="Y414">
        <v>19.996600000000001</v>
      </c>
      <c r="Z414" t="s">
        <v>8016</v>
      </c>
      <c r="AA414" s="119" t="s">
        <v>1</v>
      </c>
      <c r="AB414" t="s">
        <v>8194</v>
      </c>
      <c r="AC414">
        <v>86.39</v>
      </c>
    </row>
    <row r="415" spans="1:29" hidden="1" x14ac:dyDescent="0.25">
      <c r="A415" t="s">
        <v>8477</v>
      </c>
      <c r="B415" t="str">
        <f t="shared" si="36"/>
        <v>Septiembre</v>
      </c>
      <c r="C415">
        <f t="shared" si="32"/>
        <v>0</v>
      </c>
      <c r="D415">
        <v>324</v>
      </c>
      <c r="E415">
        <v>2022</v>
      </c>
      <c r="F415" t="s">
        <v>8816</v>
      </c>
      <c r="G415" t="s">
        <v>7854</v>
      </c>
      <c r="H415" t="s">
        <v>0</v>
      </c>
      <c r="I415" t="str">
        <f t="shared" si="33"/>
        <v>CCF</v>
      </c>
      <c r="J415" t="str">
        <f t="shared" si="34"/>
        <v>Impreso por imprenta o tiquetes</v>
      </c>
      <c r="K415" s="67" t="s">
        <v>8658</v>
      </c>
      <c r="L415" s="67" t="s">
        <v>8016</v>
      </c>
      <c r="M415">
        <v>262942</v>
      </c>
      <c r="N415" t="s">
        <v>1590</v>
      </c>
      <c r="O415" t="str">
        <f t="shared" si="35"/>
        <v>06142604071063</v>
      </c>
      <c r="P415" t="s">
        <v>1591</v>
      </c>
      <c r="Q415">
        <v>1.48</v>
      </c>
      <c r="R415">
        <v>0</v>
      </c>
      <c r="S415">
        <v>0</v>
      </c>
      <c r="T415">
        <v>25.24</v>
      </c>
      <c r="U415">
        <v>0</v>
      </c>
      <c r="V415">
        <v>0</v>
      </c>
      <c r="W415">
        <v>0</v>
      </c>
      <c r="X415">
        <v>3.2812000000000001</v>
      </c>
      <c r="Y415">
        <v>30.001199999999997</v>
      </c>
      <c r="Z415" t="s">
        <v>8016</v>
      </c>
      <c r="AA415" s="119" t="s">
        <v>1</v>
      </c>
      <c r="AB415" t="s">
        <v>8016</v>
      </c>
      <c r="AC415">
        <v>0</v>
      </c>
    </row>
    <row r="416" spans="1:29" hidden="1" x14ac:dyDescent="0.25">
      <c r="A416" t="s">
        <v>8477</v>
      </c>
      <c r="B416" t="str">
        <f t="shared" si="36"/>
        <v>Septiembre</v>
      </c>
      <c r="C416">
        <f t="shared" si="32"/>
        <v>0</v>
      </c>
      <c r="D416">
        <v>323</v>
      </c>
      <c r="E416">
        <v>2022</v>
      </c>
      <c r="F416" t="s">
        <v>8816</v>
      </c>
      <c r="G416" t="s">
        <v>7854</v>
      </c>
      <c r="H416" t="s">
        <v>0</v>
      </c>
      <c r="I416" t="str">
        <f t="shared" si="33"/>
        <v>CCF</v>
      </c>
      <c r="J416" t="str">
        <f t="shared" si="34"/>
        <v>Impreso por imprenta o tiquetes</v>
      </c>
      <c r="K416" s="67" t="s">
        <v>8658</v>
      </c>
      <c r="L416" s="67" t="s">
        <v>8016</v>
      </c>
      <c r="M416">
        <v>1038343</v>
      </c>
      <c r="N416" t="s">
        <v>1501</v>
      </c>
      <c r="O416" t="str">
        <f t="shared" si="35"/>
        <v>06142708101053</v>
      </c>
      <c r="P416" t="s">
        <v>1502</v>
      </c>
      <c r="Q416">
        <v>1.7</v>
      </c>
      <c r="R416">
        <v>0</v>
      </c>
      <c r="S416">
        <v>0</v>
      </c>
      <c r="T416">
        <v>29.47</v>
      </c>
      <c r="U416">
        <v>0</v>
      </c>
      <c r="V416">
        <v>0</v>
      </c>
      <c r="W416">
        <v>0</v>
      </c>
      <c r="X416">
        <v>3.8311000000000002</v>
      </c>
      <c r="Y416">
        <v>35.001100000000001</v>
      </c>
      <c r="Z416" t="s">
        <v>8016</v>
      </c>
      <c r="AA416" s="119" t="s">
        <v>1</v>
      </c>
      <c r="AB416" t="s">
        <v>8016</v>
      </c>
      <c r="AC416">
        <v>0</v>
      </c>
    </row>
    <row r="417" spans="1:29" hidden="1" x14ac:dyDescent="0.25">
      <c r="A417" t="s">
        <v>8477</v>
      </c>
      <c r="B417" t="str">
        <f t="shared" si="36"/>
        <v>Septiembre</v>
      </c>
      <c r="C417">
        <f t="shared" si="32"/>
        <v>0</v>
      </c>
      <c r="D417">
        <v>322</v>
      </c>
      <c r="E417">
        <v>2022</v>
      </c>
      <c r="F417" t="s">
        <v>8832</v>
      </c>
      <c r="G417" t="s">
        <v>7854</v>
      </c>
      <c r="H417" t="s">
        <v>0</v>
      </c>
      <c r="I417" t="str">
        <f t="shared" si="33"/>
        <v>CCF</v>
      </c>
      <c r="J417" t="str">
        <f t="shared" si="34"/>
        <v>Impreso por imprenta o tiquetes</v>
      </c>
      <c r="K417" s="67" t="s">
        <v>8658</v>
      </c>
      <c r="L417" s="67" t="s">
        <v>8016</v>
      </c>
      <c r="M417">
        <v>9579</v>
      </c>
      <c r="N417" t="s">
        <v>7070</v>
      </c>
      <c r="O417" t="str">
        <f t="shared" si="35"/>
        <v>06142406031056</v>
      </c>
      <c r="P417" t="s">
        <v>7071</v>
      </c>
      <c r="Q417">
        <v>0</v>
      </c>
      <c r="R417">
        <v>0</v>
      </c>
      <c r="S417">
        <v>0</v>
      </c>
      <c r="T417">
        <v>52</v>
      </c>
      <c r="U417">
        <v>0</v>
      </c>
      <c r="V417">
        <v>0</v>
      </c>
      <c r="W417">
        <v>0</v>
      </c>
      <c r="X417">
        <v>6.76</v>
      </c>
      <c r="Y417">
        <v>58.76</v>
      </c>
      <c r="Z417" t="s">
        <v>8016</v>
      </c>
      <c r="AA417" s="119" t="s">
        <v>1</v>
      </c>
      <c r="AB417" t="s">
        <v>8016</v>
      </c>
      <c r="AC417">
        <v>0</v>
      </c>
    </row>
    <row r="418" spans="1:29" hidden="1" x14ac:dyDescent="0.25">
      <c r="A418" t="s">
        <v>8477</v>
      </c>
      <c r="B418" t="str">
        <f t="shared" si="36"/>
        <v>Septiembre</v>
      </c>
      <c r="C418">
        <f t="shared" si="32"/>
        <v>0</v>
      </c>
      <c r="D418">
        <v>321</v>
      </c>
      <c r="E418">
        <v>2022</v>
      </c>
      <c r="F418" t="s">
        <v>8832</v>
      </c>
      <c r="G418" t="s">
        <v>7854</v>
      </c>
      <c r="H418" t="s">
        <v>0</v>
      </c>
      <c r="I418" t="str">
        <f t="shared" si="33"/>
        <v>CCF</v>
      </c>
      <c r="J418" t="str">
        <f t="shared" si="34"/>
        <v>Impreso por imprenta o tiquetes</v>
      </c>
      <c r="K418" s="67" t="s">
        <v>8658</v>
      </c>
      <c r="L418" s="67" t="s">
        <v>8016</v>
      </c>
      <c r="M418">
        <v>485877</v>
      </c>
      <c r="N418" t="s">
        <v>1559</v>
      </c>
      <c r="O418" t="str">
        <f t="shared" si="35"/>
        <v>06142008011037</v>
      </c>
      <c r="P418" t="s">
        <v>1560</v>
      </c>
      <c r="Q418">
        <v>0</v>
      </c>
      <c r="R418">
        <v>0</v>
      </c>
      <c r="S418">
        <v>0</v>
      </c>
      <c r="T418">
        <v>224.78</v>
      </c>
      <c r="U418">
        <v>0</v>
      </c>
      <c r="V418">
        <v>0</v>
      </c>
      <c r="W418">
        <v>0</v>
      </c>
      <c r="X418">
        <v>29.221400000000003</v>
      </c>
      <c r="Y418">
        <v>254.00139999999999</v>
      </c>
      <c r="Z418" t="s">
        <v>8016</v>
      </c>
      <c r="AA418" s="119" t="s">
        <v>1</v>
      </c>
      <c r="AB418" t="s">
        <v>8194</v>
      </c>
      <c r="AC418">
        <v>11.9</v>
      </c>
    </row>
    <row r="419" spans="1:29" hidden="1" x14ac:dyDescent="0.25">
      <c r="A419" t="s">
        <v>8477</v>
      </c>
      <c r="B419" t="str">
        <f t="shared" si="36"/>
        <v>Septiembre</v>
      </c>
      <c r="C419">
        <f t="shared" si="32"/>
        <v>0</v>
      </c>
      <c r="D419">
        <v>320</v>
      </c>
      <c r="E419">
        <v>2022</v>
      </c>
      <c r="F419" t="s">
        <v>8793</v>
      </c>
      <c r="G419" t="s">
        <v>7854</v>
      </c>
      <c r="H419" t="s">
        <v>0</v>
      </c>
      <c r="I419" t="str">
        <f t="shared" si="33"/>
        <v>CCF</v>
      </c>
      <c r="J419" t="str">
        <f t="shared" si="34"/>
        <v>Impreso por imprenta o tiquetes</v>
      </c>
      <c r="K419" s="67" t="s">
        <v>8658</v>
      </c>
      <c r="L419" s="67" t="s">
        <v>8016</v>
      </c>
      <c r="M419">
        <v>44718</v>
      </c>
      <c r="N419" t="s">
        <v>1492</v>
      </c>
      <c r="O419" t="str">
        <f t="shared" si="35"/>
        <v>07151508430012</v>
      </c>
      <c r="P419" t="s">
        <v>1493</v>
      </c>
      <c r="Q419">
        <v>2.2599999999999998</v>
      </c>
      <c r="R419">
        <v>0</v>
      </c>
      <c r="S419">
        <v>0</v>
      </c>
      <c r="T419">
        <v>40.479999999999997</v>
      </c>
      <c r="U419">
        <v>0</v>
      </c>
      <c r="V419">
        <v>0</v>
      </c>
      <c r="W419">
        <v>0</v>
      </c>
      <c r="X419">
        <v>5.2623999999999995</v>
      </c>
      <c r="Y419">
        <v>48.002399999999994</v>
      </c>
      <c r="Z419" t="s">
        <v>8016</v>
      </c>
      <c r="AA419" s="119" t="s">
        <v>1</v>
      </c>
      <c r="AB419" t="s">
        <v>8016</v>
      </c>
      <c r="AC419">
        <v>0</v>
      </c>
    </row>
    <row r="420" spans="1:29" hidden="1" x14ac:dyDescent="0.25">
      <c r="A420" t="s">
        <v>8477</v>
      </c>
      <c r="B420" t="str">
        <f t="shared" si="36"/>
        <v>Septiembre</v>
      </c>
      <c r="C420">
        <f t="shared" si="32"/>
        <v>0</v>
      </c>
      <c r="D420">
        <v>319</v>
      </c>
      <c r="E420">
        <v>2022</v>
      </c>
      <c r="F420" t="s">
        <v>8793</v>
      </c>
      <c r="G420" t="s">
        <v>7854</v>
      </c>
      <c r="H420" t="s">
        <v>0</v>
      </c>
      <c r="I420" t="str">
        <f t="shared" si="33"/>
        <v>CCF</v>
      </c>
      <c r="J420" t="str">
        <f t="shared" si="34"/>
        <v>Impreso por imprenta o tiquetes</v>
      </c>
      <c r="K420" s="67" t="s">
        <v>8658</v>
      </c>
      <c r="L420" s="67" t="s">
        <v>8016</v>
      </c>
      <c r="M420">
        <v>347034</v>
      </c>
      <c r="N420" t="s">
        <v>1963</v>
      </c>
      <c r="O420" t="str">
        <f t="shared" si="35"/>
        <v>05110402951018</v>
      </c>
      <c r="P420" t="s">
        <v>1964</v>
      </c>
      <c r="Q420">
        <v>0</v>
      </c>
      <c r="R420">
        <v>0</v>
      </c>
      <c r="S420">
        <v>0</v>
      </c>
      <c r="T420">
        <v>15</v>
      </c>
      <c r="U420">
        <v>0</v>
      </c>
      <c r="V420">
        <v>0</v>
      </c>
      <c r="W420">
        <v>0</v>
      </c>
      <c r="X420">
        <v>1.9500000000000002</v>
      </c>
      <c r="Y420">
        <v>16.95</v>
      </c>
      <c r="Z420" t="s">
        <v>8016</v>
      </c>
      <c r="AA420" s="119" t="s">
        <v>1</v>
      </c>
      <c r="AB420" t="s">
        <v>8016</v>
      </c>
      <c r="AC420">
        <v>0</v>
      </c>
    </row>
    <row r="421" spans="1:29" hidden="1" x14ac:dyDescent="0.25">
      <c r="A421" t="s">
        <v>8477</v>
      </c>
      <c r="B421" t="str">
        <f t="shared" si="36"/>
        <v>Septiembre</v>
      </c>
      <c r="C421">
        <f t="shared" si="32"/>
        <v>0</v>
      </c>
      <c r="D421">
        <v>318</v>
      </c>
      <c r="E421">
        <v>2022</v>
      </c>
      <c r="F421" t="s">
        <v>8793</v>
      </c>
      <c r="G421" t="s">
        <v>7854</v>
      </c>
      <c r="H421" t="s">
        <v>0</v>
      </c>
      <c r="I421" t="str">
        <f t="shared" si="33"/>
        <v>CCF</v>
      </c>
      <c r="J421" t="str">
        <f t="shared" si="34"/>
        <v>Impreso por imprenta o tiquetes</v>
      </c>
      <c r="K421" s="67" t="s">
        <v>8658</v>
      </c>
      <c r="L421" s="67" t="s">
        <v>8016</v>
      </c>
      <c r="M421">
        <v>150333</v>
      </c>
      <c r="N421" t="s">
        <v>1501</v>
      </c>
      <c r="O421" t="str">
        <f t="shared" si="35"/>
        <v>06142708101053</v>
      </c>
      <c r="P421" t="s">
        <v>1502</v>
      </c>
      <c r="Q421">
        <v>1.94</v>
      </c>
      <c r="R421">
        <v>0</v>
      </c>
      <c r="S421">
        <v>0</v>
      </c>
      <c r="T421">
        <v>33.68</v>
      </c>
      <c r="U421">
        <v>0</v>
      </c>
      <c r="V421">
        <v>0</v>
      </c>
      <c r="W421">
        <v>0</v>
      </c>
      <c r="X421">
        <v>4.3784000000000001</v>
      </c>
      <c r="Y421">
        <v>39.998399999999997</v>
      </c>
      <c r="Z421" t="s">
        <v>8016</v>
      </c>
      <c r="AA421" s="119" t="s">
        <v>1</v>
      </c>
      <c r="AB421" t="s">
        <v>8016</v>
      </c>
      <c r="AC421">
        <v>0</v>
      </c>
    </row>
    <row r="422" spans="1:29" hidden="1" x14ac:dyDescent="0.25">
      <c r="A422" t="s">
        <v>8477</v>
      </c>
      <c r="B422" t="str">
        <f t="shared" si="36"/>
        <v>Septiembre</v>
      </c>
      <c r="C422">
        <f t="shared" si="32"/>
        <v>0</v>
      </c>
      <c r="D422">
        <v>317</v>
      </c>
      <c r="E422">
        <v>2022</v>
      </c>
      <c r="F422" t="s">
        <v>8794</v>
      </c>
      <c r="G422" t="s">
        <v>7854</v>
      </c>
      <c r="H422" t="s">
        <v>0</v>
      </c>
      <c r="I422" t="str">
        <f t="shared" si="33"/>
        <v>CCF</v>
      </c>
      <c r="J422" t="str">
        <f t="shared" si="34"/>
        <v>Impreso por imprenta o tiquetes</v>
      </c>
      <c r="K422" s="67" t="s">
        <v>8658</v>
      </c>
      <c r="L422" s="67" t="s">
        <v>8016</v>
      </c>
      <c r="M422">
        <v>3394</v>
      </c>
      <c r="N422" t="s">
        <v>1571</v>
      </c>
      <c r="O422" t="str">
        <f t="shared" si="35"/>
        <v>06141609031012</v>
      </c>
      <c r="P422" t="s">
        <v>1572</v>
      </c>
      <c r="Q422">
        <v>0.46</v>
      </c>
      <c r="R422">
        <v>0</v>
      </c>
      <c r="S422">
        <v>0</v>
      </c>
      <c r="T422">
        <v>8.44</v>
      </c>
      <c r="U422">
        <v>0</v>
      </c>
      <c r="V422">
        <v>0</v>
      </c>
      <c r="W422">
        <v>0</v>
      </c>
      <c r="X422">
        <v>1.0972</v>
      </c>
      <c r="Y422">
        <v>9.9971999999999994</v>
      </c>
      <c r="Z422" t="s">
        <v>8016</v>
      </c>
      <c r="AA422" s="119" t="s">
        <v>1</v>
      </c>
      <c r="AB422" t="s">
        <v>8194</v>
      </c>
      <c r="AC422">
        <v>23.27</v>
      </c>
    </row>
    <row r="423" spans="1:29" hidden="1" x14ac:dyDescent="0.25">
      <c r="A423" t="s">
        <v>8477</v>
      </c>
      <c r="B423" t="str">
        <f t="shared" si="36"/>
        <v>Septiembre</v>
      </c>
      <c r="C423">
        <f t="shared" si="32"/>
        <v>0</v>
      </c>
      <c r="D423">
        <v>316</v>
      </c>
      <c r="E423">
        <v>2022</v>
      </c>
      <c r="F423" t="s">
        <v>8794</v>
      </c>
      <c r="G423" t="s">
        <v>7854</v>
      </c>
      <c r="H423" t="s">
        <v>0</v>
      </c>
      <c r="I423" t="str">
        <f t="shared" si="33"/>
        <v>CCF</v>
      </c>
      <c r="J423" t="str">
        <f t="shared" si="34"/>
        <v>Impreso por imprenta o tiquetes</v>
      </c>
      <c r="K423" s="67" t="s">
        <v>8658</v>
      </c>
      <c r="L423" s="67" t="s">
        <v>8016</v>
      </c>
      <c r="M423">
        <v>150735</v>
      </c>
      <c r="N423" t="s">
        <v>39</v>
      </c>
      <c r="O423" t="str">
        <f t="shared" si="35"/>
        <v>06141909001034</v>
      </c>
      <c r="P423" t="s">
        <v>1566</v>
      </c>
      <c r="Q423">
        <v>2.27</v>
      </c>
      <c r="R423">
        <v>0</v>
      </c>
      <c r="S423">
        <v>0</v>
      </c>
      <c r="T423">
        <v>40.46</v>
      </c>
      <c r="U423">
        <v>0</v>
      </c>
      <c r="V423">
        <v>0</v>
      </c>
      <c r="W423">
        <v>0</v>
      </c>
      <c r="X423">
        <v>5.2598000000000003</v>
      </c>
      <c r="Y423">
        <v>47.989800000000002</v>
      </c>
      <c r="Z423" t="s">
        <v>8016</v>
      </c>
      <c r="AA423" s="119" t="s">
        <v>1</v>
      </c>
      <c r="AB423" t="s">
        <v>8016</v>
      </c>
      <c r="AC423">
        <v>0</v>
      </c>
    </row>
    <row r="424" spans="1:29" hidden="1" x14ac:dyDescent="0.25">
      <c r="A424" t="s">
        <v>8477</v>
      </c>
      <c r="B424" t="str">
        <f t="shared" si="36"/>
        <v>Septiembre</v>
      </c>
      <c r="C424">
        <f t="shared" si="32"/>
        <v>0</v>
      </c>
      <c r="D424">
        <v>315</v>
      </c>
      <c r="E424">
        <v>2022</v>
      </c>
      <c r="F424" t="s">
        <v>8794</v>
      </c>
      <c r="G424" t="s">
        <v>7854</v>
      </c>
      <c r="H424" t="s">
        <v>0</v>
      </c>
      <c r="I424" t="str">
        <f t="shared" si="33"/>
        <v>CCF</v>
      </c>
      <c r="J424" t="str">
        <f t="shared" si="34"/>
        <v>Impreso por imprenta o tiquetes</v>
      </c>
      <c r="K424" s="67" t="s">
        <v>8658</v>
      </c>
      <c r="L424" s="67" t="s">
        <v>8016</v>
      </c>
      <c r="M424">
        <v>13009</v>
      </c>
      <c r="N424" t="s">
        <v>1497</v>
      </c>
      <c r="O424" t="str">
        <f t="shared" si="35"/>
        <v>06142406870019</v>
      </c>
      <c r="P424" t="s">
        <v>1498</v>
      </c>
      <c r="Q424">
        <v>0</v>
      </c>
      <c r="R424">
        <v>0</v>
      </c>
      <c r="S424">
        <v>0</v>
      </c>
      <c r="T424">
        <v>199.25</v>
      </c>
      <c r="U424">
        <v>0</v>
      </c>
      <c r="V424">
        <v>0</v>
      </c>
      <c r="W424">
        <v>0</v>
      </c>
      <c r="X424">
        <v>25.9025</v>
      </c>
      <c r="Y424">
        <v>225.1525</v>
      </c>
      <c r="Z424" t="s">
        <v>8016</v>
      </c>
      <c r="AA424" s="119" t="s">
        <v>1</v>
      </c>
      <c r="AB424" t="s">
        <v>8016</v>
      </c>
      <c r="AC424">
        <v>0</v>
      </c>
    </row>
    <row r="425" spans="1:29" hidden="1" x14ac:dyDescent="0.25">
      <c r="A425" t="s">
        <v>8477</v>
      </c>
      <c r="B425" t="str">
        <f t="shared" si="36"/>
        <v>Septiembre</v>
      </c>
      <c r="C425">
        <f t="shared" si="32"/>
        <v>0</v>
      </c>
      <c r="D425">
        <v>314</v>
      </c>
      <c r="E425">
        <v>2022</v>
      </c>
      <c r="F425" t="s">
        <v>8794</v>
      </c>
      <c r="G425" t="s">
        <v>7854</v>
      </c>
      <c r="H425" t="s">
        <v>0</v>
      </c>
      <c r="I425" t="str">
        <f t="shared" si="33"/>
        <v>CCF</v>
      </c>
      <c r="J425" t="str">
        <f t="shared" si="34"/>
        <v>Impreso por imprenta o tiquetes</v>
      </c>
      <c r="K425" s="67" t="s">
        <v>8658</v>
      </c>
      <c r="L425" s="67" t="s">
        <v>8016</v>
      </c>
      <c r="M425">
        <v>145</v>
      </c>
      <c r="N425" t="s">
        <v>1580</v>
      </c>
      <c r="O425" t="str">
        <f t="shared" si="35"/>
        <v>06141407941017</v>
      </c>
      <c r="P425" t="s">
        <v>1581</v>
      </c>
      <c r="Q425">
        <v>0</v>
      </c>
      <c r="R425">
        <v>0</v>
      </c>
      <c r="S425">
        <v>0</v>
      </c>
      <c r="T425">
        <v>1075.5</v>
      </c>
      <c r="U425">
        <v>0</v>
      </c>
      <c r="V425">
        <v>0</v>
      </c>
      <c r="W425">
        <v>0</v>
      </c>
      <c r="X425">
        <v>139.815</v>
      </c>
      <c r="Y425">
        <v>1215.3150000000001</v>
      </c>
      <c r="Z425" t="s">
        <v>8016</v>
      </c>
      <c r="AA425" s="119" t="s">
        <v>1</v>
      </c>
      <c r="AB425" t="s">
        <v>8016</v>
      </c>
      <c r="AC425">
        <v>0</v>
      </c>
    </row>
    <row r="426" spans="1:29" hidden="1" x14ac:dyDescent="0.25">
      <c r="A426" t="s">
        <v>8477</v>
      </c>
      <c r="B426" t="str">
        <f t="shared" si="36"/>
        <v>Septiembre</v>
      </c>
      <c r="C426">
        <f t="shared" si="32"/>
        <v>0</v>
      </c>
      <c r="D426">
        <v>313</v>
      </c>
      <c r="E426">
        <v>2022</v>
      </c>
      <c r="F426" t="s">
        <v>8794</v>
      </c>
      <c r="G426" t="s">
        <v>7854</v>
      </c>
      <c r="H426" t="s">
        <v>0</v>
      </c>
      <c r="I426" t="str">
        <f t="shared" si="33"/>
        <v>CCF</v>
      </c>
      <c r="J426" t="str">
        <f t="shared" si="34"/>
        <v>Impreso por imprenta o tiquetes</v>
      </c>
      <c r="K426" s="67" t="s">
        <v>8658</v>
      </c>
      <c r="L426" s="67" t="s">
        <v>8016</v>
      </c>
      <c r="M426">
        <v>28842</v>
      </c>
      <c r="N426" t="s">
        <v>1531</v>
      </c>
      <c r="O426" t="str">
        <f t="shared" si="35"/>
        <v>06142501101070</v>
      </c>
      <c r="P426" t="s">
        <v>1532</v>
      </c>
      <c r="Q426">
        <v>1.93</v>
      </c>
      <c r="R426">
        <v>0</v>
      </c>
      <c r="S426">
        <v>0</v>
      </c>
      <c r="T426">
        <v>33.69</v>
      </c>
      <c r="U426">
        <v>0</v>
      </c>
      <c r="V426">
        <v>0</v>
      </c>
      <c r="W426">
        <v>0</v>
      </c>
      <c r="X426">
        <v>4.3796999999999997</v>
      </c>
      <c r="Y426">
        <v>39.999699999999997</v>
      </c>
      <c r="Z426" t="s">
        <v>8016</v>
      </c>
      <c r="AA426" s="119" t="s">
        <v>1</v>
      </c>
      <c r="AB426" t="s">
        <v>8016</v>
      </c>
      <c r="AC426">
        <v>0</v>
      </c>
    </row>
    <row r="427" spans="1:29" hidden="1" x14ac:dyDescent="0.25">
      <c r="A427" t="s">
        <v>8477</v>
      </c>
      <c r="B427" t="str">
        <f t="shared" si="36"/>
        <v>Septiembre</v>
      </c>
      <c r="C427">
        <f t="shared" si="32"/>
        <v>0</v>
      </c>
      <c r="D427">
        <v>312</v>
      </c>
      <c r="E427">
        <v>2022</v>
      </c>
      <c r="F427" t="s">
        <v>8817</v>
      </c>
      <c r="G427" t="s">
        <v>7854</v>
      </c>
      <c r="H427" t="s">
        <v>0</v>
      </c>
      <c r="I427" t="str">
        <f t="shared" si="33"/>
        <v>CCF</v>
      </c>
      <c r="J427" t="str">
        <f t="shared" si="34"/>
        <v>Impreso por imprenta o tiquetes</v>
      </c>
      <c r="K427" s="67" t="s">
        <v>8658</v>
      </c>
      <c r="L427" s="67" t="s">
        <v>8016</v>
      </c>
      <c r="M427">
        <v>180273</v>
      </c>
      <c r="N427" t="s">
        <v>1471</v>
      </c>
      <c r="O427" t="str">
        <f t="shared" si="35"/>
        <v>14070503650018</v>
      </c>
      <c r="P427" t="s">
        <v>1472</v>
      </c>
      <c r="Q427">
        <v>0.99</v>
      </c>
      <c r="R427">
        <v>0</v>
      </c>
      <c r="S427">
        <v>0</v>
      </c>
      <c r="T427">
        <v>16.82</v>
      </c>
      <c r="U427">
        <v>0</v>
      </c>
      <c r="V427">
        <v>0</v>
      </c>
      <c r="W427">
        <v>0</v>
      </c>
      <c r="X427">
        <v>2.1866000000000003</v>
      </c>
      <c r="Y427">
        <v>19.996600000000001</v>
      </c>
      <c r="Z427" t="s">
        <v>8016</v>
      </c>
      <c r="AA427" s="119" t="s">
        <v>1</v>
      </c>
      <c r="AB427" t="s">
        <v>8016</v>
      </c>
      <c r="AC427">
        <v>0</v>
      </c>
    </row>
    <row r="428" spans="1:29" hidden="1" x14ac:dyDescent="0.25">
      <c r="A428" t="s">
        <v>8477</v>
      </c>
      <c r="B428" t="str">
        <f t="shared" si="36"/>
        <v>Septiembre</v>
      </c>
      <c r="C428">
        <f t="shared" si="32"/>
        <v>0</v>
      </c>
      <c r="D428">
        <v>311</v>
      </c>
      <c r="E428">
        <v>2022</v>
      </c>
      <c r="F428" t="s">
        <v>8817</v>
      </c>
      <c r="G428" t="s">
        <v>7854</v>
      </c>
      <c r="H428" t="s">
        <v>0</v>
      </c>
      <c r="I428" t="str">
        <f t="shared" si="33"/>
        <v>CCF</v>
      </c>
      <c r="J428" t="str">
        <f t="shared" si="34"/>
        <v>Impreso por imprenta o tiquetes</v>
      </c>
      <c r="K428" s="67" t="s">
        <v>8658</v>
      </c>
      <c r="L428" s="67" t="s">
        <v>8016</v>
      </c>
      <c r="M428">
        <v>103266</v>
      </c>
      <c r="N428" t="s">
        <v>1471</v>
      </c>
      <c r="O428" t="str">
        <f t="shared" si="35"/>
        <v>14070503650018</v>
      </c>
      <c r="P428" t="s">
        <v>1472</v>
      </c>
      <c r="Q428">
        <v>2.5</v>
      </c>
      <c r="R428">
        <v>0</v>
      </c>
      <c r="S428">
        <v>0</v>
      </c>
      <c r="T428">
        <v>44.36</v>
      </c>
      <c r="U428">
        <v>0</v>
      </c>
      <c r="V428">
        <v>0</v>
      </c>
      <c r="W428">
        <v>0</v>
      </c>
      <c r="X428">
        <v>5.7667999999999999</v>
      </c>
      <c r="Y428">
        <v>52.626800000000003</v>
      </c>
      <c r="Z428" t="s">
        <v>8016</v>
      </c>
      <c r="AA428" s="119" t="s">
        <v>1</v>
      </c>
      <c r="AB428" t="s">
        <v>8016</v>
      </c>
      <c r="AC428">
        <v>0</v>
      </c>
    </row>
    <row r="429" spans="1:29" hidden="1" x14ac:dyDescent="0.25">
      <c r="A429" t="s">
        <v>8477</v>
      </c>
      <c r="B429" t="str">
        <f t="shared" si="36"/>
        <v>Septiembre</v>
      </c>
      <c r="C429">
        <f t="shared" si="32"/>
        <v>0</v>
      </c>
      <c r="D429">
        <v>310</v>
      </c>
      <c r="E429">
        <v>2022</v>
      </c>
      <c r="F429" t="s">
        <v>8817</v>
      </c>
      <c r="G429" t="s">
        <v>7854</v>
      </c>
      <c r="H429" t="s">
        <v>0</v>
      </c>
      <c r="I429" t="str">
        <f t="shared" si="33"/>
        <v>CCF</v>
      </c>
      <c r="J429" t="str">
        <f t="shared" si="34"/>
        <v>Impreso por imprenta o tiquetes</v>
      </c>
      <c r="K429" s="67" t="s">
        <v>8658</v>
      </c>
      <c r="L429" s="67" t="s">
        <v>8016</v>
      </c>
      <c r="M429">
        <v>103261</v>
      </c>
      <c r="N429" t="s">
        <v>1471</v>
      </c>
      <c r="O429" t="str">
        <f t="shared" si="35"/>
        <v>14070503650018</v>
      </c>
      <c r="P429" t="s">
        <v>1472</v>
      </c>
      <c r="Q429">
        <v>2.38</v>
      </c>
      <c r="R429">
        <v>0</v>
      </c>
      <c r="S429">
        <v>0</v>
      </c>
      <c r="T429">
        <v>42.15</v>
      </c>
      <c r="U429">
        <v>0</v>
      </c>
      <c r="V429">
        <v>0</v>
      </c>
      <c r="W429">
        <v>0</v>
      </c>
      <c r="X429">
        <v>5.4794999999999998</v>
      </c>
      <c r="Y429">
        <v>50.009500000000003</v>
      </c>
      <c r="Z429" t="s">
        <v>8016</v>
      </c>
      <c r="AA429" s="119" t="s">
        <v>1</v>
      </c>
      <c r="AB429" t="s">
        <v>8016</v>
      </c>
      <c r="AC429">
        <v>0</v>
      </c>
    </row>
    <row r="430" spans="1:29" hidden="1" x14ac:dyDescent="0.25">
      <c r="A430" t="s">
        <v>8477</v>
      </c>
      <c r="B430" t="str">
        <f t="shared" si="36"/>
        <v>Septiembre</v>
      </c>
      <c r="C430">
        <f t="shared" si="32"/>
        <v>0</v>
      </c>
      <c r="D430">
        <v>309</v>
      </c>
      <c r="E430">
        <v>2022</v>
      </c>
      <c r="F430" t="s">
        <v>8817</v>
      </c>
      <c r="G430" t="s">
        <v>7854</v>
      </c>
      <c r="H430" t="s">
        <v>0</v>
      </c>
      <c r="I430" t="str">
        <f t="shared" si="33"/>
        <v>CCF</v>
      </c>
      <c r="J430" t="str">
        <f t="shared" si="34"/>
        <v>Impreso por imprenta o tiquetes</v>
      </c>
      <c r="K430" s="67" t="s">
        <v>8658</v>
      </c>
      <c r="L430" s="67" t="s">
        <v>8016</v>
      </c>
      <c r="M430">
        <v>2413</v>
      </c>
      <c r="N430" t="s">
        <v>8830</v>
      </c>
      <c r="O430" t="str">
        <f t="shared" si="35"/>
        <v>06141207161157</v>
      </c>
      <c r="P430" t="s">
        <v>8831</v>
      </c>
      <c r="Q430">
        <v>0</v>
      </c>
      <c r="R430">
        <v>0</v>
      </c>
      <c r="S430">
        <v>0</v>
      </c>
      <c r="T430">
        <v>37.17</v>
      </c>
      <c r="U430">
        <v>0</v>
      </c>
      <c r="V430">
        <v>0</v>
      </c>
      <c r="W430">
        <v>0</v>
      </c>
      <c r="X430">
        <v>4.8321000000000005</v>
      </c>
      <c r="Y430">
        <v>42.002099999999999</v>
      </c>
      <c r="Z430" t="s">
        <v>8016</v>
      </c>
      <c r="AA430" s="119" t="s">
        <v>1</v>
      </c>
      <c r="AB430" t="s">
        <v>8016</v>
      </c>
      <c r="AC430">
        <v>0</v>
      </c>
    </row>
    <row r="431" spans="1:29" hidden="1" x14ac:dyDescent="0.25">
      <c r="A431" t="s">
        <v>8477</v>
      </c>
      <c r="B431" t="str">
        <f t="shared" si="36"/>
        <v>Septiembre</v>
      </c>
      <c r="C431">
        <f t="shared" si="32"/>
        <v>0</v>
      </c>
      <c r="D431">
        <v>308</v>
      </c>
      <c r="E431">
        <v>2022</v>
      </c>
      <c r="F431" t="s">
        <v>8817</v>
      </c>
      <c r="G431" t="s">
        <v>7854</v>
      </c>
      <c r="H431" t="s">
        <v>0</v>
      </c>
      <c r="I431" t="str">
        <f t="shared" si="33"/>
        <v>CCF</v>
      </c>
      <c r="J431" t="str">
        <f t="shared" si="34"/>
        <v>Impreso por imprenta o tiquetes</v>
      </c>
      <c r="K431" s="67" t="s">
        <v>8658</v>
      </c>
      <c r="L431" s="67" t="s">
        <v>8016</v>
      </c>
      <c r="M431">
        <v>133</v>
      </c>
      <c r="N431" t="s">
        <v>8828</v>
      </c>
      <c r="O431" t="str">
        <f t="shared" si="35"/>
        <v>05221806901010</v>
      </c>
      <c r="P431" t="s">
        <v>8829</v>
      </c>
      <c r="Q431">
        <v>0</v>
      </c>
      <c r="R431">
        <v>0</v>
      </c>
      <c r="S431">
        <v>0</v>
      </c>
      <c r="T431">
        <v>13.27</v>
      </c>
      <c r="U431">
        <v>0</v>
      </c>
      <c r="V431">
        <v>0</v>
      </c>
      <c r="W431">
        <v>0</v>
      </c>
      <c r="X431">
        <v>1.7251000000000001</v>
      </c>
      <c r="Y431">
        <v>14.995099999999999</v>
      </c>
      <c r="Z431" t="s">
        <v>8016</v>
      </c>
      <c r="AA431" s="119" t="s">
        <v>1</v>
      </c>
      <c r="AB431" t="s">
        <v>8016</v>
      </c>
      <c r="AC431">
        <v>0</v>
      </c>
    </row>
    <row r="432" spans="1:29" hidden="1" x14ac:dyDescent="0.25">
      <c r="A432" t="s">
        <v>8477</v>
      </c>
      <c r="B432" t="str">
        <f t="shared" si="36"/>
        <v>Septiembre</v>
      </c>
      <c r="C432">
        <f t="shared" si="32"/>
        <v>0</v>
      </c>
      <c r="D432">
        <v>307</v>
      </c>
      <c r="E432">
        <v>2022</v>
      </c>
      <c r="F432" t="s">
        <v>8795</v>
      </c>
      <c r="G432" t="s">
        <v>7854</v>
      </c>
      <c r="H432" t="s">
        <v>0</v>
      </c>
      <c r="I432" t="str">
        <f t="shared" si="33"/>
        <v>CCF</v>
      </c>
      <c r="J432" t="str">
        <f t="shared" si="34"/>
        <v>Impreso por imprenta o tiquetes</v>
      </c>
      <c r="K432" s="67" t="s">
        <v>8658</v>
      </c>
      <c r="L432" s="67" t="s">
        <v>8016</v>
      </c>
      <c r="M432">
        <v>50692</v>
      </c>
      <c r="N432" t="s">
        <v>1510</v>
      </c>
      <c r="O432" t="str">
        <f t="shared" si="35"/>
        <v>06141708071034</v>
      </c>
      <c r="P432" t="s">
        <v>1511</v>
      </c>
      <c r="Q432">
        <v>2.2599999999999998</v>
      </c>
      <c r="R432">
        <v>0</v>
      </c>
      <c r="S432">
        <v>0</v>
      </c>
      <c r="T432">
        <v>40.479999999999997</v>
      </c>
      <c r="U432">
        <v>0</v>
      </c>
      <c r="V432">
        <v>0</v>
      </c>
      <c r="W432">
        <v>0</v>
      </c>
      <c r="X432">
        <v>5.2623999999999995</v>
      </c>
      <c r="Y432">
        <v>48.002399999999994</v>
      </c>
      <c r="Z432" t="s">
        <v>8016</v>
      </c>
      <c r="AA432" s="119" t="s">
        <v>1</v>
      </c>
      <c r="AB432" t="s">
        <v>8016</v>
      </c>
      <c r="AC432">
        <v>0</v>
      </c>
    </row>
    <row r="433" spans="1:29" hidden="1" x14ac:dyDescent="0.25">
      <c r="A433" t="s">
        <v>8477</v>
      </c>
      <c r="B433" t="str">
        <f t="shared" si="36"/>
        <v>Septiembre</v>
      </c>
      <c r="C433">
        <f t="shared" si="32"/>
        <v>0</v>
      </c>
      <c r="D433">
        <v>306</v>
      </c>
      <c r="E433">
        <v>2022</v>
      </c>
      <c r="F433" t="s">
        <v>8795</v>
      </c>
      <c r="G433" t="s">
        <v>7854</v>
      </c>
      <c r="H433" t="s">
        <v>0</v>
      </c>
      <c r="I433" t="str">
        <f t="shared" si="33"/>
        <v>CCF</v>
      </c>
      <c r="J433" t="str">
        <f t="shared" si="34"/>
        <v>Impreso por imprenta o tiquetes</v>
      </c>
      <c r="K433" s="67" t="s">
        <v>8658</v>
      </c>
      <c r="L433" s="67" t="s">
        <v>8016</v>
      </c>
      <c r="M433">
        <v>14922</v>
      </c>
      <c r="N433" t="s">
        <v>1550</v>
      </c>
      <c r="O433" t="str">
        <f t="shared" si="35"/>
        <v>06140406191018</v>
      </c>
      <c r="P433" t="s">
        <v>1551</v>
      </c>
      <c r="Q433">
        <v>1.2</v>
      </c>
      <c r="R433">
        <v>0</v>
      </c>
      <c r="S433">
        <v>0</v>
      </c>
      <c r="T433">
        <v>20.92</v>
      </c>
      <c r="U433">
        <v>0</v>
      </c>
      <c r="V433">
        <v>0</v>
      </c>
      <c r="W433">
        <v>0</v>
      </c>
      <c r="X433">
        <v>2.7196000000000002</v>
      </c>
      <c r="Y433">
        <v>24.839600000000001</v>
      </c>
      <c r="Z433" t="s">
        <v>8016</v>
      </c>
      <c r="AA433" s="119" t="s">
        <v>1</v>
      </c>
      <c r="AB433" t="s">
        <v>8016</v>
      </c>
      <c r="AC433">
        <v>0</v>
      </c>
    </row>
    <row r="434" spans="1:29" hidden="1" x14ac:dyDescent="0.25">
      <c r="A434" t="s">
        <v>8477</v>
      </c>
      <c r="B434" t="str">
        <f t="shared" si="36"/>
        <v>Septiembre</v>
      </c>
      <c r="C434">
        <f t="shared" si="32"/>
        <v>0</v>
      </c>
      <c r="D434">
        <v>305</v>
      </c>
      <c r="E434">
        <v>2022</v>
      </c>
      <c r="F434" t="s">
        <v>8795</v>
      </c>
      <c r="G434" t="s">
        <v>7854</v>
      </c>
      <c r="H434" t="s">
        <v>0</v>
      </c>
      <c r="I434" t="str">
        <f t="shared" si="33"/>
        <v>CCF</v>
      </c>
      <c r="J434" t="str">
        <f t="shared" si="34"/>
        <v>Impreso por imprenta o tiquetes</v>
      </c>
      <c r="K434" s="67" t="s">
        <v>8658</v>
      </c>
      <c r="L434" s="67" t="s">
        <v>8016</v>
      </c>
      <c r="M434">
        <v>622534</v>
      </c>
      <c r="N434" t="s">
        <v>1471</v>
      </c>
      <c r="O434" t="str">
        <f t="shared" si="35"/>
        <v>14070503650018</v>
      </c>
      <c r="P434" t="s">
        <v>1472</v>
      </c>
      <c r="Q434">
        <v>1.9</v>
      </c>
      <c r="R434">
        <v>0</v>
      </c>
      <c r="S434">
        <v>0</v>
      </c>
      <c r="T434">
        <v>32.53</v>
      </c>
      <c r="U434">
        <v>0</v>
      </c>
      <c r="V434">
        <v>0</v>
      </c>
      <c r="W434">
        <v>0</v>
      </c>
      <c r="X434">
        <v>4.2289000000000003</v>
      </c>
      <c r="Y434">
        <v>38.658900000000003</v>
      </c>
      <c r="Z434" t="s">
        <v>8016</v>
      </c>
      <c r="AA434" s="119" t="s">
        <v>1</v>
      </c>
      <c r="AB434" t="s">
        <v>8016</v>
      </c>
      <c r="AC434">
        <v>0</v>
      </c>
    </row>
    <row r="435" spans="1:29" hidden="1" x14ac:dyDescent="0.25">
      <c r="A435" t="s">
        <v>8477</v>
      </c>
      <c r="B435" t="str">
        <f t="shared" si="36"/>
        <v>Septiembre</v>
      </c>
      <c r="C435">
        <f t="shared" si="32"/>
        <v>0</v>
      </c>
      <c r="D435">
        <v>304</v>
      </c>
      <c r="E435">
        <v>2022</v>
      </c>
      <c r="F435" t="s">
        <v>8796</v>
      </c>
      <c r="G435" t="s">
        <v>7854</v>
      </c>
      <c r="H435" t="s">
        <v>0</v>
      </c>
      <c r="I435" t="str">
        <f t="shared" si="33"/>
        <v>CCF</v>
      </c>
      <c r="J435" t="str">
        <f t="shared" si="34"/>
        <v>Impreso por imprenta o tiquetes</v>
      </c>
      <c r="K435" s="67" t="s">
        <v>8658</v>
      </c>
      <c r="L435" s="67" t="s">
        <v>8016</v>
      </c>
      <c r="M435">
        <v>904</v>
      </c>
      <c r="O435" t="str">
        <f t="shared" si="35"/>
        <v>053903338</v>
      </c>
      <c r="P435" t="s">
        <v>8038</v>
      </c>
      <c r="Q435">
        <v>0</v>
      </c>
      <c r="R435">
        <v>0</v>
      </c>
      <c r="S435">
        <v>0</v>
      </c>
      <c r="T435">
        <v>84.07</v>
      </c>
      <c r="U435">
        <v>0</v>
      </c>
      <c r="V435">
        <v>0</v>
      </c>
      <c r="W435">
        <v>0</v>
      </c>
      <c r="X435">
        <v>10.9291</v>
      </c>
      <c r="Y435">
        <v>94.999099999999999</v>
      </c>
      <c r="Z435" t="s">
        <v>8827</v>
      </c>
      <c r="AA435" s="119" t="s">
        <v>1</v>
      </c>
      <c r="AB435" t="s">
        <v>8016</v>
      </c>
      <c r="AC435">
        <v>0</v>
      </c>
    </row>
    <row r="436" spans="1:29" hidden="1" x14ac:dyDescent="0.25">
      <c r="A436" t="s">
        <v>8477</v>
      </c>
      <c r="B436" t="str">
        <f t="shared" si="36"/>
        <v>Septiembre</v>
      </c>
      <c r="C436">
        <f t="shared" si="32"/>
        <v>0</v>
      </c>
      <c r="D436">
        <v>303</v>
      </c>
      <c r="E436">
        <v>2022</v>
      </c>
      <c r="F436" t="s">
        <v>8796</v>
      </c>
      <c r="G436" t="s">
        <v>7854</v>
      </c>
      <c r="H436" t="s">
        <v>0</v>
      </c>
      <c r="I436" t="str">
        <f t="shared" si="33"/>
        <v>CCF</v>
      </c>
      <c r="J436" t="str">
        <f t="shared" si="34"/>
        <v>Impreso por imprenta o tiquetes</v>
      </c>
      <c r="K436" s="67" t="s">
        <v>8658</v>
      </c>
      <c r="L436" s="67" t="s">
        <v>8016</v>
      </c>
      <c r="M436">
        <v>213</v>
      </c>
      <c r="N436" t="s">
        <v>1636</v>
      </c>
      <c r="O436" t="str">
        <f t="shared" si="35"/>
        <v>06141611161047</v>
      </c>
      <c r="P436" t="s">
        <v>1637</v>
      </c>
      <c r="Q436">
        <v>0</v>
      </c>
      <c r="R436">
        <v>0</v>
      </c>
      <c r="S436">
        <v>0</v>
      </c>
      <c r="T436">
        <v>70.8</v>
      </c>
      <c r="U436">
        <v>0</v>
      </c>
      <c r="V436">
        <v>0</v>
      </c>
      <c r="W436">
        <v>0</v>
      </c>
      <c r="X436">
        <v>9.2040000000000006</v>
      </c>
      <c r="Y436">
        <v>80.003999999999991</v>
      </c>
      <c r="Z436" t="s">
        <v>8016</v>
      </c>
      <c r="AA436" s="119" t="s">
        <v>1</v>
      </c>
      <c r="AB436" t="s">
        <v>8016</v>
      </c>
      <c r="AC436">
        <v>0</v>
      </c>
    </row>
    <row r="437" spans="1:29" hidden="1" x14ac:dyDescent="0.25">
      <c r="A437" t="s">
        <v>8477</v>
      </c>
      <c r="B437" t="str">
        <f t="shared" si="36"/>
        <v>Septiembre</v>
      </c>
      <c r="C437">
        <f t="shared" si="32"/>
        <v>0</v>
      </c>
      <c r="D437">
        <v>302</v>
      </c>
      <c r="E437">
        <v>2022</v>
      </c>
      <c r="F437" t="s">
        <v>8796</v>
      </c>
      <c r="G437" t="s">
        <v>7854</v>
      </c>
      <c r="H437" t="s">
        <v>0</v>
      </c>
      <c r="I437" t="str">
        <f t="shared" si="33"/>
        <v>CCF</v>
      </c>
      <c r="J437" t="str">
        <f t="shared" si="34"/>
        <v>Impreso por imprenta o tiquetes</v>
      </c>
      <c r="K437" s="67" t="s">
        <v>8658</v>
      </c>
      <c r="L437" s="67" t="s">
        <v>8016</v>
      </c>
      <c r="M437">
        <v>271</v>
      </c>
      <c r="N437" t="s">
        <v>1664</v>
      </c>
      <c r="O437" t="str">
        <f t="shared" si="35"/>
        <v>11181602731029</v>
      </c>
      <c r="P437" t="s">
        <v>1665</v>
      </c>
      <c r="Q437">
        <v>0</v>
      </c>
      <c r="R437">
        <v>0</v>
      </c>
      <c r="S437">
        <v>0</v>
      </c>
      <c r="T437">
        <v>1570</v>
      </c>
      <c r="U437">
        <v>0</v>
      </c>
      <c r="V437">
        <v>0</v>
      </c>
      <c r="W437">
        <v>0</v>
      </c>
      <c r="X437">
        <v>204.1</v>
      </c>
      <c r="Y437">
        <v>1774.1</v>
      </c>
      <c r="Z437" t="s">
        <v>8016</v>
      </c>
      <c r="AA437" s="119" t="s">
        <v>1</v>
      </c>
      <c r="AB437" t="s">
        <v>8016</v>
      </c>
      <c r="AC437">
        <v>0</v>
      </c>
    </row>
    <row r="438" spans="1:29" hidden="1" x14ac:dyDescent="0.25">
      <c r="A438" t="s">
        <v>8477</v>
      </c>
      <c r="B438" t="str">
        <f t="shared" si="36"/>
        <v>Septiembre</v>
      </c>
      <c r="C438">
        <f t="shared" ref="C438:C490" si="37">IF(A438="ENERO",REPLACE(A438,2,4,"nero"),IF(A438="FEBRERO",REPLACE(A438,2,6,"ebrero"),IF(A438="MARZO",REPLACE(A438,2,4,"arzo"),IF(A438="ABRIL",REPLACE(A438,2,4,"bril"),IF(A438="MAYO",REPLACE(A438,2,3,"ayo"),IF(A438="JUNIO",REPLACE(A438,2,4,"unio"),0))))))</f>
        <v>0</v>
      </c>
      <c r="D438">
        <v>301</v>
      </c>
      <c r="E438">
        <v>2022</v>
      </c>
      <c r="F438" t="s">
        <v>8796</v>
      </c>
      <c r="G438" t="s">
        <v>7854</v>
      </c>
      <c r="H438" t="s">
        <v>0</v>
      </c>
      <c r="I438" t="str">
        <f t="shared" si="33"/>
        <v>CCF</v>
      </c>
      <c r="J438" t="str">
        <f t="shared" si="34"/>
        <v>Impreso por imprenta o tiquetes</v>
      </c>
      <c r="K438" s="67" t="s">
        <v>8658</v>
      </c>
      <c r="L438" s="67" t="s">
        <v>8016</v>
      </c>
      <c r="M438">
        <v>14627</v>
      </c>
      <c r="N438" t="s">
        <v>1550</v>
      </c>
      <c r="O438" t="str">
        <f t="shared" si="35"/>
        <v>06140406191018</v>
      </c>
      <c r="P438" t="s">
        <v>1551</v>
      </c>
      <c r="Q438">
        <v>1.93</v>
      </c>
      <c r="R438">
        <v>0</v>
      </c>
      <c r="S438">
        <v>0</v>
      </c>
      <c r="T438">
        <v>33.69</v>
      </c>
      <c r="U438">
        <v>0</v>
      </c>
      <c r="V438">
        <v>0</v>
      </c>
      <c r="W438">
        <v>0</v>
      </c>
      <c r="X438">
        <v>4.3796999999999997</v>
      </c>
      <c r="Y438">
        <v>39.999699999999997</v>
      </c>
      <c r="Z438" t="s">
        <v>8016</v>
      </c>
      <c r="AA438" s="119" t="s">
        <v>1</v>
      </c>
      <c r="AB438" t="s">
        <v>8016</v>
      </c>
      <c r="AC438">
        <v>0</v>
      </c>
    </row>
    <row r="439" spans="1:29" hidden="1" x14ac:dyDescent="0.25">
      <c r="A439" t="s">
        <v>8477</v>
      </c>
      <c r="B439" t="str">
        <f t="shared" si="36"/>
        <v>Septiembre</v>
      </c>
      <c r="C439">
        <f t="shared" si="37"/>
        <v>0</v>
      </c>
      <c r="D439">
        <v>300</v>
      </c>
      <c r="E439">
        <v>2022</v>
      </c>
      <c r="F439" t="s">
        <v>8796</v>
      </c>
      <c r="G439" t="s">
        <v>7854</v>
      </c>
      <c r="H439" t="s">
        <v>0</v>
      </c>
      <c r="I439" t="str">
        <f t="shared" si="33"/>
        <v>CCF</v>
      </c>
      <c r="J439" t="str">
        <f t="shared" si="34"/>
        <v>Impreso por imprenta o tiquetes</v>
      </c>
      <c r="K439" s="67" t="s">
        <v>8658</v>
      </c>
      <c r="L439" s="67" t="s">
        <v>8016</v>
      </c>
      <c r="M439">
        <v>1262</v>
      </c>
      <c r="N439" t="s">
        <v>1174</v>
      </c>
      <c r="O439" t="str">
        <f t="shared" si="35"/>
        <v>06142703981055</v>
      </c>
      <c r="P439" t="s">
        <v>1175</v>
      </c>
      <c r="Q439">
        <v>0</v>
      </c>
      <c r="R439">
        <v>0</v>
      </c>
      <c r="S439">
        <v>0</v>
      </c>
      <c r="T439">
        <v>5066.5</v>
      </c>
      <c r="U439">
        <v>0</v>
      </c>
      <c r="V439">
        <v>0</v>
      </c>
      <c r="W439">
        <v>0</v>
      </c>
      <c r="X439">
        <v>658.64499999999998</v>
      </c>
      <c r="Y439">
        <v>5725.1450000000004</v>
      </c>
      <c r="Z439" t="s">
        <v>8016</v>
      </c>
      <c r="AA439" s="119" t="s">
        <v>1</v>
      </c>
      <c r="AB439" t="s">
        <v>8016</v>
      </c>
      <c r="AC439">
        <v>0</v>
      </c>
    </row>
    <row r="440" spans="1:29" hidden="1" x14ac:dyDescent="0.25">
      <c r="A440" t="s">
        <v>8477</v>
      </c>
      <c r="B440" t="str">
        <f t="shared" si="36"/>
        <v>Septiembre</v>
      </c>
      <c r="C440">
        <f t="shared" si="37"/>
        <v>0</v>
      </c>
      <c r="D440">
        <v>299</v>
      </c>
      <c r="E440">
        <v>2022</v>
      </c>
      <c r="F440" t="s">
        <v>8796</v>
      </c>
      <c r="G440" t="s">
        <v>7854</v>
      </c>
      <c r="H440" t="s">
        <v>0</v>
      </c>
      <c r="I440" t="str">
        <f t="shared" si="33"/>
        <v>CCF</v>
      </c>
      <c r="J440" t="str">
        <f t="shared" si="34"/>
        <v>Impreso por imprenta o tiquetes</v>
      </c>
      <c r="K440" s="67" t="s">
        <v>8658</v>
      </c>
      <c r="L440" s="67" t="s">
        <v>8016</v>
      </c>
      <c r="M440">
        <v>1263</v>
      </c>
      <c r="N440" t="s">
        <v>1174</v>
      </c>
      <c r="O440" t="str">
        <f t="shared" si="35"/>
        <v>06142703981055</v>
      </c>
      <c r="P440" t="s">
        <v>1175</v>
      </c>
      <c r="Q440">
        <v>0</v>
      </c>
      <c r="R440">
        <v>0</v>
      </c>
      <c r="S440">
        <v>0</v>
      </c>
      <c r="T440">
        <v>9101.2000000000007</v>
      </c>
      <c r="U440">
        <v>0</v>
      </c>
      <c r="V440">
        <v>0</v>
      </c>
      <c r="W440">
        <v>0</v>
      </c>
      <c r="X440">
        <v>1183.1560000000002</v>
      </c>
      <c r="Y440">
        <v>10284.356000000002</v>
      </c>
      <c r="Z440" t="s">
        <v>8016</v>
      </c>
      <c r="AA440" s="119" t="s">
        <v>1</v>
      </c>
      <c r="AB440" t="s">
        <v>8016</v>
      </c>
      <c r="AC440">
        <v>0</v>
      </c>
    </row>
    <row r="441" spans="1:29" hidden="1" x14ac:dyDescent="0.25">
      <c r="A441" t="s">
        <v>8477</v>
      </c>
      <c r="B441" t="str">
        <f t="shared" si="36"/>
        <v>Septiembre</v>
      </c>
      <c r="C441">
        <f t="shared" si="37"/>
        <v>0</v>
      </c>
      <c r="D441">
        <v>298</v>
      </c>
      <c r="E441">
        <v>2022</v>
      </c>
      <c r="F441" t="s">
        <v>8796</v>
      </c>
      <c r="G441" t="s">
        <v>7854</v>
      </c>
      <c r="H441" t="s">
        <v>0</v>
      </c>
      <c r="I441" t="str">
        <f t="shared" si="33"/>
        <v>CCF</v>
      </c>
      <c r="J441" t="str">
        <f t="shared" si="34"/>
        <v>Impreso por imprenta o tiquetes</v>
      </c>
      <c r="K441" s="67" t="s">
        <v>8658</v>
      </c>
      <c r="L441" s="67" t="s">
        <v>8016</v>
      </c>
      <c r="M441">
        <v>873168</v>
      </c>
      <c r="N441" t="s">
        <v>39</v>
      </c>
      <c r="O441" t="str">
        <f t="shared" si="35"/>
        <v>06141909001034</v>
      </c>
      <c r="P441" t="s">
        <v>1566</v>
      </c>
      <c r="Q441">
        <v>2.16</v>
      </c>
      <c r="R441">
        <v>0</v>
      </c>
      <c r="S441">
        <v>0</v>
      </c>
      <c r="T441">
        <v>38.799999999999997</v>
      </c>
      <c r="U441">
        <v>0</v>
      </c>
      <c r="V441">
        <v>0</v>
      </c>
      <c r="W441">
        <v>0</v>
      </c>
      <c r="X441">
        <v>5.0439999999999996</v>
      </c>
      <c r="Y441">
        <v>46.003999999999991</v>
      </c>
      <c r="Z441" t="s">
        <v>8016</v>
      </c>
      <c r="AA441" s="119" t="s">
        <v>1</v>
      </c>
      <c r="AB441" t="s">
        <v>8016</v>
      </c>
      <c r="AC441">
        <v>0</v>
      </c>
    </row>
    <row r="442" spans="1:29" hidden="1" x14ac:dyDescent="0.25">
      <c r="A442" t="s">
        <v>8477</v>
      </c>
      <c r="B442" t="str">
        <f t="shared" si="36"/>
        <v>Septiembre</v>
      </c>
      <c r="C442">
        <f t="shared" si="37"/>
        <v>0</v>
      </c>
      <c r="D442">
        <v>297</v>
      </c>
      <c r="E442">
        <v>2022</v>
      </c>
      <c r="F442" t="s">
        <v>8797</v>
      </c>
      <c r="G442" t="s">
        <v>7854</v>
      </c>
      <c r="H442" t="s">
        <v>0</v>
      </c>
      <c r="I442" t="str">
        <f t="shared" si="33"/>
        <v>CCF</v>
      </c>
      <c r="J442" t="str">
        <f t="shared" si="34"/>
        <v>Impreso por imprenta o tiquetes</v>
      </c>
      <c r="K442" s="67" t="s">
        <v>8658</v>
      </c>
      <c r="L442" s="67" t="s">
        <v>8016</v>
      </c>
      <c r="M442">
        <v>43550</v>
      </c>
      <c r="N442" t="s">
        <v>1492</v>
      </c>
      <c r="O442" t="str">
        <f t="shared" si="35"/>
        <v>07151508430012</v>
      </c>
      <c r="P442" t="s">
        <v>1493</v>
      </c>
      <c r="Q442">
        <v>0.85</v>
      </c>
      <c r="R442">
        <v>0</v>
      </c>
      <c r="S442">
        <v>0</v>
      </c>
      <c r="T442">
        <v>15.18</v>
      </c>
      <c r="U442">
        <v>0</v>
      </c>
      <c r="V442">
        <v>0</v>
      </c>
      <c r="W442">
        <v>0</v>
      </c>
      <c r="X442">
        <v>1.9734</v>
      </c>
      <c r="Y442">
        <v>18.003400000000003</v>
      </c>
      <c r="Z442" t="s">
        <v>8016</v>
      </c>
      <c r="AA442" s="119" t="s">
        <v>1</v>
      </c>
      <c r="AB442" t="s">
        <v>8016</v>
      </c>
      <c r="AC442">
        <v>0</v>
      </c>
    </row>
    <row r="443" spans="1:29" hidden="1" x14ac:dyDescent="0.25">
      <c r="A443" t="s">
        <v>8477</v>
      </c>
      <c r="B443" t="str">
        <f t="shared" si="36"/>
        <v>Septiembre</v>
      </c>
      <c r="C443">
        <f t="shared" si="37"/>
        <v>0</v>
      </c>
      <c r="D443">
        <v>296</v>
      </c>
      <c r="E443">
        <v>2022</v>
      </c>
      <c r="F443" t="s">
        <v>8797</v>
      </c>
      <c r="G443" t="s">
        <v>7854</v>
      </c>
      <c r="H443" t="s">
        <v>0</v>
      </c>
      <c r="I443" t="str">
        <f t="shared" si="33"/>
        <v>CCF</v>
      </c>
      <c r="J443" t="str">
        <f t="shared" si="34"/>
        <v>Impreso por imprenta o tiquetes</v>
      </c>
      <c r="K443" s="67" t="s">
        <v>8658</v>
      </c>
      <c r="L443" s="67" t="s">
        <v>8016</v>
      </c>
      <c r="M443">
        <v>57778</v>
      </c>
      <c r="N443" t="s">
        <v>1522</v>
      </c>
      <c r="O443" t="str">
        <f t="shared" si="35"/>
        <v>06141403161033</v>
      </c>
      <c r="P443" t="s">
        <v>1523</v>
      </c>
      <c r="Q443">
        <v>1.93</v>
      </c>
      <c r="R443">
        <v>0</v>
      </c>
      <c r="S443">
        <v>0</v>
      </c>
      <c r="T443">
        <v>33.69</v>
      </c>
      <c r="U443">
        <v>0</v>
      </c>
      <c r="V443">
        <v>0</v>
      </c>
      <c r="W443">
        <v>0</v>
      </c>
      <c r="X443">
        <v>4.3796999999999997</v>
      </c>
      <c r="Y443">
        <v>39.999699999999997</v>
      </c>
      <c r="Z443" t="s">
        <v>8016</v>
      </c>
      <c r="AA443" s="119" t="s">
        <v>1</v>
      </c>
      <c r="AB443" t="s">
        <v>8016</v>
      </c>
      <c r="AC443">
        <v>0</v>
      </c>
    </row>
    <row r="444" spans="1:29" hidden="1" x14ac:dyDescent="0.25">
      <c r="A444" t="s">
        <v>8477</v>
      </c>
      <c r="B444" t="str">
        <f t="shared" si="36"/>
        <v>Septiembre</v>
      </c>
      <c r="C444">
        <f t="shared" si="37"/>
        <v>0</v>
      </c>
      <c r="D444">
        <v>295</v>
      </c>
      <c r="E444">
        <v>2022</v>
      </c>
      <c r="F444" t="s">
        <v>8728</v>
      </c>
      <c r="G444" t="s">
        <v>7854</v>
      </c>
      <c r="H444" t="s">
        <v>0</v>
      </c>
      <c r="I444" t="str">
        <f t="shared" si="33"/>
        <v>CCF</v>
      </c>
      <c r="J444" t="str">
        <f t="shared" si="34"/>
        <v>Impreso por imprenta o tiquetes</v>
      </c>
      <c r="K444" s="67" t="s">
        <v>8658</v>
      </c>
      <c r="L444" s="67" t="s">
        <v>8016</v>
      </c>
      <c r="M444">
        <v>18365</v>
      </c>
      <c r="N444" t="s">
        <v>1478</v>
      </c>
      <c r="O444" t="str">
        <f t="shared" si="35"/>
        <v>06142302931020</v>
      </c>
      <c r="P444" t="s">
        <v>1479</v>
      </c>
      <c r="Q444">
        <v>0</v>
      </c>
      <c r="R444">
        <v>0</v>
      </c>
      <c r="S444">
        <v>0</v>
      </c>
      <c r="T444">
        <v>2250.36</v>
      </c>
      <c r="U444">
        <v>0</v>
      </c>
      <c r="V444">
        <v>0</v>
      </c>
      <c r="W444">
        <v>0</v>
      </c>
      <c r="X444">
        <v>292.54680000000002</v>
      </c>
      <c r="Y444">
        <v>2542.9068000000002</v>
      </c>
      <c r="Z444" t="s">
        <v>8016</v>
      </c>
      <c r="AA444" s="119" t="s">
        <v>1</v>
      </c>
      <c r="AB444" t="s">
        <v>8016</v>
      </c>
      <c r="AC444">
        <v>0</v>
      </c>
    </row>
    <row r="445" spans="1:29" hidden="1" x14ac:dyDescent="0.25">
      <c r="A445" t="s">
        <v>8477</v>
      </c>
      <c r="B445" t="str">
        <f t="shared" si="36"/>
        <v>Septiembre</v>
      </c>
      <c r="C445">
        <f t="shared" si="37"/>
        <v>0</v>
      </c>
      <c r="D445">
        <v>294</v>
      </c>
      <c r="E445">
        <v>2022</v>
      </c>
      <c r="F445" t="s">
        <v>8728</v>
      </c>
      <c r="G445" t="s">
        <v>7854</v>
      </c>
      <c r="H445" t="s">
        <v>0</v>
      </c>
      <c r="I445" t="str">
        <f t="shared" si="33"/>
        <v>CCF</v>
      </c>
      <c r="J445" t="str">
        <f t="shared" si="34"/>
        <v>Impreso por imprenta o tiquetes</v>
      </c>
      <c r="K445" s="67" t="s">
        <v>8658</v>
      </c>
      <c r="L445" s="67" t="s">
        <v>8016</v>
      </c>
      <c r="M445">
        <v>20</v>
      </c>
      <c r="N445" t="s">
        <v>8271</v>
      </c>
      <c r="O445" t="str">
        <f t="shared" si="35"/>
        <v>05112011861033</v>
      </c>
      <c r="P445" t="s">
        <v>8272</v>
      </c>
      <c r="Q445">
        <v>0</v>
      </c>
      <c r="R445">
        <v>0</v>
      </c>
      <c r="S445">
        <v>0</v>
      </c>
      <c r="T445">
        <v>3609</v>
      </c>
      <c r="U445">
        <v>0</v>
      </c>
      <c r="V445">
        <v>0</v>
      </c>
      <c r="W445">
        <v>0</v>
      </c>
      <c r="X445">
        <v>469.17</v>
      </c>
      <c r="Y445">
        <v>4078.17</v>
      </c>
      <c r="Z445" t="s">
        <v>8016</v>
      </c>
      <c r="AA445" s="119" t="s">
        <v>1</v>
      </c>
      <c r="AB445" t="s">
        <v>8016</v>
      </c>
      <c r="AC445">
        <v>0</v>
      </c>
    </row>
    <row r="446" spans="1:29" hidden="1" x14ac:dyDescent="0.25">
      <c r="A446" t="s">
        <v>8477</v>
      </c>
      <c r="B446" t="str">
        <f t="shared" si="36"/>
        <v>Septiembre</v>
      </c>
      <c r="C446">
        <f t="shared" si="37"/>
        <v>0</v>
      </c>
      <c r="D446">
        <v>293</v>
      </c>
      <c r="E446">
        <v>2022</v>
      </c>
      <c r="F446" t="s">
        <v>8749</v>
      </c>
      <c r="G446" t="s">
        <v>7854</v>
      </c>
      <c r="H446" t="s">
        <v>0</v>
      </c>
      <c r="I446" t="str">
        <f t="shared" si="33"/>
        <v>CCF</v>
      </c>
      <c r="J446" t="str">
        <f t="shared" si="34"/>
        <v>Impreso por imprenta o tiquetes</v>
      </c>
      <c r="K446" s="67" t="s">
        <v>8658</v>
      </c>
      <c r="L446" s="67" t="s">
        <v>8016</v>
      </c>
      <c r="M446">
        <v>1196</v>
      </c>
      <c r="N446" t="s">
        <v>1174</v>
      </c>
      <c r="O446" t="str">
        <f t="shared" si="35"/>
        <v>06142703981055</v>
      </c>
      <c r="P446" t="s">
        <v>1175</v>
      </c>
      <c r="Q446">
        <v>0</v>
      </c>
      <c r="R446">
        <v>0</v>
      </c>
      <c r="S446">
        <v>0</v>
      </c>
      <c r="T446">
        <v>9728.4</v>
      </c>
      <c r="U446">
        <v>0</v>
      </c>
      <c r="V446">
        <v>0</v>
      </c>
      <c r="W446">
        <v>0</v>
      </c>
      <c r="X446">
        <v>1264.692</v>
      </c>
      <c r="Y446">
        <v>10993.092000000001</v>
      </c>
      <c r="Z446" t="s">
        <v>8016</v>
      </c>
      <c r="AA446" s="119" t="s">
        <v>1</v>
      </c>
      <c r="AB446" t="s">
        <v>8016</v>
      </c>
      <c r="AC446">
        <v>0</v>
      </c>
    </row>
    <row r="447" spans="1:29" hidden="1" x14ac:dyDescent="0.25">
      <c r="A447" t="s">
        <v>8477</v>
      </c>
      <c r="B447" t="str">
        <f t="shared" si="36"/>
        <v>Septiembre</v>
      </c>
      <c r="C447">
        <f t="shared" si="37"/>
        <v>0</v>
      </c>
      <c r="D447">
        <v>292</v>
      </c>
      <c r="E447">
        <v>2022</v>
      </c>
      <c r="F447" t="s">
        <v>8749</v>
      </c>
      <c r="G447" t="s">
        <v>7854</v>
      </c>
      <c r="H447" t="s">
        <v>0</v>
      </c>
      <c r="I447" t="str">
        <f t="shared" si="33"/>
        <v>CCF</v>
      </c>
      <c r="J447" t="str">
        <f t="shared" si="34"/>
        <v>Impreso por imprenta o tiquetes</v>
      </c>
      <c r="K447" s="67" t="s">
        <v>8658</v>
      </c>
      <c r="L447" s="67" t="s">
        <v>8016</v>
      </c>
      <c r="M447">
        <v>1195</v>
      </c>
      <c r="N447" t="s">
        <v>1174</v>
      </c>
      <c r="O447" t="str">
        <f t="shared" si="35"/>
        <v>06142703981055</v>
      </c>
      <c r="P447" t="s">
        <v>1175</v>
      </c>
      <c r="Q447">
        <v>0</v>
      </c>
      <c r="R447">
        <v>0</v>
      </c>
      <c r="S447">
        <v>0</v>
      </c>
      <c r="T447">
        <v>125888.4</v>
      </c>
      <c r="U447">
        <v>0</v>
      </c>
      <c r="V447">
        <v>0</v>
      </c>
      <c r="W447">
        <v>0</v>
      </c>
      <c r="X447">
        <v>16365.492</v>
      </c>
      <c r="Y447">
        <v>142253.89199999999</v>
      </c>
      <c r="Z447" t="s">
        <v>8016</v>
      </c>
      <c r="AA447" s="119" t="s">
        <v>1</v>
      </c>
      <c r="AB447" t="s">
        <v>8016</v>
      </c>
      <c r="AC447">
        <v>0</v>
      </c>
    </row>
    <row r="448" spans="1:29" hidden="1" x14ac:dyDescent="0.25">
      <c r="A448" t="s">
        <v>8477</v>
      </c>
      <c r="B448" t="str">
        <f t="shared" si="36"/>
        <v>Septiembre</v>
      </c>
      <c r="C448">
        <f t="shared" si="37"/>
        <v>0</v>
      </c>
      <c r="D448">
        <v>291</v>
      </c>
      <c r="E448">
        <v>2022</v>
      </c>
      <c r="F448" t="s">
        <v>8749</v>
      </c>
      <c r="G448" t="s">
        <v>7854</v>
      </c>
      <c r="H448" t="s">
        <v>0</v>
      </c>
      <c r="I448" t="str">
        <f t="shared" si="33"/>
        <v>CCF</v>
      </c>
      <c r="J448" t="str">
        <f t="shared" si="34"/>
        <v>Impreso por imprenta o tiquetes</v>
      </c>
      <c r="K448" s="67" t="s">
        <v>8658</v>
      </c>
      <c r="L448" s="67" t="s">
        <v>8016</v>
      </c>
      <c r="M448">
        <v>1175</v>
      </c>
      <c r="N448" t="s">
        <v>1174</v>
      </c>
      <c r="O448" t="str">
        <f t="shared" si="35"/>
        <v>06142703981055</v>
      </c>
      <c r="P448" t="s">
        <v>1175</v>
      </c>
      <c r="Q448">
        <v>0</v>
      </c>
      <c r="R448">
        <v>0</v>
      </c>
      <c r="S448">
        <v>0</v>
      </c>
      <c r="T448">
        <v>15690</v>
      </c>
      <c r="U448">
        <v>0</v>
      </c>
      <c r="V448">
        <v>0</v>
      </c>
      <c r="W448">
        <v>0</v>
      </c>
      <c r="X448">
        <v>2039.7</v>
      </c>
      <c r="Y448">
        <v>17729.7</v>
      </c>
      <c r="Z448" t="s">
        <v>8016</v>
      </c>
      <c r="AA448" s="119" t="s">
        <v>1</v>
      </c>
      <c r="AB448" t="s">
        <v>8016</v>
      </c>
      <c r="AC448">
        <v>0</v>
      </c>
    </row>
    <row r="449" spans="1:29" hidden="1" x14ac:dyDescent="0.25">
      <c r="A449" t="s">
        <v>8477</v>
      </c>
      <c r="B449" t="str">
        <f t="shared" si="36"/>
        <v>Septiembre</v>
      </c>
      <c r="C449">
        <f t="shared" si="37"/>
        <v>0</v>
      </c>
      <c r="D449">
        <v>290</v>
      </c>
      <c r="E449">
        <v>2022</v>
      </c>
      <c r="F449" t="s">
        <v>8740</v>
      </c>
      <c r="G449" t="s">
        <v>7854</v>
      </c>
      <c r="H449" t="s">
        <v>0</v>
      </c>
      <c r="I449" t="str">
        <f t="shared" si="33"/>
        <v>CCF</v>
      </c>
      <c r="J449" t="str">
        <f t="shared" si="34"/>
        <v>Impreso por imprenta o tiquetes</v>
      </c>
      <c r="K449" s="67" t="s">
        <v>8658</v>
      </c>
      <c r="L449" s="67" t="s">
        <v>8016</v>
      </c>
      <c r="M449">
        <v>1537</v>
      </c>
      <c r="N449" t="s">
        <v>132</v>
      </c>
      <c r="O449" t="str">
        <f t="shared" si="35"/>
        <v>06142601121035</v>
      </c>
      <c r="P449" t="s">
        <v>133</v>
      </c>
      <c r="Q449">
        <v>0</v>
      </c>
      <c r="R449">
        <v>0</v>
      </c>
      <c r="S449">
        <v>0</v>
      </c>
      <c r="T449">
        <v>288</v>
      </c>
      <c r="U449">
        <v>0</v>
      </c>
      <c r="V449">
        <v>0</v>
      </c>
      <c r="W449">
        <v>0</v>
      </c>
      <c r="X449">
        <v>37.44</v>
      </c>
      <c r="Y449">
        <v>325.44</v>
      </c>
      <c r="Z449" t="s">
        <v>8016</v>
      </c>
      <c r="AA449" s="119" t="s">
        <v>1</v>
      </c>
      <c r="AB449" t="s">
        <v>8016</v>
      </c>
      <c r="AC449">
        <v>0</v>
      </c>
    </row>
    <row r="450" spans="1:29" hidden="1" x14ac:dyDescent="0.25">
      <c r="A450" t="s">
        <v>8477</v>
      </c>
      <c r="B450" t="str">
        <f t="shared" si="36"/>
        <v>Septiembre</v>
      </c>
      <c r="C450">
        <f t="shared" si="37"/>
        <v>0</v>
      </c>
      <c r="D450">
        <v>289</v>
      </c>
      <c r="E450">
        <v>2022</v>
      </c>
      <c r="F450" t="s">
        <v>8676</v>
      </c>
      <c r="G450" t="s">
        <v>7854</v>
      </c>
      <c r="H450" t="s">
        <v>0</v>
      </c>
      <c r="I450" t="str">
        <f t="shared" si="33"/>
        <v>CCF</v>
      </c>
      <c r="J450" t="str">
        <f t="shared" si="34"/>
        <v>Impreso por imprenta o tiquetes</v>
      </c>
      <c r="K450" s="67" t="s">
        <v>8658</v>
      </c>
      <c r="L450" s="67" t="s">
        <v>8016</v>
      </c>
      <c r="M450">
        <v>1257</v>
      </c>
      <c r="N450" t="s">
        <v>132</v>
      </c>
      <c r="O450" t="str">
        <f t="shared" si="35"/>
        <v>06142601121035</v>
      </c>
      <c r="P450" t="s">
        <v>133</v>
      </c>
      <c r="Q450">
        <v>0</v>
      </c>
      <c r="R450">
        <v>0</v>
      </c>
      <c r="S450">
        <v>0</v>
      </c>
      <c r="T450">
        <v>2344.58</v>
      </c>
      <c r="U450">
        <v>0</v>
      </c>
      <c r="V450">
        <v>0</v>
      </c>
      <c r="W450">
        <v>0</v>
      </c>
      <c r="X450">
        <v>304.79540000000003</v>
      </c>
      <c r="Y450">
        <v>2649.3753999999999</v>
      </c>
      <c r="Z450" t="s">
        <v>8016</v>
      </c>
      <c r="AA450" s="119" t="s">
        <v>1</v>
      </c>
      <c r="AB450" t="s">
        <v>8016</v>
      </c>
      <c r="AC450">
        <v>0</v>
      </c>
    </row>
    <row r="451" spans="1:29" hidden="1" x14ac:dyDescent="0.25">
      <c r="A451" t="s">
        <v>8477</v>
      </c>
      <c r="B451" t="str">
        <f t="shared" si="36"/>
        <v>Septiembre</v>
      </c>
      <c r="C451">
        <f t="shared" si="37"/>
        <v>0</v>
      </c>
      <c r="D451">
        <v>288</v>
      </c>
      <c r="E451">
        <v>2022</v>
      </c>
      <c r="F451" t="s">
        <v>8728</v>
      </c>
      <c r="G451" t="s">
        <v>7854</v>
      </c>
      <c r="H451" t="s">
        <v>0</v>
      </c>
      <c r="I451" t="str">
        <f t="shared" ref="I451:I514" si="38">IF(H451="03","CCF",IF(H451="05","Nota de crédito",IF(H451="12","Factura",0)))</f>
        <v>CCF</v>
      </c>
      <c r="J451" t="str">
        <f t="shared" ref="J451:J514" si="39">IF(I451="CCF","Impreso por imprenta o tiquetes",IF(I451="Nota de crédito","Impreso por imprenta o tiquetes",IF(I451="Factura","Otros",0)))</f>
        <v>Impreso por imprenta o tiquetes</v>
      </c>
      <c r="K451" s="67" t="s">
        <v>8658</v>
      </c>
      <c r="L451" s="67" t="s">
        <v>8016</v>
      </c>
      <c r="M451">
        <v>1036</v>
      </c>
      <c r="N451" t="s">
        <v>1571</v>
      </c>
      <c r="O451" t="str">
        <f t="shared" ref="O451:O514" si="40">IF(N451="",Z451,N451)</f>
        <v>06141609031012</v>
      </c>
      <c r="P451" t="s">
        <v>1572</v>
      </c>
      <c r="Q451">
        <v>1.46</v>
      </c>
      <c r="R451">
        <v>0</v>
      </c>
      <c r="S451">
        <v>0</v>
      </c>
      <c r="T451">
        <v>25.26</v>
      </c>
      <c r="U451">
        <v>0</v>
      </c>
      <c r="V451">
        <v>0</v>
      </c>
      <c r="W451">
        <v>0</v>
      </c>
      <c r="X451">
        <v>3.2838000000000003</v>
      </c>
      <c r="Y451">
        <v>30.003800000000002</v>
      </c>
      <c r="Z451" t="s">
        <v>8016</v>
      </c>
      <c r="AA451" s="119" t="s">
        <v>1</v>
      </c>
      <c r="AB451" t="s">
        <v>8016</v>
      </c>
      <c r="AC451">
        <v>0</v>
      </c>
    </row>
    <row r="452" spans="1:29" hidden="1" x14ac:dyDescent="0.25">
      <c r="A452" t="s">
        <v>8477</v>
      </c>
      <c r="B452" t="str">
        <f t="shared" si="36"/>
        <v>Septiembre</v>
      </c>
      <c r="C452">
        <f t="shared" si="37"/>
        <v>0</v>
      </c>
      <c r="D452">
        <v>287</v>
      </c>
      <c r="E452">
        <v>2022</v>
      </c>
      <c r="F452" t="s">
        <v>8749</v>
      </c>
      <c r="G452" t="s">
        <v>7854</v>
      </c>
      <c r="H452" t="s">
        <v>0</v>
      </c>
      <c r="I452" t="str">
        <f t="shared" si="38"/>
        <v>CCF</v>
      </c>
      <c r="J452" t="str">
        <f t="shared" si="39"/>
        <v>Impreso por imprenta o tiquetes</v>
      </c>
      <c r="K452" s="67" t="s">
        <v>8658</v>
      </c>
      <c r="L452" s="67" t="s">
        <v>8016</v>
      </c>
      <c r="M452">
        <v>63</v>
      </c>
      <c r="N452" t="s">
        <v>1476</v>
      </c>
      <c r="O452" t="str">
        <f t="shared" si="40"/>
        <v>06141611841170</v>
      </c>
      <c r="P452" t="s">
        <v>1477</v>
      </c>
      <c r="Q452">
        <v>0</v>
      </c>
      <c r="R452">
        <v>0</v>
      </c>
      <c r="S452">
        <v>0</v>
      </c>
      <c r="T452">
        <v>18324.009999999998</v>
      </c>
      <c r="U452">
        <v>0</v>
      </c>
      <c r="V452">
        <v>0</v>
      </c>
      <c r="W452">
        <v>0</v>
      </c>
      <c r="X452">
        <v>2382.1212999999998</v>
      </c>
      <c r="Y452">
        <v>20706.131299999997</v>
      </c>
      <c r="Z452" t="s">
        <v>8016</v>
      </c>
      <c r="AA452" s="119" t="s">
        <v>1</v>
      </c>
      <c r="AB452" t="s">
        <v>8194</v>
      </c>
      <c r="AC452">
        <v>19</v>
      </c>
    </row>
    <row r="453" spans="1:29" hidden="1" x14ac:dyDescent="0.25">
      <c r="A453" t="s">
        <v>8477</v>
      </c>
      <c r="B453" t="str">
        <f t="shared" si="36"/>
        <v>Septiembre</v>
      </c>
      <c r="C453">
        <f t="shared" si="37"/>
        <v>0</v>
      </c>
      <c r="D453">
        <v>286</v>
      </c>
      <c r="E453">
        <v>2022</v>
      </c>
      <c r="F453" t="s">
        <v>8728</v>
      </c>
      <c r="G453" t="s">
        <v>7854</v>
      </c>
      <c r="H453" t="s">
        <v>0</v>
      </c>
      <c r="I453" t="str">
        <f t="shared" si="38"/>
        <v>CCF</v>
      </c>
      <c r="J453" t="str">
        <f t="shared" si="39"/>
        <v>Impreso por imprenta o tiquetes</v>
      </c>
      <c r="K453" s="67" t="s">
        <v>8658</v>
      </c>
      <c r="L453" s="67" t="s">
        <v>8016</v>
      </c>
      <c r="M453">
        <v>3875166</v>
      </c>
      <c r="N453" t="s">
        <v>1653</v>
      </c>
      <c r="O453" t="str">
        <f t="shared" si="40"/>
        <v>06142610981012</v>
      </c>
      <c r="P453" t="s">
        <v>1654</v>
      </c>
      <c r="Q453">
        <v>0</v>
      </c>
      <c r="R453">
        <v>0</v>
      </c>
      <c r="S453">
        <v>0</v>
      </c>
      <c r="T453">
        <v>289.95999999999998</v>
      </c>
      <c r="U453">
        <v>0</v>
      </c>
      <c r="V453">
        <v>0</v>
      </c>
      <c r="W453">
        <v>0</v>
      </c>
      <c r="X453">
        <v>37.694800000000001</v>
      </c>
      <c r="Y453">
        <v>327.65479999999997</v>
      </c>
      <c r="Z453" t="s">
        <v>8016</v>
      </c>
      <c r="AA453" s="119" t="s">
        <v>1</v>
      </c>
      <c r="AB453" t="s">
        <v>8016</v>
      </c>
      <c r="AC453">
        <v>0</v>
      </c>
    </row>
    <row r="454" spans="1:29" hidden="1" x14ac:dyDescent="0.25">
      <c r="A454" t="s">
        <v>8477</v>
      </c>
      <c r="B454" t="str">
        <f t="shared" si="36"/>
        <v>Septiembre</v>
      </c>
      <c r="C454">
        <f t="shared" si="37"/>
        <v>0</v>
      </c>
      <c r="D454">
        <v>285</v>
      </c>
      <c r="E454">
        <v>2022</v>
      </c>
      <c r="F454" t="s">
        <v>8740</v>
      </c>
      <c r="G454" t="s">
        <v>7854</v>
      </c>
      <c r="H454" t="s">
        <v>0</v>
      </c>
      <c r="I454" t="str">
        <f t="shared" si="38"/>
        <v>CCF</v>
      </c>
      <c r="J454" t="str">
        <f t="shared" si="39"/>
        <v>Impreso por imprenta o tiquetes</v>
      </c>
      <c r="K454" s="67" t="s">
        <v>8658</v>
      </c>
      <c r="L454" s="67" t="s">
        <v>8016</v>
      </c>
      <c r="M454">
        <v>16230</v>
      </c>
      <c r="N454" t="s">
        <v>1522</v>
      </c>
      <c r="O454" t="str">
        <f t="shared" si="40"/>
        <v>06141403161033</v>
      </c>
      <c r="P454" t="s">
        <v>1523</v>
      </c>
      <c r="Q454">
        <v>0.62</v>
      </c>
      <c r="R454">
        <v>0</v>
      </c>
      <c r="S454">
        <v>0</v>
      </c>
      <c r="T454">
        <v>10.96</v>
      </c>
      <c r="U454">
        <v>0</v>
      </c>
      <c r="V454">
        <v>0</v>
      </c>
      <c r="W454">
        <v>0</v>
      </c>
      <c r="X454">
        <v>1.4248000000000001</v>
      </c>
      <c r="Y454">
        <v>13.004799999999999</v>
      </c>
      <c r="Z454" t="s">
        <v>8016</v>
      </c>
      <c r="AA454" s="119" t="s">
        <v>1</v>
      </c>
      <c r="AB454" t="s">
        <v>8016</v>
      </c>
      <c r="AC454">
        <v>0</v>
      </c>
    </row>
    <row r="455" spans="1:29" hidden="1" x14ac:dyDescent="0.25">
      <c r="A455" t="s">
        <v>8477</v>
      </c>
      <c r="B455" t="str">
        <f t="shared" si="36"/>
        <v>Septiembre</v>
      </c>
      <c r="C455">
        <f t="shared" si="37"/>
        <v>0</v>
      </c>
      <c r="D455">
        <v>284</v>
      </c>
      <c r="E455">
        <v>2022</v>
      </c>
      <c r="F455" t="s">
        <v>8733</v>
      </c>
      <c r="G455" t="s">
        <v>7854</v>
      </c>
      <c r="H455" t="s">
        <v>0</v>
      </c>
      <c r="I455" t="str">
        <f t="shared" si="38"/>
        <v>CCF</v>
      </c>
      <c r="J455" t="str">
        <f t="shared" si="39"/>
        <v>Impreso por imprenta o tiquetes</v>
      </c>
      <c r="K455" s="67" t="s">
        <v>8658</v>
      </c>
      <c r="L455" s="67" t="s">
        <v>8016</v>
      </c>
      <c r="M455">
        <v>869899</v>
      </c>
      <c r="N455" t="s">
        <v>39</v>
      </c>
      <c r="O455" t="str">
        <f t="shared" si="40"/>
        <v>06141909001034</v>
      </c>
      <c r="P455" t="s">
        <v>1566</v>
      </c>
      <c r="Q455">
        <v>2.35</v>
      </c>
      <c r="R455">
        <v>0</v>
      </c>
      <c r="S455">
        <v>0</v>
      </c>
      <c r="T455">
        <v>42.17</v>
      </c>
      <c r="U455">
        <v>0</v>
      </c>
      <c r="V455">
        <v>0</v>
      </c>
      <c r="W455">
        <v>0</v>
      </c>
      <c r="X455">
        <v>5.4821</v>
      </c>
      <c r="Y455">
        <v>50.002100000000006</v>
      </c>
      <c r="Z455" t="s">
        <v>8016</v>
      </c>
      <c r="AA455" s="119" t="s">
        <v>1</v>
      </c>
      <c r="AB455" t="s">
        <v>8194</v>
      </c>
      <c r="AC455">
        <v>47.97</v>
      </c>
    </row>
    <row r="456" spans="1:29" hidden="1" x14ac:dyDescent="0.25">
      <c r="A456" t="s">
        <v>8477</v>
      </c>
      <c r="B456" t="str">
        <f t="shared" si="36"/>
        <v>Septiembre</v>
      </c>
      <c r="C456">
        <f t="shared" si="37"/>
        <v>0</v>
      </c>
      <c r="D456">
        <v>283</v>
      </c>
      <c r="E456">
        <v>2022</v>
      </c>
      <c r="F456" t="s">
        <v>8749</v>
      </c>
      <c r="G456" t="s">
        <v>7854</v>
      </c>
      <c r="H456" t="s">
        <v>0</v>
      </c>
      <c r="I456" t="str">
        <f t="shared" si="38"/>
        <v>CCF</v>
      </c>
      <c r="J456" t="str">
        <f t="shared" si="39"/>
        <v>Impreso por imprenta o tiquetes</v>
      </c>
      <c r="K456" s="67" t="s">
        <v>8658</v>
      </c>
      <c r="L456" s="67" t="s">
        <v>8016</v>
      </c>
      <c r="M456">
        <v>5</v>
      </c>
      <c r="N456" t="s">
        <v>7817</v>
      </c>
      <c r="O456" t="str">
        <f t="shared" si="40"/>
        <v>06142407131054</v>
      </c>
      <c r="P456" t="s">
        <v>7818</v>
      </c>
      <c r="Q456">
        <v>0</v>
      </c>
      <c r="R456">
        <v>0</v>
      </c>
      <c r="S456">
        <v>0</v>
      </c>
      <c r="T456">
        <v>84.07</v>
      </c>
      <c r="U456">
        <v>0</v>
      </c>
      <c r="V456">
        <v>0</v>
      </c>
      <c r="W456">
        <v>0</v>
      </c>
      <c r="X456">
        <v>10.9291</v>
      </c>
      <c r="Y456">
        <v>94.999099999999999</v>
      </c>
      <c r="Z456" t="s">
        <v>8016</v>
      </c>
      <c r="AA456" s="119" t="s">
        <v>1</v>
      </c>
      <c r="AB456" t="s">
        <v>8194</v>
      </c>
      <c r="AC456">
        <v>47.81</v>
      </c>
    </row>
    <row r="457" spans="1:29" hidden="1" x14ac:dyDescent="0.25">
      <c r="A457" t="s">
        <v>8477</v>
      </c>
      <c r="B457" t="str">
        <f t="shared" si="36"/>
        <v>Septiembre</v>
      </c>
      <c r="C457">
        <f t="shared" si="37"/>
        <v>0</v>
      </c>
      <c r="D457">
        <v>282</v>
      </c>
      <c r="E457">
        <v>2022</v>
      </c>
      <c r="F457" t="s">
        <v>8750</v>
      </c>
      <c r="G457" t="s">
        <v>7854</v>
      </c>
      <c r="H457" t="s">
        <v>0</v>
      </c>
      <c r="I457" t="str">
        <f t="shared" si="38"/>
        <v>CCF</v>
      </c>
      <c r="J457" t="str">
        <f t="shared" si="39"/>
        <v>Impreso por imprenta o tiquetes</v>
      </c>
      <c r="K457" s="67" t="s">
        <v>8658</v>
      </c>
      <c r="L457" s="67" t="s">
        <v>8016</v>
      </c>
      <c r="M457">
        <v>713</v>
      </c>
      <c r="N457" t="s">
        <v>8825</v>
      </c>
      <c r="O457" t="str">
        <f t="shared" si="40"/>
        <v>05012908111016</v>
      </c>
      <c r="P457" t="s">
        <v>8826</v>
      </c>
      <c r="Q457">
        <v>0</v>
      </c>
      <c r="R457">
        <v>0</v>
      </c>
      <c r="S457">
        <v>0</v>
      </c>
      <c r="T457">
        <v>167.26</v>
      </c>
      <c r="U457">
        <v>0</v>
      </c>
      <c r="V457">
        <v>0</v>
      </c>
      <c r="W457">
        <v>0</v>
      </c>
      <c r="X457">
        <v>21.7438</v>
      </c>
      <c r="Y457">
        <v>189.00379999999998</v>
      </c>
      <c r="Z457" t="s">
        <v>8016</v>
      </c>
      <c r="AA457" s="119" t="s">
        <v>1</v>
      </c>
      <c r="AB457" t="s">
        <v>8016</v>
      </c>
      <c r="AC457">
        <v>0</v>
      </c>
    </row>
    <row r="458" spans="1:29" hidden="1" x14ac:dyDescent="0.25">
      <c r="A458" t="s">
        <v>8477</v>
      </c>
      <c r="B458" t="str">
        <f t="shared" si="36"/>
        <v>Septiembre</v>
      </c>
      <c r="C458">
        <f t="shared" si="37"/>
        <v>0</v>
      </c>
      <c r="D458">
        <v>281</v>
      </c>
      <c r="E458">
        <v>2022</v>
      </c>
      <c r="F458" t="s">
        <v>8673</v>
      </c>
      <c r="G458" t="s">
        <v>7854</v>
      </c>
      <c r="H458" t="s">
        <v>0</v>
      </c>
      <c r="I458" t="str">
        <f t="shared" si="38"/>
        <v>CCF</v>
      </c>
      <c r="J458" t="str">
        <f t="shared" si="39"/>
        <v>Impreso por imprenta o tiquetes</v>
      </c>
      <c r="K458" s="67" t="s">
        <v>8658</v>
      </c>
      <c r="L458" s="67" t="s">
        <v>8016</v>
      </c>
      <c r="M458">
        <v>2975638</v>
      </c>
      <c r="N458" t="s">
        <v>1464</v>
      </c>
      <c r="O458" t="str">
        <f t="shared" si="40"/>
        <v>06140108580017</v>
      </c>
      <c r="P458" t="s">
        <v>1465</v>
      </c>
      <c r="Q458">
        <v>0</v>
      </c>
      <c r="R458">
        <v>0</v>
      </c>
      <c r="S458">
        <v>0</v>
      </c>
      <c r="T458">
        <v>70.5</v>
      </c>
      <c r="U458">
        <v>0</v>
      </c>
      <c r="V458">
        <v>0</v>
      </c>
      <c r="W458">
        <v>0</v>
      </c>
      <c r="X458">
        <v>9.1650000000000009</v>
      </c>
      <c r="Y458">
        <v>79.665000000000006</v>
      </c>
      <c r="Z458" t="s">
        <v>8016</v>
      </c>
      <c r="AA458" s="119" t="s">
        <v>1</v>
      </c>
      <c r="AB458" t="s">
        <v>8016</v>
      </c>
      <c r="AC458">
        <v>0</v>
      </c>
    </row>
    <row r="459" spans="1:29" hidden="1" x14ac:dyDescent="0.25">
      <c r="A459" t="s">
        <v>8477</v>
      </c>
      <c r="B459" t="str">
        <f t="shared" si="36"/>
        <v>Septiembre</v>
      </c>
      <c r="C459">
        <f t="shared" si="37"/>
        <v>0</v>
      </c>
      <c r="D459">
        <v>280</v>
      </c>
      <c r="E459">
        <v>2022</v>
      </c>
      <c r="F459" t="s">
        <v>8746</v>
      </c>
      <c r="G459" t="s">
        <v>7854</v>
      </c>
      <c r="H459" t="s">
        <v>0</v>
      </c>
      <c r="I459" t="str">
        <f t="shared" si="38"/>
        <v>CCF</v>
      </c>
      <c r="J459" t="str">
        <f t="shared" si="39"/>
        <v>Impreso por imprenta o tiquetes</v>
      </c>
      <c r="K459" s="67" t="s">
        <v>8658</v>
      </c>
      <c r="L459" s="67" t="s">
        <v>8016</v>
      </c>
      <c r="M459">
        <v>40634</v>
      </c>
      <c r="N459" t="s">
        <v>1492</v>
      </c>
      <c r="O459" t="str">
        <f t="shared" si="40"/>
        <v>07151508430012</v>
      </c>
      <c r="P459" t="s">
        <v>1493</v>
      </c>
      <c r="Q459">
        <v>2.59</v>
      </c>
      <c r="R459">
        <v>0</v>
      </c>
      <c r="S459">
        <v>0</v>
      </c>
      <c r="T459">
        <v>46.38</v>
      </c>
      <c r="U459">
        <v>0</v>
      </c>
      <c r="V459">
        <v>0</v>
      </c>
      <c r="W459">
        <v>0</v>
      </c>
      <c r="X459">
        <v>6.0294000000000008</v>
      </c>
      <c r="Y459">
        <v>54.999400000000001</v>
      </c>
      <c r="Z459" t="s">
        <v>8016</v>
      </c>
      <c r="AA459" s="119" t="s">
        <v>1</v>
      </c>
      <c r="AB459" t="s">
        <v>8016</v>
      </c>
      <c r="AC459">
        <v>0</v>
      </c>
    </row>
    <row r="460" spans="1:29" hidden="1" x14ac:dyDescent="0.25">
      <c r="A460" t="s">
        <v>8477</v>
      </c>
      <c r="B460" t="str">
        <f t="shared" si="36"/>
        <v>Septiembre</v>
      </c>
      <c r="C460">
        <f t="shared" si="37"/>
        <v>0</v>
      </c>
      <c r="D460">
        <v>279</v>
      </c>
      <c r="E460">
        <v>2022</v>
      </c>
      <c r="F460" t="s">
        <v>8748</v>
      </c>
      <c r="G460" t="s">
        <v>7854</v>
      </c>
      <c r="H460" t="s">
        <v>0</v>
      </c>
      <c r="I460" t="str">
        <f t="shared" si="38"/>
        <v>CCF</v>
      </c>
      <c r="J460" t="str">
        <f t="shared" si="39"/>
        <v>Impreso por imprenta o tiquetes</v>
      </c>
      <c r="K460" s="67" t="s">
        <v>8658</v>
      </c>
      <c r="L460" s="67" t="s">
        <v>8016</v>
      </c>
      <c r="M460">
        <v>43148</v>
      </c>
      <c r="N460" t="s">
        <v>1492</v>
      </c>
      <c r="O460" t="str">
        <f t="shared" si="40"/>
        <v>07151508430012</v>
      </c>
      <c r="P460" t="s">
        <v>1493</v>
      </c>
      <c r="Q460">
        <v>2.0699999999999998</v>
      </c>
      <c r="R460">
        <v>0</v>
      </c>
      <c r="S460">
        <v>0</v>
      </c>
      <c r="T460">
        <v>37.11</v>
      </c>
      <c r="U460">
        <v>0</v>
      </c>
      <c r="V460">
        <v>0</v>
      </c>
      <c r="W460">
        <v>0</v>
      </c>
      <c r="X460">
        <v>4.8243</v>
      </c>
      <c r="Y460">
        <v>44.004300000000001</v>
      </c>
      <c r="Z460" t="s">
        <v>8016</v>
      </c>
      <c r="AA460" s="119" t="s">
        <v>1</v>
      </c>
      <c r="AB460" t="s">
        <v>8016</v>
      </c>
      <c r="AC460">
        <v>0</v>
      </c>
    </row>
    <row r="461" spans="1:29" hidden="1" x14ac:dyDescent="0.25">
      <c r="A461" t="s">
        <v>8477</v>
      </c>
      <c r="B461" t="str">
        <f t="shared" si="36"/>
        <v>Septiembre</v>
      </c>
      <c r="C461">
        <f t="shared" si="37"/>
        <v>0</v>
      </c>
      <c r="D461">
        <v>278</v>
      </c>
      <c r="E461">
        <v>2022</v>
      </c>
      <c r="F461" t="s">
        <v>8824</v>
      </c>
      <c r="G461" t="s">
        <v>7854</v>
      </c>
      <c r="H461" t="s">
        <v>0</v>
      </c>
      <c r="I461" t="str">
        <f t="shared" si="38"/>
        <v>CCF</v>
      </c>
      <c r="J461" t="str">
        <f t="shared" si="39"/>
        <v>Impreso por imprenta o tiquetes</v>
      </c>
      <c r="K461" s="67" t="s">
        <v>8658</v>
      </c>
      <c r="L461" s="67" t="s">
        <v>8016</v>
      </c>
      <c r="M461">
        <v>39481</v>
      </c>
      <c r="N461" t="s">
        <v>1492</v>
      </c>
      <c r="O461" t="str">
        <f t="shared" si="40"/>
        <v>07151508430012</v>
      </c>
      <c r="P461" t="s">
        <v>1493</v>
      </c>
      <c r="Q461">
        <v>2.4500000000000002</v>
      </c>
      <c r="R461">
        <v>0</v>
      </c>
      <c r="S461">
        <v>0</v>
      </c>
      <c r="T461">
        <v>43.85</v>
      </c>
      <c r="U461">
        <v>0</v>
      </c>
      <c r="V461">
        <v>0</v>
      </c>
      <c r="W461">
        <v>0</v>
      </c>
      <c r="X461">
        <v>5.7005000000000008</v>
      </c>
      <c r="Y461">
        <v>52.000500000000002</v>
      </c>
      <c r="Z461" t="s">
        <v>8016</v>
      </c>
      <c r="AA461" s="119" t="s">
        <v>1</v>
      </c>
      <c r="AB461" t="s">
        <v>8016</v>
      </c>
      <c r="AC461">
        <v>0</v>
      </c>
    </row>
    <row r="462" spans="1:29" hidden="1" x14ac:dyDescent="0.25">
      <c r="A462" t="s">
        <v>8477</v>
      </c>
      <c r="B462" t="str">
        <f t="shared" si="36"/>
        <v>Septiembre</v>
      </c>
      <c r="C462">
        <f t="shared" si="37"/>
        <v>0</v>
      </c>
      <c r="D462">
        <v>277</v>
      </c>
      <c r="E462">
        <v>2022</v>
      </c>
      <c r="F462" t="s">
        <v>8732</v>
      </c>
      <c r="G462" t="s">
        <v>7854</v>
      </c>
      <c r="H462" t="s">
        <v>0</v>
      </c>
      <c r="I462" t="str">
        <f t="shared" si="38"/>
        <v>CCF</v>
      </c>
      <c r="J462" t="str">
        <f t="shared" si="39"/>
        <v>Impreso por imprenta o tiquetes</v>
      </c>
      <c r="K462" s="67" t="s">
        <v>8658</v>
      </c>
      <c r="L462" s="67" t="s">
        <v>8016</v>
      </c>
      <c r="M462">
        <v>492817</v>
      </c>
      <c r="N462" t="s">
        <v>1516</v>
      </c>
      <c r="O462" t="str">
        <f t="shared" si="40"/>
        <v>06142407500017</v>
      </c>
      <c r="P462" t="s">
        <v>1517</v>
      </c>
      <c r="Q462">
        <v>2.2999999999999998</v>
      </c>
      <c r="R462">
        <v>0</v>
      </c>
      <c r="S462">
        <v>0</v>
      </c>
      <c r="T462">
        <v>43.98</v>
      </c>
      <c r="U462">
        <v>0</v>
      </c>
      <c r="V462">
        <v>0</v>
      </c>
      <c r="W462">
        <v>0</v>
      </c>
      <c r="X462">
        <v>5.7173999999999996</v>
      </c>
      <c r="Y462">
        <v>51.997399999999992</v>
      </c>
      <c r="Z462" t="s">
        <v>8016</v>
      </c>
      <c r="AA462" s="119" t="s">
        <v>1</v>
      </c>
      <c r="AB462" t="s">
        <v>8016</v>
      </c>
      <c r="AC462">
        <v>0</v>
      </c>
    </row>
    <row r="463" spans="1:29" hidden="1" x14ac:dyDescent="0.25">
      <c r="A463" t="s">
        <v>8477</v>
      </c>
      <c r="B463" t="str">
        <f t="shared" si="36"/>
        <v>Septiembre</v>
      </c>
      <c r="C463">
        <f t="shared" si="37"/>
        <v>0</v>
      </c>
      <c r="D463">
        <v>276</v>
      </c>
      <c r="E463">
        <v>2022</v>
      </c>
      <c r="F463" t="s">
        <v>8592</v>
      </c>
      <c r="G463" t="s">
        <v>7854</v>
      </c>
      <c r="H463" t="s">
        <v>0</v>
      </c>
      <c r="I463" t="str">
        <f t="shared" si="38"/>
        <v>CCF</v>
      </c>
      <c r="J463" t="str">
        <f t="shared" si="39"/>
        <v>Impreso por imprenta o tiquetes</v>
      </c>
      <c r="K463" s="67" t="s">
        <v>8658</v>
      </c>
      <c r="L463" s="67" t="s">
        <v>8016</v>
      </c>
      <c r="M463">
        <v>119313</v>
      </c>
      <c r="N463" t="s">
        <v>1709</v>
      </c>
      <c r="O463" t="str">
        <f t="shared" si="40"/>
        <v>06141702660013</v>
      </c>
      <c r="P463" t="s">
        <v>1710</v>
      </c>
      <c r="Q463">
        <v>0</v>
      </c>
      <c r="R463">
        <v>0</v>
      </c>
      <c r="S463">
        <v>0</v>
      </c>
      <c r="T463">
        <v>653</v>
      </c>
      <c r="U463">
        <v>0</v>
      </c>
      <c r="V463">
        <v>0</v>
      </c>
      <c r="W463">
        <v>0</v>
      </c>
      <c r="X463">
        <v>84.89</v>
      </c>
      <c r="Y463">
        <v>737.89</v>
      </c>
      <c r="Z463" t="s">
        <v>8016</v>
      </c>
      <c r="AA463" s="119" t="s">
        <v>1</v>
      </c>
      <c r="AB463" t="s">
        <v>8016</v>
      </c>
      <c r="AC463">
        <v>0</v>
      </c>
    </row>
    <row r="464" spans="1:29" hidden="1" x14ac:dyDescent="0.25">
      <c r="A464" t="s">
        <v>8476</v>
      </c>
      <c r="B464" t="str">
        <f>SUBSTITUTE(A464,"GOSTO","gosto")</f>
        <v>Agosto</v>
      </c>
      <c r="C464">
        <f t="shared" si="37"/>
        <v>0</v>
      </c>
      <c r="D464">
        <v>275</v>
      </c>
      <c r="E464">
        <v>2022</v>
      </c>
      <c r="F464" t="s">
        <v>8728</v>
      </c>
      <c r="G464" t="s">
        <v>1</v>
      </c>
      <c r="H464" t="s">
        <v>0</v>
      </c>
      <c r="I464" t="str">
        <f t="shared" si="38"/>
        <v>CCF</v>
      </c>
      <c r="J464" t="str">
        <f t="shared" si="39"/>
        <v>Impreso por imprenta o tiquetes</v>
      </c>
      <c r="K464" s="67" t="s">
        <v>8658</v>
      </c>
      <c r="L464" s="67" t="s">
        <v>8016</v>
      </c>
      <c r="M464">
        <v>1238</v>
      </c>
      <c r="N464" t="s">
        <v>1174</v>
      </c>
      <c r="O464" t="str">
        <f t="shared" si="40"/>
        <v>06142703981055</v>
      </c>
      <c r="P464" t="s">
        <v>1175</v>
      </c>
      <c r="Q464">
        <v>0</v>
      </c>
      <c r="R464">
        <v>0</v>
      </c>
      <c r="S464">
        <v>0</v>
      </c>
      <c r="T464">
        <v>153549</v>
      </c>
      <c r="U464">
        <v>0</v>
      </c>
      <c r="V464">
        <v>0</v>
      </c>
      <c r="W464">
        <v>0</v>
      </c>
      <c r="X464">
        <v>19961.37</v>
      </c>
      <c r="Y464">
        <v>173510.37</v>
      </c>
      <c r="Z464" t="s">
        <v>8016</v>
      </c>
      <c r="AA464" s="119" t="s">
        <v>1</v>
      </c>
      <c r="AB464" t="s">
        <v>8194</v>
      </c>
      <c r="AC464">
        <v>48.5</v>
      </c>
    </row>
    <row r="465" spans="1:29" hidden="1" x14ac:dyDescent="0.25">
      <c r="A465" t="s">
        <v>8476</v>
      </c>
      <c r="B465" t="str">
        <f t="shared" ref="B465:B528" si="41">SUBSTITUTE(A465,"GOSTO","gosto")</f>
        <v>Agosto</v>
      </c>
      <c r="C465">
        <f t="shared" si="37"/>
        <v>0</v>
      </c>
      <c r="D465">
        <v>274</v>
      </c>
      <c r="E465">
        <v>2022</v>
      </c>
      <c r="F465" t="s">
        <v>8670</v>
      </c>
      <c r="G465" t="s">
        <v>1</v>
      </c>
      <c r="H465" t="s">
        <v>0</v>
      </c>
      <c r="I465" t="str">
        <f t="shared" si="38"/>
        <v>CCF</v>
      </c>
      <c r="J465" t="str">
        <f t="shared" si="39"/>
        <v>Impreso por imprenta o tiquetes</v>
      </c>
      <c r="K465" s="67" t="s">
        <v>8658</v>
      </c>
      <c r="L465" s="67" t="s">
        <v>8016</v>
      </c>
      <c r="M465">
        <v>564</v>
      </c>
      <c r="N465" t="s">
        <v>8482</v>
      </c>
      <c r="O465" t="str">
        <f t="shared" si="40"/>
        <v>06141609101037</v>
      </c>
      <c r="P465" t="s">
        <v>8483</v>
      </c>
      <c r="Q465">
        <v>0</v>
      </c>
      <c r="R465">
        <v>0</v>
      </c>
      <c r="S465">
        <v>0</v>
      </c>
      <c r="T465">
        <v>44.87</v>
      </c>
      <c r="U465">
        <v>0</v>
      </c>
      <c r="V465">
        <v>0</v>
      </c>
      <c r="W465">
        <v>0</v>
      </c>
      <c r="X465">
        <v>5.8331</v>
      </c>
      <c r="Y465">
        <v>50.703099999999999</v>
      </c>
      <c r="Z465" t="s">
        <v>8016</v>
      </c>
      <c r="AA465" s="119" t="s">
        <v>1</v>
      </c>
      <c r="AB465" t="s">
        <v>8194</v>
      </c>
      <c r="AC465">
        <v>26.4</v>
      </c>
    </row>
    <row r="466" spans="1:29" hidden="1" x14ac:dyDescent="0.25">
      <c r="A466" t="s">
        <v>8476</v>
      </c>
      <c r="B466" t="str">
        <f t="shared" si="41"/>
        <v>Agosto</v>
      </c>
      <c r="C466">
        <f t="shared" si="37"/>
        <v>0</v>
      </c>
      <c r="D466">
        <v>273</v>
      </c>
      <c r="E466">
        <v>2022</v>
      </c>
      <c r="F466" t="s">
        <v>8668</v>
      </c>
      <c r="G466" t="s">
        <v>1</v>
      </c>
      <c r="H466" t="s">
        <v>0</v>
      </c>
      <c r="I466" t="str">
        <f t="shared" si="38"/>
        <v>CCF</v>
      </c>
      <c r="J466" t="str">
        <f t="shared" si="39"/>
        <v>Impreso por imprenta o tiquetes</v>
      </c>
      <c r="K466" s="67" t="s">
        <v>8658</v>
      </c>
      <c r="L466" s="67" t="s">
        <v>8016</v>
      </c>
      <c r="M466">
        <v>104</v>
      </c>
      <c r="N466" t="s">
        <v>8406</v>
      </c>
      <c r="O466" t="str">
        <f t="shared" si="40"/>
        <v>06140709121055</v>
      </c>
      <c r="P466" t="s">
        <v>8407</v>
      </c>
      <c r="Q466">
        <v>0</v>
      </c>
      <c r="R466">
        <v>0</v>
      </c>
      <c r="S466">
        <v>0</v>
      </c>
      <c r="T466">
        <v>292.04000000000002</v>
      </c>
      <c r="U466">
        <v>0</v>
      </c>
      <c r="V466">
        <v>0</v>
      </c>
      <c r="W466">
        <v>0</v>
      </c>
      <c r="X466">
        <v>37.965200000000003</v>
      </c>
      <c r="Y466">
        <v>330.0052</v>
      </c>
      <c r="Z466" t="s">
        <v>8016</v>
      </c>
      <c r="AA466" s="119" t="s">
        <v>1</v>
      </c>
      <c r="AB466" t="s">
        <v>8016</v>
      </c>
      <c r="AC466">
        <v>0</v>
      </c>
    </row>
    <row r="467" spans="1:29" hidden="1" x14ac:dyDescent="0.25">
      <c r="A467" t="s">
        <v>8476</v>
      </c>
      <c r="B467" t="str">
        <f t="shared" si="41"/>
        <v>Agosto</v>
      </c>
      <c r="C467">
        <f t="shared" si="37"/>
        <v>0</v>
      </c>
      <c r="D467">
        <v>272</v>
      </c>
      <c r="E467">
        <v>2022</v>
      </c>
      <c r="F467" t="s">
        <v>8729</v>
      </c>
      <c r="G467" t="s">
        <v>1</v>
      </c>
      <c r="H467" t="s">
        <v>0</v>
      </c>
      <c r="I467" t="str">
        <f t="shared" si="38"/>
        <v>CCF</v>
      </c>
      <c r="J467" t="str">
        <f t="shared" si="39"/>
        <v>Impreso por imprenta o tiquetes</v>
      </c>
      <c r="K467" s="67" t="s">
        <v>8658</v>
      </c>
      <c r="L467" s="67" t="s">
        <v>8016</v>
      </c>
      <c r="M467">
        <v>940</v>
      </c>
      <c r="N467" t="s">
        <v>2237</v>
      </c>
      <c r="O467" t="str">
        <f t="shared" si="40"/>
        <v>06142012041013</v>
      </c>
      <c r="P467" t="s">
        <v>2238</v>
      </c>
      <c r="Q467">
        <v>0</v>
      </c>
      <c r="R467">
        <v>0</v>
      </c>
      <c r="S467">
        <v>0</v>
      </c>
      <c r="T467">
        <v>119.46</v>
      </c>
      <c r="U467">
        <v>0</v>
      </c>
      <c r="V467">
        <v>0</v>
      </c>
      <c r="W467">
        <v>0</v>
      </c>
      <c r="X467">
        <v>15.5298</v>
      </c>
      <c r="Y467">
        <v>134.9898</v>
      </c>
      <c r="Z467" t="s">
        <v>8016</v>
      </c>
      <c r="AA467" s="119" t="s">
        <v>1</v>
      </c>
      <c r="AB467" t="s">
        <v>8194</v>
      </c>
      <c r="AC467">
        <v>13.85</v>
      </c>
    </row>
    <row r="468" spans="1:29" hidden="1" x14ac:dyDescent="0.25">
      <c r="A468" t="s">
        <v>8476</v>
      </c>
      <c r="B468" t="str">
        <f t="shared" si="41"/>
        <v>Agosto</v>
      </c>
      <c r="C468">
        <f t="shared" si="37"/>
        <v>0</v>
      </c>
      <c r="D468">
        <v>271</v>
      </c>
      <c r="E468">
        <v>2022</v>
      </c>
      <c r="F468" t="s">
        <v>8730</v>
      </c>
      <c r="G468" t="s">
        <v>1</v>
      </c>
      <c r="H468" t="s">
        <v>0</v>
      </c>
      <c r="I468" t="str">
        <f t="shared" si="38"/>
        <v>CCF</v>
      </c>
      <c r="J468" t="str">
        <f t="shared" si="39"/>
        <v>Impreso por imprenta o tiquetes</v>
      </c>
      <c r="K468" s="67" t="s">
        <v>8658</v>
      </c>
      <c r="L468" s="67" t="s">
        <v>8016</v>
      </c>
      <c r="M468">
        <v>69</v>
      </c>
      <c r="N468" t="s">
        <v>1563</v>
      </c>
      <c r="O468" t="str">
        <f t="shared" si="40"/>
        <v>06142704801220</v>
      </c>
      <c r="P468" t="s">
        <v>1564</v>
      </c>
      <c r="Q468">
        <v>0</v>
      </c>
      <c r="R468">
        <v>0</v>
      </c>
      <c r="S468">
        <v>0</v>
      </c>
      <c r="T468">
        <v>160</v>
      </c>
      <c r="U468">
        <v>0</v>
      </c>
      <c r="V468">
        <v>0</v>
      </c>
      <c r="W468">
        <v>0</v>
      </c>
      <c r="X468">
        <v>20.8</v>
      </c>
      <c r="Y468">
        <v>180.8</v>
      </c>
      <c r="Z468" t="s">
        <v>8016</v>
      </c>
      <c r="AA468" s="119" t="s">
        <v>1</v>
      </c>
      <c r="AB468" t="s">
        <v>8016</v>
      </c>
      <c r="AC468">
        <v>0</v>
      </c>
    </row>
    <row r="469" spans="1:29" hidden="1" x14ac:dyDescent="0.25">
      <c r="A469" t="s">
        <v>8476</v>
      </c>
      <c r="B469" t="str">
        <f t="shared" si="41"/>
        <v>Agosto</v>
      </c>
      <c r="C469">
        <f t="shared" si="37"/>
        <v>0</v>
      </c>
      <c r="D469">
        <v>270</v>
      </c>
      <c r="E469">
        <v>2022</v>
      </c>
      <c r="F469" t="s">
        <v>8731</v>
      </c>
      <c r="G469" t="s">
        <v>1</v>
      </c>
      <c r="H469" t="s">
        <v>0</v>
      </c>
      <c r="I469" t="str">
        <f t="shared" si="38"/>
        <v>CCF</v>
      </c>
      <c r="J469" t="str">
        <f t="shared" si="39"/>
        <v>Impreso por imprenta o tiquetes</v>
      </c>
      <c r="K469" s="67" t="s">
        <v>8658</v>
      </c>
      <c r="L469" s="67" t="s">
        <v>8016</v>
      </c>
      <c r="M469">
        <v>282</v>
      </c>
      <c r="N469" t="s">
        <v>1697</v>
      </c>
      <c r="O469" t="str">
        <f t="shared" si="40"/>
        <v>06140709360024</v>
      </c>
      <c r="P469" t="s">
        <v>1698</v>
      </c>
      <c r="Q469">
        <v>0</v>
      </c>
      <c r="R469">
        <v>0</v>
      </c>
      <c r="S469">
        <v>0</v>
      </c>
      <c r="T469">
        <v>114</v>
      </c>
      <c r="U469">
        <v>0</v>
      </c>
      <c r="V469">
        <v>0</v>
      </c>
      <c r="W469">
        <v>0</v>
      </c>
      <c r="X469">
        <v>14.82</v>
      </c>
      <c r="Y469">
        <v>128.82</v>
      </c>
      <c r="Z469" t="s">
        <v>8016</v>
      </c>
      <c r="AA469" s="119" t="s">
        <v>1</v>
      </c>
      <c r="AB469" t="s">
        <v>8016</v>
      </c>
      <c r="AC469">
        <v>0</v>
      </c>
    </row>
    <row r="470" spans="1:29" hidden="1" x14ac:dyDescent="0.25">
      <c r="A470" t="s">
        <v>8476</v>
      </c>
      <c r="B470" t="str">
        <f t="shared" si="41"/>
        <v>Agosto</v>
      </c>
      <c r="C470">
        <f t="shared" si="37"/>
        <v>0</v>
      </c>
      <c r="D470">
        <v>269</v>
      </c>
      <c r="E470">
        <v>2022</v>
      </c>
      <c r="F470" t="s">
        <v>8732</v>
      </c>
      <c r="G470" t="s">
        <v>1</v>
      </c>
      <c r="H470" t="s">
        <v>0</v>
      </c>
      <c r="I470" t="str">
        <f t="shared" si="38"/>
        <v>CCF</v>
      </c>
      <c r="J470" t="str">
        <f t="shared" si="39"/>
        <v>Impreso por imprenta o tiquetes</v>
      </c>
      <c r="K470" s="67" t="s">
        <v>8658</v>
      </c>
      <c r="L470" s="67" t="s">
        <v>8016</v>
      </c>
      <c r="M470">
        <v>1310108</v>
      </c>
      <c r="N470" t="s">
        <v>1546</v>
      </c>
      <c r="O470" t="str">
        <f t="shared" si="40"/>
        <v>06140812610145</v>
      </c>
      <c r="P470" t="s">
        <v>1547</v>
      </c>
      <c r="Q470">
        <v>0</v>
      </c>
      <c r="R470">
        <v>0</v>
      </c>
      <c r="S470">
        <v>0</v>
      </c>
      <c r="T470">
        <v>2369.41</v>
      </c>
      <c r="U470">
        <v>0</v>
      </c>
      <c r="V470">
        <v>0</v>
      </c>
      <c r="W470">
        <v>0</v>
      </c>
      <c r="X470">
        <v>308.02330000000001</v>
      </c>
      <c r="Y470">
        <v>2677.4332999999997</v>
      </c>
      <c r="Z470" t="s">
        <v>8016</v>
      </c>
      <c r="AA470" s="119" t="s">
        <v>1</v>
      </c>
      <c r="AB470" t="s">
        <v>8016</v>
      </c>
      <c r="AC470">
        <v>0</v>
      </c>
    </row>
    <row r="471" spans="1:29" hidden="1" x14ac:dyDescent="0.25">
      <c r="A471" t="s">
        <v>8476</v>
      </c>
      <c r="B471" t="str">
        <f t="shared" si="41"/>
        <v>Agosto</v>
      </c>
      <c r="C471">
        <f t="shared" si="37"/>
        <v>0</v>
      </c>
      <c r="D471">
        <v>268</v>
      </c>
      <c r="E471">
        <v>2022</v>
      </c>
      <c r="F471" t="s">
        <v>8733</v>
      </c>
      <c r="G471" t="s">
        <v>1</v>
      </c>
      <c r="H471" t="s">
        <v>0</v>
      </c>
      <c r="I471" t="str">
        <f t="shared" si="38"/>
        <v>CCF</v>
      </c>
      <c r="J471" t="str">
        <f t="shared" si="39"/>
        <v>Impreso por imprenta o tiquetes</v>
      </c>
      <c r="K471" s="67" t="s">
        <v>8658</v>
      </c>
      <c r="L471" s="67" t="s">
        <v>8016</v>
      </c>
      <c r="M471">
        <v>115</v>
      </c>
      <c r="N471" t="s">
        <v>6295</v>
      </c>
      <c r="O471" t="str">
        <f t="shared" si="40"/>
        <v>06143105820014</v>
      </c>
      <c r="P471" t="s">
        <v>6296</v>
      </c>
      <c r="Q471">
        <v>0</v>
      </c>
      <c r="R471">
        <v>0</v>
      </c>
      <c r="S471">
        <v>0</v>
      </c>
      <c r="T471">
        <v>191.7</v>
      </c>
      <c r="U471">
        <v>0</v>
      </c>
      <c r="V471">
        <v>0</v>
      </c>
      <c r="W471">
        <v>0</v>
      </c>
      <c r="X471">
        <v>24.920999999999999</v>
      </c>
      <c r="Y471">
        <v>216.62099999999998</v>
      </c>
      <c r="Z471" t="s">
        <v>8016</v>
      </c>
      <c r="AA471" s="119" t="s">
        <v>1</v>
      </c>
      <c r="AB471" t="s">
        <v>8016</v>
      </c>
      <c r="AC471">
        <v>0</v>
      </c>
    </row>
    <row r="472" spans="1:29" hidden="1" x14ac:dyDescent="0.25">
      <c r="A472" t="s">
        <v>8476</v>
      </c>
      <c r="B472" t="str">
        <f t="shared" si="41"/>
        <v>Agosto</v>
      </c>
      <c r="C472">
        <f t="shared" si="37"/>
        <v>0</v>
      </c>
      <c r="D472">
        <v>267</v>
      </c>
      <c r="E472">
        <v>2022</v>
      </c>
      <c r="F472" t="s">
        <v>8731</v>
      </c>
      <c r="G472" t="s">
        <v>1</v>
      </c>
      <c r="H472" t="s">
        <v>0</v>
      </c>
      <c r="I472" t="str">
        <f t="shared" si="38"/>
        <v>CCF</v>
      </c>
      <c r="J472" t="str">
        <f t="shared" si="39"/>
        <v>Impreso por imprenta o tiquetes</v>
      </c>
      <c r="K472" s="67" t="s">
        <v>8658</v>
      </c>
      <c r="L472" s="67" t="s">
        <v>8016</v>
      </c>
      <c r="M472">
        <v>5672</v>
      </c>
      <c r="N472" t="s">
        <v>1535</v>
      </c>
      <c r="O472" t="str">
        <f t="shared" si="40"/>
        <v>06141909961054</v>
      </c>
      <c r="P472" t="s">
        <v>1536</v>
      </c>
      <c r="Q472">
        <v>0</v>
      </c>
      <c r="R472">
        <v>0</v>
      </c>
      <c r="S472">
        <v>0</v>
      </c>
      <c r="T472">
        <v>242.94</v>
      </c>
      <c r="U472">
        <v>0</v>
      </c>
      <c r="V472">
        <v>0</v>
      </c>
      <c r="W472">
        <v>0</v>
      </c>
      <c r="X472">
        <v>31.5822</v>
      </c>
      <c r="Y472">
        <v>274.5222</v>
      </c>
      <c r="Z472" t="s">
        <v>8016</v>
      </c>
      <c r="AA472" s="119" t="s">
        <v>1</v>
      </c>
      <c r="AB472" t="s">
        <v>8202</v>
      </c>
      <c r="AC472">
        <v>1.81</v>
      </c>
    </row>
    <row r="473" spans="1:29" hidden="1" x14ac:dyDescent="0.25">
      <c r="A473" t="s">
        <v>8476</v>
      </c>
      <c r="B473" t="str">
        <f t="shared" si="41"/>
        <v>Agosto</v>
      </c>
      <c r="C473">
        <f t="shared" si="37"/>
        <v>0</v>
      </c>
      <c r="D473">
        <v>266</v>
      </c>
      <c r="E473">
        <v>2022</v>
      </c>
      <c r="F473" t="s">
        <v>8734</v>
      </c>
      <c r="G473" t="s">
        <v>1</v>
      </c>
      <c r="H473" t="s">
        <v>0</v>
      </c>
      <c r="I473" t="str">
        <f t="shared" si="38"/>
        <v>CCF</v>
      </c>
      <c r="J473" t="str">
        <f t="shared" si="39"/>
        <v>Impreso por imprenta o tiquetes</v>
      </c>
      <c r="K473" s="67" t="s">
        <v>8658</v>
      </c>
      <c r="L473" s="67" t="s">
        <v>8016</v>
      </c>
      <c r="M473">
        <v>2066</v>
      </c>
      <c r="N473" t="s">
        <v>7692</v>
      </c>
      <c r="O473" t="str">
        <f t="shared" si="40"/>
        <v>06140404081061</v>
      </c>
      <c r="P473" t="s">
        <v>7693</v>
      </c>
      <c r="Q473">
        <v>0</v>
      </c>
      <c r="R473">
        <v>0</v>
      </c>
      <c r="S473">
        <v>0</v>
      </c>
      <c r="T473">
        <v>440</v>
      </c>
      <c r="U473">
        <v>0</v>
      </c>
      <c r="V473">
        <v>0</v>
      </c>
      <c r="W473">
        <v>0</v>
      </c>
      <c r="X473">
        <v>57.2</v>
      </c>
      <c r="Y473">
        <v>497.2</v>
      </c>
      <c r="Z473" t="s">
        <v>8016</v>
      </c>
      <c r="AA473" s="119" t="s">
        <v>1</v>
      </c>
      <c r="AB473" t="s">
        <v>8016</v>
      </c>
      <c r="AC473">
        <v>0</v>
      </c>
    </row>
    <row r="474" spans="1:29" hidden="1" x14ac:dyDescent="0.25">
      <c r="A474" t="s">
        <v>8476</v>
      </c>
      <c r="B474" t="str">
        <f t="shared" si="41"/>
        <v>Agosto</v>
      </c>
      <c r="C474">
        <f t="shared" si="37"/>
        <v>0</v>
      </c>
      <c r="D474">
        <v>265</v>
      </c>
      <c r="E474">
        <v>2022</v>
      </c>
      <c r="F474" t="s">
        <v>8735</v>
      </c>
      <c r="G474" t="s">
        <v>1</v>
      </c>
      <c r="H474" t="s">
        <v>0</v>
      </c>
      <c r="I474" t="str">
        <f t="shared" si="38"/>
        <v>CCF</v>
      </c>
      <c r="J474" t="str">
        <f t="shared" si="39"/>
        <v>Impreso por imprenta o tiquetes</v>
      </c>
      <c r="K474" s="67" t="s">
        <v>8658</v>
      </c>
      <c r="L474" s="67" t="s">
        <v>8016</v>
      </c>
      <c r="M474">
        <v>235</v>
      </c>
      <c r="N474" t="s">
        <v>2453</v>
      </c>
      <c r="O474" t="str">
        <f t="shared" si="40"/>
        <v>05112308101011</v>
      </c>
      <c r="P474" t="s">
        <v>2454</v>
      </c>
      <c r="Q474">
        <v>0</v>
      </c>
      <c r="R474">
        <v>0</v>
      </c>
      <c r="S474">
        <v>0</v>
      </c>
      <c r="T474">
        <v>3982.3</v>
      </c>
      <c r="U474">
        <v>0</v>
      </c>
      <c r="V474">
        <v>0</v>
      </c>
      <c r="W474">
        <v>0</v>
      </c>
      <c r="X474">
        <v>517.69900000000007</v>
      </c>
      <c r="Y474">
        <v>4499.9989999999998</v>
      </c>
      <c r="Z474" t="s">
        <v>8016</v>
      </c>
      <c r="AA474" s="119" t="s">
        <v>1</v>
      </c>
      <c r="AB474" t="s">
        <v>8016</v>
      </c>
      <c r="AC474">
        <v>0</v>
      </c>
    </row>
    <row r="475" spans="1:29" hidden="1" x14ac:dyDescent="0.25">
      <c r="A475" t="s">
        <v>8476</v>
      </c>
      <c r="B475" t="str">
        <f t="shared" si="41"/>
        <v>Agosto</v>
      </c>
      <c r="C475">
        <f t="shared" si="37"/>
        <v>0</v>
      </c>
      <c r="D475">
        <v>264</v>
      </c>
      <c r="E475">
        <v>2022</v>
      </c>
      <c r="F475" t="s">
        <v>8736</v>
      </c>
      <c r="G475" t="s">
        <v>1</v>
      </c>
      <c r="H475" t="s">
        <v>0</v>
      </c>
      <c r="I475" t="str">
        <f t="shared" si="38"/>
        <v>CCF</v>
      </c>
      <c r="J475" t="str">
        <f t="shared" si="39"/>
        <v>Impreso por imprenta o tiquetes</v>
      </c>
      <c r="K475" s="67" t="s">
        <v>8658</v>
      </c>
      <c r="L475" s="67" t="s">
        <v>8016</v>
      </c>
      <c r="M475">
        <v>84</v>
      </c>
      <c r="N475" t="s">
        <v>7938</v>
      </c>
      <c r="O475" t="str">
        <f t="shared" si="40"/>
        <v>11100209671014</v>
      </c>
      <c r="P475" t="s">
        <v>7939</v>
      </c>
      <c r="Q475">
        <v>0</v>
      </c>
      <c r="R475">
        <v>0</v>
      </c>
      <c r="S475">
        <v>0</v>
      </c>
      <c r="T475">
        <v>75.22</v>
      </c>
      <c r="U475">
        <v>0</v>
      </c>
      <c r="V475">
        <v>0</v>
      </c>
      <c r="W475">
        <v>0</v>
      </c>
      <c r="X475">
        <v>9.7786000000000008</v>
      </c>
      <c r="Y475">
        <v>84.998599999999996</v>
      </c>
      <c r="Z475" t="s">
        <v>8016</v>
      </c>
      <c r="AA475" s="119" t="s">
        <v>1</v>
      </c>
      <c r="AB475" t="s">
        <v>8016</v>
      </c>
      <c r="AC475">
        <v>0</v>
      </c>
    </row>
    <row r="476" spans="1:29" hidden="1" x14ac:dyDescent="0.25">
      <c r="A476" t="s">
        <v>8476</v>
      </c>
      <c r="B476" t="str">
        <f t="shared" si="41"/>
        <v>Agosto</v>
      </c>
      <c r="C476">
        <f t="shared" si="37"/>
        <v>0</v>
      </c>
      <c r="D476">
        <v>263</v>
      </c>
      <c r="E476">
        <v>2022</v>
      </c>
      <c r="F476" t="s">
        <v>8736</v>
      </c>
      <c r="G476" t="s">
        <v>1</v>
      </c>
      <c r="H476" t="s">
        <v>0</v>
      </c>
      <c r="I476" t="str">
        <f t="shared" si="38"/>
        <v>CCF</v>
      </c>
      <c r="J476" t="str">
        <f t="shared" si="39"/>
        <v>Impreso por imprenta o tiquetes</v>
      </c>
      <c r="K476" s="67" t="s">
        <v>8658</v>
      </c>
      <c r="L476" s="67" t="s">
        <v>8016</v>
      </c>
      <c r="M476">
        <v>1333</v>
      </c>
      <c r="N476" t="s">
        <v>132</v>
      </c>
      <c r="O476" t="str">
        <f t="shared" si="40"/>
        <v>06142601121035</v>
      </c>
      <c r="P476" t="s">
        <v>133</v>
      </c>
      <c r="Q476">
        <v>0</v>
      </c>
      <c r="R476">
        <v>0</v>
      </c>
      <c r="S476">
        <v>0</v>
      </c>
      <c r="T476">
        <v>597.35</v>
      </c>
      <c r="U476">
        <v>0</v>
      </c>
      <c r="V476">
        <v>0</v>
      </c>
      <c r="W476">
        <v>0</v>
      </c>
      <c r="X476">
        <v>77.655500000000004</v>
      </c>
      <c r="Y476">
        <v>675.00549999999998</v>
      </c>
      <c r="Z476" t="s">
        <v>8016</v>
      </c>
      <c r="AA476" s="119" t="s">
        <v>1</v>
      </c>
      <c r="AB476" t="s">
        <v>8016</v>
      </c>
      <c r="AC476">
        <v>0</v>
      </c>
    </row>
    <row r="477" spans="1:29" hidden="1" x14ac:dyDescent="0.25">
      <c r="A477" t="s">
        <v>8476</v>
      </c>
      <c r="B477" t="str">
        <f t="shared" si="41"/>
        <v>Agosto</v>
      </c>
      <c r="C477">
        <f t="shared" si="37"/>
        <v>0</v>
      </c>
      <c r="D477">
        <v>262</v>
      </c>
      <c r="E477">
        <v>2022</v>
      </c>
      <c r="F477" t="s">
        <v>8737</v>
      </c>
      <c r="G477" t="s">
        <v>1</v>
      </c>
      <c r="H477" t="s">
        <v>0</v>
      </c>
      <c r="I477" t="str">
        <f t="shared" si="38"/>
        <v>CCF</v>
      </c>
      <c r="J477" t="str">
        <f t="shared" si="39"/>
        <v>Impreso por imprenta o tiquetes</v>
      </c>
      <c r="K477" s="67" t="s">
        <v>8658</v>
      </c>
      <c r="L477" s="67" t="s">
        <v>8016</v>
      </c>
      <c r="M477">
        <v>4655</v>
      </c>
      <c r="N477" t="s">
        <v>1580</v>
      </c>
      <c r="O477" t="str">
        <f t="shared" si="40"/>
        <v>06141407941017</v>
      </c>
      <c r="P477" t="s">
        <v>1581</v>
      </c>
      <c r="Q477">
        <v>0</v>
      </c>
      <c r="R477">
        <v>0</v>
      </c>
      <c r="S477">
        <v>0</v>
      </c>
      <c r="T477">
        <v>39.25</v>
      </c>
      <c r="U477">
        <v>0</v>
      </c>
      <c r="V477">
        <v>0</v>
      </c>
      <c r="W477">
        <v>0</v>
      </c>
      <c r="X477">
        <v>5.1025</v>
      </c>
      <c r="Y477">
        <v>44.352499999999999</v>
      </c>
      <c r="Z477" t="s">
        <v>8016</v>
      </c>
      <c r="AA477" s="119" t="s">
        <v>1</v>
      </c>
      <c r="AB477" t="s">
        <v>8016</v>
      </c>
      <c r="AC477">
        <v>0</v>
      </c>
    </row>
    <row r="478" spans="1:29" hidden="1" x14ac:dyDescent="0.25">
      <c r="A478" t="s">
        <v>8476</v>
      </c>
      <c r="B478" t="str">
        <f t="shared" si="41"/>
        <v>Agosto</v>
      </c>
      <c r="C478">
        <f t="shared" si="37"/>
        <v>0</v>
      </c>
      <c r="D478">
        <v>261</v>
      </c>
      <c r="E478">
        <v>2022</v>
      </c>
      <c r="F478" t="s">
        <v>8731</v>
      </c>
      <c r="G478" t="s">
        <v>1</v>
      </c>
      <c r="H478" t="s">
        <v>0</v>
      </c>
      <c r="I478" t="str">
        <f t="shared" si="38"/>
        <v>CCF</v>
      </c>
      <c r="J478" t="str">
        <f t="shared" si="39"/>
        <v>Impreso por imprenta o tiquetes</v>
      </c>
      <c r="K478" s="67" t="s">
        <v>8658</v>
      </c>
      <c r="L478" s="67" t="s">
        <v>8016</v>
      </c>
      <c r="M478">
        <v>29995</v>
      </c>
      <c r="N478" t="s">
        <v>1641</v>
      </c>
      <c r="O478" t="str">
        <f t="shared" si="40"/>
        <v>06140307951051</v>
      </c>
      <c r="P478" t="s">
        <v>1642</v>
      </c>
      <c r="Q478">
        <v>1.93</v>
      </c>
      <c r="R478">
        <v>0</v>
      </c>
      <c r="S478">
        <v>0</v>
      </c>
      <c r="T478">
        <v>33.69</v>
      </c>
      <c r="U478">
        <v>0</v>
      </c>
      <c r="V478">
        <v>0</v>
      </c>
      <c r="W478">
        <v>0</v>
      </c>
      <c r="X478">
        <v>4.3796999999999997</v>
      </c>
      <c r="Y478">
        <v>39.999699999999997</v>
      </c>
      <c r="Z478" t="s">
        <v>8016</v>
      </c>
      <c r="AA478" s="119" t="s">
        <v>1</v>
      </c>
      <c r="AB478" t="s">
        <v>8016</v>
      </c>
      <c r="AC478">
        <v>0</v>
      </c>
    </row>
    <row r="479" spans="1:29" hidden="1" x14ac:dyDescent="0.25">
      <c r="A479" t="s">
        <v>8476</v>
      </c>
      <c r="B479" t="str">
        <f t="shared" si="41"/>
        <v>Agosto</v>
      </c>
      <c r="C479">
        <f t="shared" si="37"/>
        <v>0</v>
      </c>
      <c r="D479">
        <v>260</v>
      </c>
      <c r="E479">
        <v>2022</v>
      </c>
      <c r="F479" t="s">
        <v>8737</v>
      </c>
      <c r="G479" t="s">
        <v>1</v>
      </c>
      <c r="H479" t="s">
        <v>0</v>
      </c>
      <c r="I479" t="str">
        <f t="shared" si="38"/>
        <v>CCF</v>
      </c>
      <c r="J479" t="str">
        <f t="shared" si="39"/>
        <v>Impreso por imprenta o tiquetes</v>
      </c>
      <c r="K479" s="67" t="s">
        <v>8658</v>
      </c>
      <c r="L479" s="67" t="s">
        <v>8016</v>
      </c>
      <c r="M479">
        <v>234</v>
      </c>
      <c r="N479" t="s">
        <v>8738</v>
      </c>
      <c r="O479" t="str">
        <f t="shared" si="40"/>
        <v>05010801131011</v>
      </c>
      <c r="P479" t="s">
        <v>8739</v>
      </c>
      <c r="Q479">
        <v>0</v>
      </c>
      <c r="R479">
        <v>0</v>
      </c>
      <c r="S479">
        <v>0</v>
      </c>
      <c r="T479">
        <v>179.8</v>
      </c>
      <c r="U479">
        <v>0</v>
      </c>
      <c r="V479">
        <v>0</v>
      </c>
      <c r="W479">
        <v>0</v>
      </c>
      <c r="X479">
        <v>23.374000000000002</v>
      </c>
      <c r="Y479">
        <v>203.17400000000001</v>
      </c>
      <c r="Z479" t="s">
        <v>8016</v>
      </c>
      <c r="AA479" s="119" t="s">
        <v>1</v>
      </c>
      <c r="AB479" t="s">
        <v>8016</v>
      </c>
      <c r="AC479">
        <v>0</v>
      </c>
    </row>
    <row r="480" spans="1:29" hidden="1" x14ac:dyDescent="0.25">
      <c r="A480" t="s">
        <v>8476</v>
      </c>
      <c r="B480" t="str">
        <f t="shared" si="41"/>
        <v>Agosto</v>
      </c>
      <c r="C480">
        <f t="shared" si="37"/>
        <v>0</v>
      </c>
      <c r="D480">
        <v>259</v>
      </c>
      <c r="E480">
        <v>2022</v>
      </c>
      <c r="F480" t="s">
        <v>8730</v>
      </c>
      <c r="G480" t="s">
        <v>1</v>
      </c>
      <c r="H480" t="s">
        <v>0</v>
      </c>
      <c r="I480" t="str">
        <f t="shared" si="38"/>
        <v>CCF</v>
      </c>
      <c r="J480" t="str">
        <f t="shared" si="39"/>
        <v>Impreso por imprenta o tiquetes</v>
      </c>
      <c r="K480" s="67" t="s">
        <v>8658</v>
      </c>
      <c r="L480" s="67" t="s">
        <v>8016</v>
      </c>
      <c r="M480">
        <v>19</v>
      </c>
      <c r="N480" t="s">
        <v>8271</v>
      </c>
      <c r="O480" t="str">
        <f t="shared" si="40"/>
        <v>05112011861033</v>
      </c>
      <c r="P480" t="s">
        <v>8272</v>
      </c>
      <c r="Q480">
        <v>0</v>
      </c>
      <c r="R480">
        <v>0</v>
      </c>
      <c r="S480">
        <v>0</v>
      </c>
      <c r="T480">
        <v>395</v>
      </c>
      <c r="U480">
        <v>0</v>
      </c>
      <c r="V480">
        <v>0</v>
      </c>
      <c r="W480">
        <v>0</v>
      </c>
      <c r="X480">
        <v>51.35</v>
      </c>
      <c r="Y480">
        <v>446.35</v>
      </c>
      <c r="Z480" t="s">
        <v>8016</v>
      </c>
      <c r="AA480" s="119" t="s">
        <v>1</v>
      </c>
      <c r="AB480" t="s">
        <v>8016</v>
      </c>
      <c r="AC480">
        <v>0</v>
      </c>
    </row>
    <row r="481" spans="1:29" hidden="1" x14ac:dyDescent="0.25">
      <c r="A481" t="s">
        <v>8476</v>
      </c>
      <c r="B481" t="str">
        <f t="shared" si="41"/>
        <v>Agosto</v>
      </c>
      <c r="C481">
        <f t="shared" si="37"/>
        <v>0</v>
      </c>
      <c r="D481">
        <v>258</v>
      </c>
      <c r="E481">
        <v>2022</v>
      </c>
      <c r="F481" t="s">
        <v>8735</v>
      </c>
      <c r="G481" t="s">
        <v>1</v>
      </c>
      <c r="H481" t="s">
        <v>0</v>
      </c>
      <c r="I481" t="str">
        <f t="shared" si="38"/>
        <v>CCF</v>
      </c>
      <c r="J481" t="str">
        <f t="shared" si="39"/>
        <v>Impreso por imprenta o tiquetes</v>
      </c>
      <c r="K481" s="67" t="s">
        <v>8658</v>
      </c>
      <c r="L481" s="67" t="s">
        <v>8016</v>
      </c>
      <c r="M481">
        <v>18</v>
      </c>
      <c r="N481" t="s">
        <v>8271</v>
      </c>
      <c r="O481" t="str">
        <f t="shared" si="40"/>
        <v>05112011861033</v>
      </c>
      <c r="P481" t="s">
        <v>8272</v>
      </c>
      <c r="Q481">
        <v>0</v>
      </c>
      <c r="R481">
        <v>0</v>
      </c>
      <c r="S481">
        <v>0</v>
      </c>
      <c r="T481">
        <v>1790</v>
      </c>
      <c r="U481">
        <v>0</v>
      </c>
      <c r="V481">
        <v>0</v>
      </c>
      <c r="W481">
        <v>0</v>
      </c>
      <c r="X481">
        <v>232.70000000000002</v>
      </c>
      <c r="Y481">
        <v>2022.7</v>
      </c>
      <c r="Z481" t="s">
        <v>8016</v>
      </c>
      <c r="AA481" s="119" t="s">
        <v>1</v>
      </c>
      <c r="AB481" t="s">
        <v>8016</v>
      </c>
      <c r="AC481">
        <v>0</v>
      </c>
    </row>
    <row r="482" spans="1:29" hidden="1" x14ac:dyDescent="0.25">
      <c r="A482" t="s">
        <v>8476</v>
      </c>
      <c r="B482" t="str">
        <f t="shared" si="41"/>
        <v>Agosto</v>
      </c>
      <c r="C482">
        <f t="shared" si="37"/>
        <v>0</v>
      </c>
      <c r="D482">
        <v>257</v>
      </c>
      <c r="E482">
        <v>2022</v>
      </c>
      <c r="F482" t="s">
        <v>8722</v>
      </c>
      <c r="G482" t="s">
        <v>1</v>
      </c>
      <c r="H482" t="s">
        <v>0</v>
      </c>
      <c r="I482" t="str">
        <f t="shared" si="38"/>
        <v>CCF</v>
      </c>
      <c r="J482" t="str">
        <f t="shared" si="39"/>
        <v>Impreso por imprenta o tiquetes</v>
      </c>
      <c r="K482" s="67" t="s">
        <v>8658</v>
      </c>
      <c r="L482" s="67" t="s">
        <v>8016</v>
      </c>
      <c r="M482">
        <v>15287</v>
      </c>
      <c r="N482" t="s">
        <v>1478</v>
      </c>
      <c r="O482" t="str">
        <f t="shared" si="40"/>
        <v>06142302931020</v>
      </c>
      <c r="P482" t="s">
        <v>1479</v>
      </c>
      <c r="Q482">
        <v>0</v>
      </c>
      <c r="R482">
        <v>0</v>
      </c>
      <c r="S482">
        <v>0</v>
      </c>
      <c r="T482">
        <v>2256.21</v>
      </c>
      <c r="U482">
        <v>0</v>
      </c>
      <c r="V482">
        <v>0</v>
      </c>
      <c r="W482">
        <v>0</v>
      </c>
      <c r="X482">
        <v>293.3073</v>
      </c>
      <c r="Y482">
        <v>2549.5173</v>
      </c>
      <c r="Z482" t="s">
        <v>8016</v>
      </c>
      <c r="AA482" s="119" t="s">
        <v>1</v>
      </c>
      <c r="AB482" t="s">
        <v>8016</v>
      </c>
      <c r="AC482">
        <v>0</v>
      </c>
    </row>
    <row r="483" spans="1:29" hidden="1" x14ac:dyDescent="0.25">
      <c r="A483" t="s">
        <v>8476</v>
      </c>
      <c r="B483" t="str">
        <f t="shared" si="41"/>
        <v>Agosto</v>
      </c>
      <c r="C483">
        <f t="shared" si="37"/>
        <v>0</v>
      </c>
      <c r="D483">
        <v>256</v>
      </c>
      <c r="E483">
        <v>2022</v>
      </c>
      <c r="F483" t="s">
        <v>8729</v>
      </c>
      <c r="G483" t="s">
        <v>1</v>
      </c>
      <c r="H483" t="s">
        <v>0</v>
      </c>
      <c r="I483" t="str">
        <f t="shared" si="38"/>
        <v>CCF</v>
      </c>
      <c r="J483" t="str">
        <f t="shared" si="39"/>
        <v>Impreso por imprenta o tiquetes</v>
      </c>
      <c r="K483" s="67" t="s">
        <v>8658</v>
      </c>
      <c r="L483" s="67" t="s">
        <v>8016</v>
      </c>
      <c r="M483">
        <v>80617</v>
      </c>
      <c r="N483" t="s">
        <v>1522</v>
      </c>
      <c r="O483" t="str">
        <f t="shared" si="40"/>
        <v>06141403161033</v>
      </c>
      <c r="P483" t="s">
        <v>1523</v>
      </c>
      <c r="Q483">
        <v>1.96</v>
      </c>
      <c r="R483">
        <v>0</v>
      </c>
      <c r="S483">
        <v>0</v>
      </c>
      <c r="T483">
        <v>33.659999999999997</v>
      </c>
      <c r="U483">
        <v>0</v>
      </c>
      <c r="V483">
        <v>0</v>
      </c>
      <c r="W483">
        <v>0</v>
      </c>
      <c r="X483">
        <v>4.3757999999999999</v>
      </c>
      <c r="Y483">
        <v>39.995799999999996</v>
      </c>
      <c r="Z483" t="s">
        <v>8016</v>
      </c>
      <c r="AA483" s="119" t="s">
        <v>1</v>
      </c>
      <c r="AB483" t="s">
        <v>8016</v>
      </c>
      <c r="AC483">
        <v>0</v>
      </c>
    </row>
    <row r="484" spans="1:29" hidden="1" x14ac:dyDescent="0.25">
      <c r="A484" t="s">
        <v>8476</v>
      </c>
      <c r="B484" t="str">
        <f t="shared" si="41"/>
        <v>Agosto</v>
      </c>
      <c r="C484">
        <f t="shared" si="37"/>
        <v>0</v>
      </c>
      <c r="D484">
        <v>255</v>
      </c>
      <c r="E484">
        <v>2022</v>
      </c>
      <c r="F484" t="s">
        <v>8740</v>
      </c>
      <c r="G484" t="s">
        <v>1</v>
      </c>
      <c r="H484" t="s">
        <v>0</v>
      </c>
      <c r="I484" t="str">
        <f t="shared" si="38"/>
        <v>CCF</v>
      </c>
      <c r="J484" t="str">
        <f t="shared" si="39"/>
        <v>Impreso por imprenta o tiquetes</v>
      </c>
      <c r="K484" s="67" t="s">
        <v>8658</v>
      </c>
      <c r="L484" s="67" t="s">
        <v>8016</v>
      </c>
      <c r="M484">
        <v>1537</v>
      </c>
      <c r="N484" t="s">
        <v>132</v>
      </c>
      <c r="O484" t="str">
        <f t="shared" si="40"/>
        <v>06142601121035</v>
      </c>
      <c r="P484" t="s">
        <v>133</v>
      </c>
      <c r="Q484">
        <v>0</v>
      </c>
      <c r="R484">
        <v>0</v>
      </c>
      <c r="S484">
        <v>0</v>
      </c>
      <c r="T484">
        <v>288</v>
      </c>
      <c r="U484">
        <v>0</v>
      </c>
      <c r="V484">
        <v>0</v>
      </c>
      <c r="W484">
        <v>0</v>
      </c>
      <c r="X484">
        <v>37.44</v>
      </c>
      <c r="Y484">
        <v>325.44</v>
      </c>
      <c r="Z484" t="s">
        <v>8016</v>
      </c>
      <c r="AA484" s="119" t="s">
        <v>1</v>
      </c>
      <c r="AB484" t="s">
        <v>8016</v>
      </c>
      <c r="AC484">
        <v>0</v>
      </c>
    </row>
    <row r="485" spans="1:29" hidden="1" x14ac:dyDescent="0.25">
      <c r="A485" t="s">
        <v>8476</v>
      </c>
      <c r="B485" t="str">
        <f t="shared" si="41"/>
        <v>Agosto</v>
      </c>
      <c r="C485">
        <f t="shared" si="37"/>
        <v>0</v>
      </c>
      <c r="D485">
        <v>254</v>
      </c>
      <c r="E485">
        <v>2022</v>
      </c>
      <c r="F485" t="s">
        <v>8740</v>
      </c>
      <c r="G485" t="s">
        <v>1</v>
      </c>
      <c r="H485" t="s">
        <v>0</v>
      </c>
      <c r="I485" t="str">
        <f t="shared" si="38"/>
        <v>CCF</v>
      </c>
      <c r="J485" t="str">
        <f t="shared" si="39"/>
        <v>Impreso por imprenta o tiquetes</v>
      </c>
      <c r="K485" s="67" t="s">
        <v>8658</v>
      </c>
      <c r="L485" s="67" t="s">
        <v>8016</v>
      </c>
      <c r="M485">
        <v>2217</v>
      </c>
      <c r="N485" t="s">
        <v>919</v>
      </c>
      <c r="O485" t="str">
        <f t="shared" si="40"/>
        <v>06141605121041</v>
      </c>
      <c r="P485" t="s">
        <v>920</v>
      </c>
      <c r="Q485">
        <v>0</v>
      </c>
      <c r="R485">
        <v>0</v>
      </c>
      <c r="S485">
        <v>0</v>
      </c>
      <c r="T485">
        <v>55.31</v>
      </c>
      <c r="U485">
        <v>0</v>
      </c>
      <c r="V485">
        <v>0</v>
      </c>
      <c r="W485">
        <v>0</v>
      </c>
      <c r="X485">
        <v>7.1903000000000006</v>
      </c>
      <c r="Y485">
        <v>62.500300000000003</v>
      </c>
      <c r="Z485" t="s">
        <v>8016</v>
      </c>
      <c r="AA485" s="119" t="s">
        <v>1</v>
      </c>
      <c r="AB485" t="s">
        <v>8016</v>
      </c>
      <c r="AC485">
        <v>0</v>
      </c>
    </row>
    <row r="486" spans="1:29" hidden="1" x14ac:dyDescent="0.25">
      <c r="A486" t="s">
        <v>8476</v>
      </c>
      <c r="B486" t="str">
        <f t="shared" si="41"/>
        <v>Agosto</v>
      </c>
      <c r="C486">
        <f t="shared" si="37"/>
        <v>0</v>
      </c>
      <c r="D486">
        <v>253</v>
      </c>
      <c r="E486">
        <v>2022</v>
      </c>
      <c r="F486" t="s">
        <v>8741</v>
      </c>
      <c r="G486" t="s">
        <v>1</v>
      </c>
      <c r="H486" t="s">
        <v>0</v>
      </c>
      <c r="I486" t="str">
        <f t="shared" si="38"/>
        <v>CCF</v>
      </c>
      <c r="J486" t="str">
        <f t="shared" si="39"/>
        <v>Impreso por imprenta o tiquetes</v>
      </c>
      <c r="K486" s="67" t="s">
        <v>8658</v>
      </c>
      <c r="L486" s="67" t="s">
        <v>8016</v>
      </c>
      <c r="M486">
        <v>882</v>
      </c>
      <c r="N486" t="s">
        <v>1518</v>
      </c>
      <c r="O486" t="str">
        <f t="shared" si="40"/>
        <v>06143003710013</v>
      </c>
      <c r="P486" t="s">
        <v>1519</v>
      </c>
      <c r="Q486">
        <v>0</v>
      </c>
      <c r="R486">
        <v>0</v>
      </c>
      <c r="S486">
        <v>0</v>
      </c>
      <c r="T486">
        <v>205.5</v>
      </c>
      <c r="U486">
        <v>0</v>
      </c>
      <c r="V486">
        <v>0</v>
      </c>
      <c r="W486">
        <v>0</v>
      </c>
      <c r="X486">
        <v>26.715</v>
      </c>
      <c r="Y486">
        <v>232.215</v>
      </c>
      <c r="Z486" t="s">
        <v>8016</v>
      </c>
      <c r="AA486" s="119" t="s">
        <v>1</v>
      </c>
      <c r="AB486" t="s">
        <v>8016</v>
      </c>
      <c r="AC486">
        <v>0</v>
      </c>
    </row>
    <row r="487" spans="1:29" hidden="1" x14ac:dyDescent="0.25">
      <c r="A487" t="s">
        <v>8476</v>
      </c>
      <c r="B487" t="str">
        <f t="shared" si="41"/>
        <v>Agosto</v>
      </c>
      <c r="C487">
        <f t="shared" si="37"/>
        <v>0</v>
      </c>
      <c r="D487">
        <v>252</v>
      </c>
      <c r="E487">
        <v>2022</v>
      </c>
      <c r="F487" t="s">
        <v>8741</v>
      </c>
      <c r="G487" t="s">
        <v>1</v>
      </c>
      <c r="H487" t="s">
        <v>0</v>
      </c>
      <c r="I487" t="str">
        <f t="shared" si="38"/>
        <v>CCF</v>
      </c>
      <c r="J487" t="str">
        <f t="shared" si="39"/>
        <v>Impreso por imprenta o tiquetes</v>
      </c>
      <c r="K487" s="67" t="s">
        <v>8658</v>
      </c>
      <c r="L487" s="67" t="s">
        <v>8016</v>
      </c>
      <c r="M487">
        <v>56018</v>
      </c>
      <c r="N487" t="s">
        <v>1522</v>
      </c>
      <c r="O487" t="str">
        <f t="shared" si="40"/>
        <v>06141403161033</v>
      </c>
      <c r="P487" t="s">
        <v>1523</v>
      </c>
      <c r="Q487">
        <v>2</v>
      </c>
      <c r="R487">
        <v>0</v>
      </c>
      <c r="S487">
        <v>0</v>
      </c>
      <c r="T487">
        <v>33.630000000000003</v>
      </c>
      <c r="U487">
        <v>0</v>
      </c>
      <c r="V487">
        <v>0</v>
      </c>
      <c r="W487">
        <v>0</v>
      </c>
      <c r="X487">
        <v>4.3719000000000001</v>
      </c>
      <c r="Y487">
        <v>40.001900000000006</v>
      </c>
      <c r="Z487" t="s">
        <v>8016</v>
      </c>
      <c r="AA487" s="119" t="s">
        <v>1</v>
      </c>
      <c r="AB487" t="s">
        <v>8016</v>
      </c>
      <c r="AC487">
        <v>0</v>
      </c>
    </row>
    <row r="488" spans="1:29" hidden="1" x14ac:dyDescent="0.25">
      <c r="A488" t="s">
        <v>8476</v>
      </c>
      <c r="B488" t="str">
        <f t="shared" si="41"/>
        <v>Agosto</v>
      </c>
      <c r="C488">
        <f t="shared" si="37"/>
        <v>0</v>
      </c>
      <c r="D488">
        <v>251</v>
      </c>
      <c r="E488">
        <v>2022</v>
      </c>
      <c r="F488" t="s">
        <v>8742</v>
      </c>
      <c r="G488" t="s">
        <v>1</v>
      </c>
      <c r="H488" t="s">
        <v>0</v>
      </c>
      <c r="I488" t="str">
        <f t="shared" si="38"/>
        <v>CCF</v>
      </c>
      <c r="J488" t="str">
        <f t="shared" si="39"/>
        <v>Impreso por imprenta o tiquetes</v>
      </c>
      <c r="K488" s="67" t="s">
        <v>8658</v>
      </c>
      <c r="L488" s="67" t="s">
        <v>8016</v>
      </c>
      <c r="M488">
        <v>4830</v>
      </c>
      <c r="N488" t="s">
        <v>1580</v>
      </c>
      <c r="O488" t="str">
        <f t="shared" si="40"/>
        <v>06141407941017</v>
      </c>
      <c r="P488" t="s">
        <v>1581</v>
      </c>
      <c r="Q488">
        <v>0</v>
      </c>
      <c r="R488">
        <v>0</v>
      </c>
      <c r="S488">
        <v>0</v>
      </c>
      <c r="T488">
        <v>181.72</v>
      </c>
      <c r="U488">
        <v>0</v>
      </c>
      <c r="V488">
        <v>0</v>
      </c>
      <c r="W488">
        <v>0</v>
      </c>
      <c r="X488">
        <v>23.6236</v>
      </c>
      <c r="Y488">
        <v>205.34360000000001</v>
      </c>
      <c r="Z488" t="s">
        <v>8016</v>
      </c>
      <c r="AA488" s="119" t="s">
        <v>1</v>
      </c>
      <c r="AB488" t="s">
        <v>8016</v>
      </c>
      <c r="AC488">
        <v>0</v>
      </c>
    </row>
    <row r="489" spans="1:29" hidden="1" x14ac:dyDescent="0.25">
      <c r="A489" t="s">
        <v>8476</v>
      </c>
      <c r="B489" t="str">
        <f t="shared" si="41"/>
        <v>Agosto</v>
      </c>
      <c r="C489">
        <f t="shared" si="37"/>
        <v>0</v>
      </c>
      <c r="D489">
        <v>250</v>
      </c>
      <c r="E489">
        <v>2022</v>
      </c>
      <c r="F489" t="s">
        <v>8743</v>
      </c>
      <c r="G489" t="s">
        <v>1</v>
      </c>
      <c r="H489" t="s">
        <v>0</v>
      </c>
      <c r="I489" t="str">
        <f t="shared" si="38"/>
        <v>CCF</v>
      </c>
      <c r="J489" t="str">
        <f t="shared" si="39"/>
        <v>Impreso por imprenta o tiquetes</v>
      </c>
      <c r="K489" s="67" t="s">
        <v>8658</v>
      </c>
      <c r="L489" s="67" t="s">
        <v>8016</v>
      </c>
      <c r="M489">
        <v>248</v>
      </c>
      <c r="N489" t="s">
        <v>1664</v>
      </c>
      <c r="O489" t="str">
        <f t="shared" si="40"/>
        <v>11181602731029</v>
      </c>
      <c r="P489" t="s">
        <v>1665</v>
      </c>
      <c r="Q489">
        <v>0</v>
      </c>
      <c r="R489">
        <v>0</v>
      </c>
      <c r="S489">
        <v>0</v>
      </c>
      <c r="T489">
        <v>535</v>
      </c>
      <c r="U489">
        <v>0</v>
      </c>
      <c r="V489">
        <v>0</v>
      </c>
      <c r="W489">
        <v>0</v>
      </c>
      <c r="X489">
        <v>69.55</v>
      </c>
      <c r="Y489">
        <v>604.54999999999995</v>
      </c>
      <c r="Z489" t="s">
        <v>8016</v>
      </c>
      <c r="AA489" s="119" t="s">
        <v>1</v>
      </c>
      <c r="AB489" t="s">
        <v>8016</v>
      </c>
      <c r="AC489">
        <v>0</v>
      </c>
    </row>
    <row r="490" spans="1:29" hidden="1" x14ac:dyDescent="0.25">
      <c r="A490" t="s">
        <v>8476</v>
      </c>
      <c r="B490" t="str">
        <f t="shared" si="41"/>
        <v>Agosto</v>
      </c>
      <c r="C490">
        <f t="shared" si="37"/>
        <v>0</v>
      </c>
      <c r="D490">
        <v>249</v>
      </c>
      <c r="E490">
        <v>2022</v>
      </c>
      <c r="F490" t="s">
        <v>8732</v>
      </c>
      <c r="G490" t="s">
        <v>1</v>
      </c>
      <c r="H490" t="s">
        <v>0</v>
      </c>
      <c r="I490" t="str">
        <f t="shared" si="38"/>
        <v>CCF</v>
      </c>
      <c r="J490" t="str">
        <f t="shared" si="39"/>
        <v>Impreso por imprenta o tiquetes</v>
      </c>
      <c r="K490" s="67" t="s">
        <v>8658</v>
      </c>
      <c r="L490" s="67" t="s">
        <v>8016</v>
      </c>
      <c r="M490">
        <v>4785</v>
      </c>
      <c r="N490" t="s">
        <v>1580</v>
      </c>
      <c r="O490" t="str">
        <f t="shared" si="40"/>
        <v>06141407941017</v>
      </c>
      <c r="P490" t="s">
        <v>1581</v>
      </c>
      <c r="Q490">
        <v>0</v>
      </c>
      <c r="R490">
        <v>0</v>
      </c>
      <c r="S490">
        <v>0</v>
      </c>
      <c r="T490">
        <v>430</v>
      </c>
      <c r="U490">
        <v>0</v>
      </c>
      <c r="V490">
        <v>0</v>
      </c>
      <c r="W490">
        <v>0</v>
      </c>
      <c r="X490">
        <v>55.9</v>
      </c>
      <c r="Y490">
        <v>485.9</v>
      </c>
      <c r="Z490" t="s">
        <v>8016</v>
      </c>
      <c r="AA490" s="119" t="s">
        <v>1</v>
      </c>
      <c r="AB490" t="s">
        <v>8016</v>
      </c>
      <c r="AC490">
        <v>0</v>
      </c>
    </row>
    <row r="491" spans="1:29" hidden="1" x14ac:dyDescent="0.25">
      <c r="A491" t="s">
        <v>8476</v>
      </c>
      <c r="B491" t="str">
        <f t="shared" si="41"/>
        <v>Agosto</v>
      </c>
      <c r="C491">
        <f>IF(A491="ENERO",REPLACE(A491,2,4,"nero"),IF(A491="FEBRERO",REPLACE(A491,2,6,"ebrero"),IF(A491="MARZO",REPLACE(A491,2,4,"arzo"),IF(A491="ABRIL",REPLACE(A491,2,4,"bril"),IF(A491="MAYO",REPLACE(A491,2,3,"ayo"),IF(A491="JUNIO",REPLACE(A491,2,4,"unio"),0))))))</f>
        <v>0</v>
      </c>
      <c r="D491">
        <v>248</v>
      </c>
      <c r="E491">
        <v>2022</v>
      </c>
      <c r="F491" t="s">
        <v>8734</v>
      </c>
      <c r="G491" t="s">
        <v>1</v>
      </c>
      <c r="H491" t="s">
        <v>0</v>
      </c>
      <c r="I491" t="str">
        <f t="shared" si="38"/>
        <v>CCF</v>
      </c>
      <c r="J491" t="str">
        <f t="shared" si="39"/>
        <v>Impreso por imprenta o tiquetes</v>
      </c>
      <c r="K491" s="67" t="s">
        <v>8658</v>
      </c>
      <c r="L491" s="67" t="s">
        <v>8016</v>
      </c>
      <c r="M491">
        <v>4804</v>
      </c>
      <c r="N491" t="s">
        <v>1580</v>
      </c>
      <c r="O491" t="str">
        <f t="shared" si="40"/>
        <v>06141407941017</v>
      </c>
      <c r="P491" t="s">
        <v>1581</v>
      </c>
      <c r="Q491">
        <v>0</v>
      </c>
      <c r="R491">
        <v>0</v>
      </c>
      <c r="S491">
        <v>0</v>
      </c>
      <c r="T491">
        <v>153.24</v>
      </c>
      <c r="U491">
        <v>0</v>
      </c>
      <c r="V491">
        <v>0</v>
      </c>
      <c r="W491">
        <v>0</v>
      </c>
      <c r="X491">
        <v>19.921200000000002</v>
      </c>
      <c r="Y491">
        <v>173.16120000000001</v>
      </c>
      <c r="Z491" t="s">
        <v>8016</v>
      </c>
      <c r="AA491" s="119" t="s">
        <v>1</v>
      </c>
      <c r="AB491" t="s">
        <v>8016</v>
      </c>
      <c r="AC491">
        <v>0</v>
      </c>
    </row>
    <row r="492" spans="1:29" hidden="1" x14ac:dyDescent="0.25">
      <c r="A492" t="s">
        <v>8476</v>
      </c>
      <c r="B492" t="str">
        <f t="shared" si="41"/>
        <v>Agosto</v>
      </c>
      <c r="C492">
        <f t="shared" ref="C492:C555" si="42">IF(A492="ENERO",REPLACE(A492,2,4,"nero"),IF(A492="FEBRERO",REPLACE(A492,2,6,"ebrero"),IF(A492="MARZO",REPLACE(A492,2,4,"arzo"),IF(A492="ABRIL",REPLACE(A492,2,4,"bril"),IF(A492="MAYO",REPLACE(A492,2,3,"ayo"),IF(A492="JUNIO",REPLACE(A492,2,4,"unio"),0))))))</f>
        <v>0</v>
      </c>
      <c r="D492">
        <v>247</v>
      </c>
      <c r="E492">
        <v>2022</v>
      </c>
      <c r="F492" t="s">
        <v>8731</v>
      </c>
      <c r="G492" t="s">
        <v>1</v>
      </c>
      <c r="H492" t="s">
        <v>0</v>
      </c>
      <c r="I492" t="str">
        <f t="shared" si="38"/>
        <v>CCF</v>
      </c>
      <c r="J492" t="str">
        <f t="shared" si="39"/>
        <v>Impreso por imprenta o tiquetes</v>
      </c>
      <c r="K492" s="67" t="s">
        <v>8658</v>
      </c>
      <c r="L492" s="67" t="s">
        <v>8016</v>
      </c>
      <c r="M492">
        <v>861</v>
      </c>
      <c r="N492" t="s">
        <v>1174</v>
      </c>
      <c r="O492" t="str">
        <f t="shared" si="40"/>
        <v>06142703981055</v>
      </c>
      <c r="P492" t="s">
        <v>1175</v>
      </c>
      <c r="Q492">
        <v>0</v>
      </c>
      <c r="R492">
        <v>0</v>
      </c>
      <c r="S492">
        <v>0</v>
      </c>
      <c r="T492">
        <v>180</v>
      </c>
      <c r="U492">
        <v>0</v>
      </c>
      <c r="V492">
        <v>0</v>
      </c>
      <c r="W492">
        <v>0</v>
      </c>
      <c r="X492">
        <v>23.400000000000002</v>
      </c>
      <c r="Y492">
        <v>203.4</v>
      </c>
      <c r="Z492" t="s">
        <v>8016</v>
      </c>
      <c r="AA492" s="119" t="s">
        <v>1</v>
      </c>
      <c r="AB492" t="s">
        <v>8016</v>
      </c>
      <c r="AC492">
        <v>0</v>
      </c>
    </row>
    <row r="493" spans="1:29" hidden="1" x14ac:dyDescent="0.25">
      <c r="A493" t="s">
        <v>8476</v>
      </c>
      <c r="B493" t="str">
        <f t="shared" si="41"/>
        <v>Agosto</v>
      </c>
      <c r="C493">
        <f t="shared" si="42"/>
        <v>0</v>
      </c>
      <c r="D493">
        <v>246</v>
      </c>
      <c r="E493">
        <v>2022</v>
      </c>
      <c r="F493" t="s">
        <v>8736</v>
      </c>
      <c r="G493" t="s">
        <v>1</v>
      </c>
      <c r="H493" t="s">
        <v>0</v>
      </c>
      <c r="I493" t="str">
        <f t="shared" si="38"/>
        <v>CCF</v>
      </c>
      <c r="J493" t="str">
        <f t="shared" si="39"/>
        <v>Impreso por imprenta o tiquetes</v>
      </c>
      <c r="K493" s="67" t="s">
        <v>8658</v>
      </c>
      <c r="L493" s="67" t="s">
        <v>8016</v>
      </c>
      <c r="M493">
        <v>840</v>
      </c>
      <c r="N493" t="s">
        <v>1174</v>
      </c>
      <c r="O493" t="str">
        <f t="shared" si="40"/>
        <v>06142703981055</v>
      </c>
      <c r="P493" t="s">
        <v>1175</v>
      </c>
      <c r="Q493">
        <v>0</v>
      </c>
      <c r="R493">
        <v>0</v>
      </c>
      <c r="S493">
        <v>0</v>
      </c>
      <c r="T493">
        <v>10009</v>
      </c>
      <c r="U493">
        <v>0</v>
      </c>
      <c r="V493">
        <v>0</v>
      </c>
      <c r="W493">
        <v>0</v>
      </c>
      <c r="X493">
        <v>1301.17</v>
      </c>
      <c r="Y493">
        <v>11310.17</v>
      </c>
      <c r="Z493" t="s">
        <v>8016</v>
      </c>
      <c r="AA493" s="119" t="s">
        <v>1</v>
      </c>
      <c r="AB493" t="s">
        <v>8016</v>
      </c>
      <c r="AC493">
        <v>0</v>
      </c>
    </row>
    <row r="494" spans="1:29" hidden="1" x14ac:dyDescent="0.25">
      <c r="A494" t="s">
        <v>8476</v>
      </c>
      <c r="B494" t="str">
        <f t="shared" si="41"/>
        <v>Agosto</v>
      </c>
      <c r="C494">
        <f t="shared" si="42"/>
        <v>0</v>
      </c>
      <c r="D494">
        <v>245</v>
      </c>
      <c r="E494">
        <v>2022</v>
      </c>
      <c r="F494" t="s">
        <v>8737</v>
      </c>
      <c r="G494" t="s">
        <v>1</v>
      </c>
      <c r="H494" t="s">
        <v>0</v>
      </c>
      <c r="I494" t="str">
        <f t="shared" si="38"/>
        <v>CCF</v>
      </c>
      <c r="J494" t="str">
        <f t="shared" si="39"/>
        <v>Impreso por imprenta o tiquetes</v>
      </c>
      <c r="K494" s="67" t="s">
        <v>8658</v>
      </c>
      <c r="L494" s="67" t="s">
        <v>8016</v>
      </c>
      <c r="M494">
        <v>902</v>
      </c>
      <c r="N494" t="s">
        <v>1174</v>
      </c>
      <c r="O494" t="str">
        <f t="shared" si="40"/>
        <v>06142703981055</v>
      </c>
      <c r="P494" t="s">
        <v>1175</v>
      </c>
      <c r="Q494">
        <v>0</v>
      </c>
      <c r="R494">
        <v>0</v>
      </c>
      <c r="S494">
        <v>0</v>
      </c>
      <c r="T494">
        <v>5374.8</v>
      </c>
      <c r="U494">
        <v>0</v>
      </c>
      <c r="V494">
        <v>0</v>
      </c>
      <c r="W494">
        <v>0</v>
      </c>
      <c r="X494">
        <v>698.72400000000005</v>
      </c>
      <c r="Y494">
        <v>6073.5240000000003</v>
      </c>
      <c r="Z494" t="s">
        <v>8016</v>
      </c>
      <c r="AA494" s="119" t="s">
        <v>1</v>
      </c>
      <c r="AB494" t="s">
        <v>8016</v>
      </c>
      <c r="AC494">
        <v>0</v>
      </c>
    </row>
    <row r="495" spans="1:29" hidden="1" x14ac:dyDescent="0.25">
      <c r="A495" t="s">
        <v>8476</v>
      </c>
      <c r="B495" t="str">
        <f t="shared" si="41"/>
        <v>Agosto</v>
      </c>
      <c r="C495">
        <f t="shared" si="42"/>
        <v>0</v>
      </c>
      <c r="D495">
        <v>244</v>
      </c>
      <c r="E495">
        <v>2022</v>
      </c>
      <c r="F495" t="s">
        <v>8737</v>
      </c>
      <c r="G495" t="s">
        <v>1</v>
      </c>
      <c r="H495" t="s">
        <v>0</v>
      </c>
      <c r="I495" t="str">
        <f t="shared" si="38"/>
        <v>CCF</v>
      </c>
      <c r="J495" t="str">
        <f t="shared" si="39"/>
        <v>Impreso por imprenta o tiquetes</v>
      </c>
      <c r="K495" s="67" t="s">
        <v>8658</v>
      </c>
      <c r="L495" s="67" t="s">
        <v>8016</v>
      </c>
      <c r="M495">
        <v>903</v>
      </c>
      <c r="N495" t="s">
        <v>1174</v>
      </c>
      <c r="O495" t="str">
        <f t="shared" si="40"/>
        <v>06142703981055</v>
      </c>
      <c r="P495" t="s">
        <v>1175</v>
      </c>
      <c r="Q495">
        <v>0</v>
      </c>
      <c r="R495">
        <v>0</v>
      </c>
      <c r="S495">
        <v>0</v>
      </c>
      <c r="T495">
        <v>450</v>
      </c>
      <c r="U495">
        <v>0</v>
      </c>
      <c r="V495">
        <v>0</v>
      </c>
      <c r="W495">
        <v>0</v>
      </c>
      <c r="X495">
        <v>58.5</v>
      </c>
      <c r="Y495">
        <v>508.5</v>
      </c>
      <c r="Z495" t="s">
        <v>8016</v>
      </c>
      <c r="AA495" s="119" t="s">
        <v>1</v>
      </c>
      <c r="AB495" t="s">
        <v>8016</v>
      </c>
      <c r="AC495">
        <v>0</v>
      </c>
    </row>
    <row r="496" spans="1:29" hidden="1" x14ac:dyDescent="0.25">
      <c r="A496" t="s">
        <v>8476</v>
      </c>
      <c r="B496" t="str">
        <f t="shared" si="41"/>
        <v>Agosto</v>
      </c>
      <c r="C496">
        <f t="shared" si="42"/>
        <v>0</v>
      </c>
      <c r="D496">
        <v>243</v>
      </c>
      <c r="E496">
        <v>2022</v>
      </c>
      <c r="F496" t="s">
        <v>8729</v>
      </c>
      <c r="G496" t="s">
        <v>1</v>
      </c>
      <c r="H496" t="s">
        <v>0</v>
      </c>
      <c r="I496" t="str">
        <f t="shared" si="38"/>
        <v>CCF</v>
      </c>
      <c r="J496" t="str">
        <f t="shared" si="39"/>
        <v>Impreso por imprenta o tiquetes</v>
      </c>
      <c r="K496" s="67" t="s">
        <v>8658</v>
      </c>
      <c r="L496" s="67" t="s">
        <v>8016</v>
      </c>
      <c r="M496">
        <v>959</v>
      </c>
      <c r="N496" t="s">
        <v>1174</v>
      </c>
      <c r="O496" t="str">
        <f t="shared" si="40"/>
        <v>06142703981055</v>
      </c>
      <c r="P496" t="s">
        <v>1175</v>
      </c>
      <c r="Q496">
        <v>0</v>
      </c>
      <c r="R496">
        <v>0</v>
      </c>
      <c r="S496">
        <v>0</v>
      </c>
      <c r="T496">
        <v>4896</v>
      </c>
      <c r="U496">
        <v>0</v>
      </c>
      <c r="V496">
        <v>0</v>
      </c>
      <c r="W496">
        <v>0</v>
      </c>
      <c r="X496">
        <v>636.48</v>
      </c>
      <c r="Y496">
        <v>5532.48</v>
      </c>
      <c r="Z496" t="s">
        <v>8016</v>
      </c>
      <c r="AA496" s="119" t="s">
        <v>1</v>
      </c>
      <c r="AB496" t="s">
        <v>8016</v>
      </c>
      <c r="AC496">
        <v>0</v>
      </c>
    </row>
    <row r="497" spans="1:29" hidden="1" x14ac:dyDescent="0.25">
      <c r="A497" t="s">
        <v>8476</v>
      </c>
      <c r="B497" t="str">
        <f t="shared" si="41"/>
        <v>Agosto</v>
      </c>
      <c r="C497">
        <f t="shared" si="42"/>
        <v>0</v>
      </c>
      <c r="D497">
        <v>242</v>
      </c>
      <c r="E497">
        <v>2022</v>
      </c>
      <c r="F497" t="s">
        <v>8732</v>
      </c>
      <c r="G497" t="s">
        <v>1</v>
      </c>
      <c r="H497" t="s">
        <v>0</v>
      </c>
      <c r="I497" t="str">
        <f t="shared" si="38"/>
        <v>CCF</v>
      </c>
      <c r="J497" t="str">
        <f t="shared" si="39"/>
        <v>Impreso por imprenta o tiquetes</v>
      </c>
      <c r="K497" s="67" t="s">
        <v>8658</v>
      </c>
      <c r="L497" s="67" t="s">
        <v>8016</v>
      </c>
      <c r="M497">
        <v>969</v>
      </c>
      <c r="N497" t="s">
        <v>1174</v>
      </c>
      <c r="O497" t="str">
        <f t="shared" si="40"/>
        <v>06142703981055</v>
      </c>
      <c r="P497" t="s">
        <v>1175</v>
      </c>
      <c r="Q497">
        <v>0</v>
      </c>
      <c r="R497">
        <v>0</v>
      </c>
      <c r="S497">
        <v>0</v>
      </c>
      <c r="T497">
        <v>9500</v>
      </c>
      <c r="U497">
        <v>0</v>
      </c>
      <c r="V497">
        <v>0</v>
      </c>
      <c r="W497">
        <v>0</v>
      </c>
      <c r="X497">
        <v>1235</v>
      </c>
      <c r="Y497">
        <v>10735</v>
      </c>
      <c r="Z497" t="s">
        <v>8016</v>
      </c>
      <c r="AA497" s="119" t="s">
        <v>1</v>
      </c>
      <c r="AB497" t="s">
        <v>8016</v>
      </c>
      <c r="AC497">
        <v>0</v>
      </c>
    </row>
    <row r="498" spans="1:29" hidden="1" x14ac:dyDescent="0.25">
      <c r="A498" t="s">
        <v>8476</v>
      </c>
      <c r="B498" t="str">
        <f t="shared" si="41"/>
        <v>Agosto</v>
      </c>
      <c r="C498">
        <f t="shared" si="42"/>
        <v>0</v>
      </c>
      <c r="D498">
        <v>241</v>
      </c>
      <c r="E498">
        <v>2022</v>
      </c>
      <c r="F498" t="s">
        <v>8732</v>
      </c>
      <c r="G498" t="s">
        <v>1</v>
      </c>
      <c r="H498" t="s">
        <v>0</v>
      </c>
      <c r="I498" t="str">
        <f t="shared" si="38"/>
        <v>CCF</v>
      </c>
      <c r="J498" t="str">
        <f t="shared" si="39"/>
        <v>Impreso por imprenta o tiquetes</v>
      </c>
      <c r="K498" s="67" t="s">
        <v>8658</v>
      </c>
      <c r="L498" s="67" t="s">
        <v>8016</v>
      </c>
      <c r="M498">
        <v>976</v>
      </c>
      <c r="N498" t="s">
        <v>1174</v>
      </c>
      <c r="O498" t="str">
        <f t="shared" si="40"/>
        <v>06142703981055</v>
      </c>
      <c r="P498" t="s">
        <v>1175</v>
      </c>
      <c r="Q498">
        <v>0</v>
      </c>
      <c r="R498">
        <v>0</v>
      </c>
      <c r="S498">
        <v>0</v>
      </c>
      <c r="T498">
        <v>59241.599999999999</v>
      </c>
      <c r="U498">
        <v>0</v>
      </c>
      <c r="V498">
        <v>0</v>
      </c>
      <c r="W498">
        <v>0</v>
      </c>
      <c r="X498">
        <v>7701.4080000000004</v>
      </c>
      <c r="Y498">
        <v>66943.008000000002</v>
      </c>
      <c r="Z498" t="s">
        <v>8016</v>
      </c>
      <c r="AA498" s="119" t="s">
        <v>1</v>
      </c>
      <c r="AB498" t="s">
        <v>8016</v>
      </c>
      <c r="AC498">
        <v>0</v>
      </c>
    </row>
    <row r="499" spans="1:29" hidden="1" x14ac:dyDescent="0.25">
      <c r="A499" t="s">
        <v>8476</v>
      </c>
      <c r="B499" t="str">
        <f t="shared" si="41"/>
        <v>Agosto</v>
      </c>
      <c r="C499">
        <f t="shared" si="42"/>
        <v>0</v>
      </c>
      <c r="D499">
        <v>240</v>
      </c>
      <c r="E499">
        <v>2022</v>
      </c>
      <c r="F499" t="s">
        <v>8744</v>
      </c>
      <c r="G499" t="s">
        <v>1</v>
      </c>
      <c r="H499" t="s">
        <v>0</v>
      </c>
      <c r="I499" t="str">
        <f t="shared" si="38"/>
        <v>CCF</v>
      </c>
      <c r="J499" t="str">
        <f t="shared" si="39"/>
        <v>Impreso por imprenta o tiquetes</v>
      </c>
      <c r="K499" s="67" t="s">
        <v>8658</v>
      </c>
      <c r="L499" s="67" t="s">
        <v>8016</v>
      </c>
      <c r="M499">
        <v>1001</v>
      </c>
      <c r="N499" t="s">
        <v>1174</v>
      </c>
      <c r="O499" t="str">
        <f t="shared" si="40"/>
        <v>06142703981055</v>
      </c>
      <c r="P499" t="s">
        <v>1175</v>
      </c>
      <c r="Q499">
        <v>0</v>
      </c>
      <c r="R499">
        <v>0</v>
      </c>
      <c r="S499">
        <v>0</v>
      </c>
      <c r="T499">
        <v>11857.4</v>
      </c>
      <c r="U499">
        <v>0</v>
      </c>
      <c r="V499">
        <v>0</v>
      </c>
      <c r="W499">
        <v>0</v>
      </c>
      <c r="X499">
        <v>1541.462</v>
      </c>
      <c r="Y499">
        <v>13398.861999999999</v>
      </c>
      <c r="Z499" t="s">
        <v>8016</v>
      </c>
      <c r="AA499" s="119" t="s">
        <v>1</v>
      </c>
      <c r="AB499" t="s">
        <v>8016</v>
      </c>
      <c r="AC499">
        <v>0</v>
      </c>
    </row>
    <row r="500" spans="1:29" hidden="1" x14ac:dyDescent="0.25">
      <c r="A500" t="s">
        <v>8476</v>
      </c>
      <c r="B500" t="str">
        <f t="shared" si="41"/>
        <v>Agosto</v>
      </c>
      <c r="C500">
        <f t="shared" si="42"/>
        <v>0</v>
      </c>
      <c r="D500">
        <v>239</v>
      </c>
      <c r="E500">
        <v>2022</v>
      </c>
      <c r="F500" t="s">
        <v>8744</v>
      </c>
      <c r="G500" t="s">
        <v>1</v>
      </c>
      <c r="H500" t="s">
        <v>0</v>
      </c>
      <c r="I500" t="str">
        <f t="shared" si="38"/>
        <v>CCF</v>
      </c>
      <c r="J500" t="str">
        <f t="shared" si="39"/>
        <v>Impreso por imprenta o tiquetes</v>
      </c>
      <c r="K500" s="67" t="s">
        <v>8658</v>
      </c>
      <c r="L500" s="67" t="s">
        <v>8016</v>
      </c>
      <c r="M500">
        <v>996</v>
      </c>
      <c r="N500" t="s">
        <v>1174</v>
      </c>
      <c r="O500" t="str">
        <f t="shared" si="40"/>
        <v>06142703981055</v>
      </c>
      <c r="P500" t="s">
        <v>1175</v>
      </c>
      <c r="Q500">
        <v>0</v>
      </c>
      <c r="R500">
        <v>0</v>
      </c>
      <c r="S500">
        <v>0</v>
      </c>
      <c r="T500">
        <v>74705.399999999994</v>
      </c>
      <c r="U500">
        <v>0</v>
      </c>
      <c r="V500">
        <v>0</v>
      </c>
      <c r="W500">
        <v>0</v>
      </c>
      <c r="X500">
        <v>9711.7019999999993</v>
      </c>
      <c r="Y500">
        <v>84417.101999999999</v>
      </c>
      <c r="Z500" t="s">
        <v>8016</v>
      </c>
      <c r="AA500" s="119" t="s">
        <v>1</v>
      </c>
      <c r="AB500" t="s">
        <v>8016</v>
      </c>
      <c r="AC500">
        <v>0</v>
      </c>
    </row>
    <row r="501" spans="1:29" hidden="1" x14ac:dyDescent="0.25">
      <c r="A501" t="s">
        <v>8476</v>
      </c>
      <c r="B501" t="str">
        <f t="shared" si="41"/>
        <v>Agosto</v>
      </c>
      <c r="C501">
        <f t="shared" si="42"/>
        <v>0</v>
      </c>
      <c r="D501">
        <v>238</v>
      </c>
      <c r="E501">
        <v>2022</v>
      </c>
      <c r="F501" t="s">
        <v>8744</v>
      </c>
      <c r="G501" t="s">
        <v>1</v>
      </c>
      <c r="H501" t="s">
        <v>0</v>
      </c>
      <c r="I501" t="str">
        <f t="shared" si="38"/>
        <v>CCF</v>
      </c>
      <c r="J501" t="str">
        <f t="shared" si="39"/>
        <v>Impreso por imprenta o tiquetes</v>
      </c>
      <c r="K501" s="67" t="s">
        <v>8658</v>
      </c>
      <c r="L501" s="67" t="s">
        <v>8016</v>
      </c>
      <c r="M501">
        <v>1017</v>
      </c>
      <c r="N501" t="s">
        <v>1174</v>
      </c>
      <c r="O501" t="str">
        <f t="shared" si="40"/>
        <v>06142703981055</v>
      </c>
      <c r="P501" t="s">
        <v>1175</v>
      </c>
      <c r="Q501">
        <v>0</v>
      </c>
      <c r="R501">
        <v>0</v>
      </c>
      <c r="S501">
        <v>0</v>
      </c>
      <c r="T501">
        <v>2367.5</v>
      </c>
      <c r="U501">
        <v>0</v>
      </c>
      <c r="V501">
        <v>0</v>
      </c>
      <c r="W501">
        <v>0</v>
      </c>
      <c r="X501">
        <v>307.77500000000003</v>
      </c>
      <c r="Y501">
        <v>2675.2750000000001</v>
      </c>
      <c r="Z501" t="s">
        <v>8016</v>
      </c>
      <c r="AA501" s="119" t="s">
        <v>1</v>
      </c>
      <c r="AB501" t="s">
        <v>8016</v>
      </c>
      <c r="AC501">
        <v>0</v>
      </c>
    </row>
    <row r="502" spans="1:29" hidden="1" x14ac:dyDescent="0.25">
      <c r="A502" t="s">
        <v>8476</v>
      </c>
      <c r="B502" t="str">
        <f t="shared" si="41"/>
        <v>Agosto</v>
      </c>
      <c r="C502">
        <f t="shared" si="42"/>
        <v>0</v>
      </c>
      <c r="D502">
        <v>237</v>
      </c>
      <c r="E502">
        <v>2022</v>
      </c>
      <c r="F502" t="s">
        <v>8733</v>
      </c>
      <c r="G502" t="s">
        <v>1</v>
      </c>
      <c r="H502" t="s">
        <v>0</v>
      </c>
      <c r="I502" t="str">
        <f t="shared" si="38"/>
        <v>CCF</v>
      </c>
      <c r="J502" t="str">
        <f t="shared" si="39"/>
        <v>Impreso por imprenta o tiquetes</v>
      </c>
      <c r="K502" s="67" t="s">
        <v>8658</v>
      </c>
      <c r="L502" s="67" t="s">
        <v>8016</v>
      </c>
      <c r="M502">
        <v>1091</v>
      </c>
      <c r="N502" t="s">
        <v>1174</v>
      </c>
      <c r="O502" t="str">
        <f t="shared" si="40"/>
        <v>06142703981055</v>
      </c>
      <c r="P502" t="s">
        <v>1175</v>
      </c>
      <c r="Q502">
        <v>0</v>
      </c>
      <c r="R502">
        <v>0</v>
      </c>
      <c r="S502">
        <v>0</v>
      </c>
      <c r="T502">
        <v>21200</v>
      </c>
      <c r="U502">
        <v>0</v>
      </c>
      <c r="V502">
        <v>0</v>
      </c>
      <c r="W502">
        <v>0</v>
      </c>
      <c r="X502">
        <v>2756</v>
      </c>
      <c r="Y502">
        <v>23956</v>
      </c>
      <c r="Z502" t="s">
        <v>8016</v>
      </c>
      <c r="AA502" s="119" t="s">
        <v>1</v>
      </c>
      <c r="AB502" t="s">
        <v>8194</v>
      </c>
      <c r="AC502">
        <v>913.3</v>
      </c>
    </row>
    <row r="503" spans="1:29" hidden="1" x14ac:dyDescent="0.25">
      <c r="A503" t="s">
        <v>8476</v>
      </c>
      <c r="B503" t="str">
        <f t="shared" si="41"/>
        <v>Agosto</v>
      </c>
      <c r="C503">
        <f t="shared" si="42"/>
        <v>0</v>
      </c>
      <c r="D503">
        <v>236</v>
      </c>
      <c r="E503">
        <v>2022</v>
      </c>
      <c r="F503" t="s">
        <v>8733</v>
      </c>
      <c r="G503" t="s">
        <v>1</v>
      </c>
      <c r="H503" t="s">
        <v>0</v>
      </c>
      <c r="I503" t="str">
        <f t="shared" si="38"/>
        <v>CCF</v>
      </c>
      <c r="J503" t="str">
        <f t="shared" si="39"/>
        <v>Impreso por imprenta o tiquetes</v>
      </c>
      <c r="K503" s="67" t="s">
        <v>8658</v>
      </c>
      <c r="L503" s="67" t="s">
        <v>8016</v>
      </c>
      <c r="M503">
        <v>1081</v>
      </c>
      <c r="N503" t="s">
        <v>1174</v>
      </c>
      <c r="O503" t="str">
        <f t="shared" si="40"/>
        <v>06142703981055</v>
      </c>
      <c r="P503" t="s">
        <v>1175</v>
      </c>
      <c r="Q503">
        <v>0</v>
      </c>
      <c r="R503">
        <v>0</v>
      </c>
      <c r="S503">
        <v>0</v>
      </c>
      <c r="T503">
        <v>2400</v>
      </c>
      <c r="U503">
        <v>0</v>
      </c>
      <c r="V503">
        <v>0</v>
      </c>
      <c r="W503">
        <v>0</v>
      </c>
      <c r="X503">
        <v>312</v>
      </c>
      <c r="Y503">
        <v>2712</v>
      </c>
      <c r="Z503" t="s">
        <v>8016</v>
      </c>
      <c r="AA503" s="119" t="s">
        <v>1</v>
      </c>
      <c r="AB503" t="s">
        <v>8194</v>
      </c>
      <c r="AC503">
        <v>381.86</v>
      </c>
    </row>
    <row r="504" spans="1:29" hidden="1" x14ac:dyDescent="0.25">
      <c r="A504" t="s">
        <v>8476</v>
      </c>
      <c r="B504" t="str">
        <f t="shared" si="41"/>
        <v>Agosto</v>
      </c>
      <c r="C504">
        <f t="shared" si="42"/>
        <v>0</v>
      </c>
      <c r="D504">
        <v>235</v>
      </c>
      <c r="E504">
        <v>2022</v>
      </c>
      <c r="F504" t="s">
        <v>8740</v>
      </c>
      <c r="G504" t="s">
        <v>1</v>
      </c>
      <c r="H504" t="s">
        <v>0</v>
      </c>
      <c r="I504" t="str">
        <f t="shared" si="38"/>
        <v>CCF</v>
      </c>
      <c r="J504" t="str">
        <f t="shared" si="39"/>
        <v>Impreso por imprenta o tiquetes</v>
      </c>
      <c r="K504" s="67" t="s">
        <v>8658</v>
      </c>
      <c r="L504" s="67" t="s">
        <v>8016</v>
      </c>
      <c r="M504">
        <v>1106</v>
      </c>
      <c r="N504" t="s">
        <v>1174</v>
      </c>
      <c r="O504" t="str">
        <f t="shared" si="40"/>
        <v>06142703981055</v>
      </c>
      <c r="P504" t="s">
        <v>1175</v>
      </c>
      <c r="Q504">
        <v>0</v>
      </c>
      <c r="R504">
        <v>0</v>
      </c>
      <c r="S504">
        <v>0</v>
      </c>
      <c r="T504">
        <v>8275.25</v>
      </c>
      <c r="U504">
        <v>0</v>
      </c>
      <c r="V504">
        <v>0</v>
      </c>
      <c r="W504">
        <v>0</v>
      </c>
      <c r="X504">
        <v>1075.7825</v>
      </c>
      <c r="Y504">
        <v>9351.0324999999993</v>
      </c>
      <c r="Z504" t="s">
        <v>8016</v>
      </c>
      <c r="AA504" s="119" t="s">
        <v>1</v>
      </c>
      <c r="AB504" t="s">
        <v>8194</v>
      </c>
      <c r="AC504">
        <v>390.15</v>
      </c>
    </row>
    <row r="505" spans="1:29" hidden="1" x14ac:dyDescent="0.25">
      <c r="A505" t="s">
        <v>8476</v>
      </c>
      <c r="B505" t="str">
        <f t="shared" si="41"/>
        <v>Agosto</v>
      </c>
      <c r="C505">
        <f t="shared" si="42"/>
        <v>0</v>
      </c>
      <c r="D505">
        <v>234</v>
      </c>
      <c r="E505">
        <v>2022</v>
      </c>
      <c r="F505" t="s">
        <v>8740</v>
      </c>
      <c r="G505" t="s">
        <v>1</v>
      </c>
      <c r="H505" t="s">
        <v>0</v>
      </c>
      <c r="I505" t="str">
        <f t="shared" si="38"/>
        <v>CCF</v>
      </c>
      <c r="J505" t="str">
        <f t="shared" si="39"/>
        <v>Impreso por imprenta o tiquetes</v>
      </c>
      <c r="K505" s="67" t="s">
        <v>8658</v>
      </c>
      <c r="L505" s="67" t="s">
        <v>8016</v>
      </c>
      <c r="M505">
        <v>1102</v>
      </c>
      <c r="N505" t="s">
        <v>1174</v>
      </c>
      <c r="O505" t="str">
        <f t="shared" si="40"/>
        <v>06142703981055</v>
      </c>
      <c r="P505" t="s">
        <v>1175</v>
      </c>
      <c r="Q505">
        <v>0</v>
      </c>
      <c r="R505">
        <v>0</v>
      </c>
      <c r="S505">
        <v>0</v>
      </c>
      <c r="T505">
        <v>68316.600000000006</v>
      </c>
      <c r="U505">
        <v>0</v>
      </c>
      <c r="V505">
        <v>0</v>
      </c>
      <c r="W505">
        <v>0</v>
      </c>
      <c r="X505">
        <v>8881.1580000000013</v>
      </c>
      <c r="Y505">
        <v>77197.758000000002</v>
      </c>
      <c r="Z505" t="s">
        <v>8016</v>
      </c>
      <c r="AA505" s="119" t="s">
        <v>1</v>
      </c>
      <c r="AB505" t="s">
        <v>8557</v>
      </c>
      <c r="AC505">
        <v>1369.97</v>
      </c>
    </row>
    <row r="506" spans="1:29" hidden="1" x14ac:dyDescent="0.25">
      <c r="A506" t="s">
        <v>8476</v>
      </c>
      <c r="B506" t="str">
        <f t="shared" si="41"/>
        <v>Agosto</v>
      </c>
      <c r="C506">
        <f t="shared" si="42"/>
        <v>0</v>
      </c>
      <c r="D506">
        <v>233</v>
      </c>
      <c r="E506">
        <v>2022</v>
      </c>
      <c r="F506" t="s">
        <v>8733</v>
      </c>
      <c r="G506" t="s">
        <v>1</v>
      </c>
      <c r="H506" t="s">
        <v>0</v>
      </c>
      <c r="I506" t="str">
        <f t="shared" si="38"/>
        <v>CCF</v>
      </c>
      <c r="J506" t="str">
        <f t="shared" si="39"/>
        <v>Impreso por imprenta o tiquetes</v>
      </c>
      <c r="K506" s="67" t="s">
        <v>8658</v>
      </c>
      <c r="L506" s="67" t="s">
        <v>8016</v>
      </c>
      <c r="M506">
        <v>1079</v>
      </c>
      <c r="N506" t="s">
        <v>1174</v>
      </c>
      <c r="O506" t="str">
        <f t="shared" si="40"/>
        <v>06142703981055</v>
      </c>
      <c r="P506" t="s">
        <v>1175</v>
      </c>
      <c r="Q506">
        <v>0</v>
      </c>
      <c r="R506">
        <v>0</v>
      </c>
      <c r="S506">
        <v>0</v>
      </c>
      <c r="T506">
        <v>91984.2</v>
      </c>
      <c r="U506">
        <v>0</v>
      </c>
      <c r="V506">
        <v>0</v>
      </c>
      <c r="W506">
        <v>0</v>
      </c>
      <c r="X506">
        <v>11957.946</v>
      </c>
      <c r="Y506">
        <v>103942.14599999999</v>
      </c>
      <c r="Z506" t="s">
        <v>8016</v>
      </c>
      <c r="AA506" s="119" t="s">
        <v>1</v>
      </c>
      <c r="AB506" t="s">
        <v>8016</v>
      </c>
      <c r="AC506">
        <v>0</v>
      </c>
    </row>
    <row r="507" spans="1:29" hidden="1" x14ac:dyDescent="0.25">
      <c r="A507" t="s">
        <v>8476</v>
      </c>
      <c r="B507" t="str">
        <f t="shared" si="41"/>
        <v>Agosto</v>
      </c>
      <c r="C507">
        <f t="shared" si="42"/>
        <v>0</v>
      </c>
      <c r="D507">
        <v>232</v>
      </c>
      <c r="E507">
        <v>2022</v>
      </c>
      <c r="F507" t="s">
        <v>8622</v>
      </c>
      <c r="G507" t="s">
        <v>1</v>
      </c>
      <c r="H507" t="s">
        <v>0</v>
      </c>
      <c r="I507" t="str">
        <f t="shared" si="38"/>
        <v>CCF</v>
      </c>
      <c r="J507" t="str">
        <f t="shared" si="39"/>
        <v>Impreso por imprenta o tiquetes</v>
      </c>
      <c r="K507" s="67" t="s">
        <v>8658</v>
      </c>
      <c r="L507" s="67" t="s">
        <v>8016</v>
      </c>
      <c r="M507">
        <v>19</v>
      </c>
      <c r="N507" t="s">
        <v>1494</v>
      </c>
      <c r="O507" t="str">
        <f t="shared" si="40"/>
        <v>05030410891020</v>
      </c>
      <c r="P507" t="s">
        <v>7955</v>
      </c>
      <c r="Q507">
        <v>0</v>
      </c>
      <c r="R507">
        <v>0</v>
      </c>
      <c r="S507">
        <v>0</v>
      </c>
      <c r="T507">
        <v>1799</v>
      </c>
      <c r="U507">
        <v>0</v>
      </c>
      <c r="V507">
        <v>0</v>
      </c>
      <c r="W507">
        <v>0</v>
      </c>
      <c r="X507">
        <v>233.87</v>
      </c>
      <c r="Y507">
        <v>2032.87</v>
      </c>
      <c r="Z507" t="s">
        <v>8016</v>
      </c>
      <c r="AA507" s="119" t="s">
        <v>1</v>
      </c>
      <c r="AB507" t="s">
        <v>8016</v>
      </c>
      <c r="AC507">
        <v>0</v>
      </c>
    </row>
    <row r="508" spans="1:29" hidden="1" x14ac:dyDescent="0.25">
      <c r="A508" t="s">
        <v>8476</v>
      </c>
      <c r="B508" t="str">
        <f t="shared" si="41"/>
        <v>Agosto</v>
      </c>
      <c r="C508">
        <f t="shared" si="42"/>
        <v>0</v>
      </c>
      <c r="D508">
        <v>231</v>
      </c>
      <c r="E508">
        <v>2022</v>
      </c>
      <c r="F508" t="s">
        <v>8608</v>
      </c>
      <c r="G508" t="s">
        <v>1</v>
      </c>
      <c r="H508" t="s">
        <v>0</v>
      </c>
      <c r="I508" t="str">
        <f t="shared" si="38"/>
        <v>CCF</v>
      </c>
      <c r="J508" t="str">
        <f t="shared" si="39"/>
        <v>Impreso por imprenta o tiquetes</v>
      </c>
      <c r="K508" s="67" t="s">
        <v>8658</v>
      </c>
      <c r="L508" s="67" t="s">
        <v>8016</v>
      </c>
      <c r="M508">
        <v>9</v>
      </c>
      <c r="N508" t="s">
        <v>1494</v>
      </c>
      <c r="O508" t="str">
        <f t="shared" si="40"/>
        <v>05030410891020</v>
      </c>
      <c r="P508" t="s">
        <v>7955</v>
      </c>
      <c r="Q508">
        <v>0</v>
      </c>
      <c r="R508">
        <v>0</v>
      </c>
      <c r="S508">
        <v>0</v>
      </c>
      <c r="T508">
        <v>1535</v>
      </c>
      <c r="U508">
        <v>0</v>
      </c>
      <c r="V508">
        <v>0</v>
      </c>
      <c r="W508">
        <v>0</v>
      </c>
      <c r="X508">
        <v>199.55</v>
      </c>
      <c r="Y508">
        <v>1734.55</v>
      </c>
      <c r="Z508" t="s">
        <v>8016</v>
      </c>
      <c r="AA508" s="119" t="s">
        <v>1</v>
      </c>
      <c r="AB508" t="s">
        <v>8200</v>
      </c>
      <c r="AC508">
        <v>7.9</v>
      </c>
    </row>
    <row r="509" spans="1:29" hidden="1" x14ac:dyDescent="0.25">
      <c r="A509" t="s">
        <v>8476</v>
      </c>
      <c r="B509" t="str">
        <f t="shared" si="41"/>
        <v>Agosto</v>
      </c>
      <c r="C509">
        <f t="shared" si="42"/>
        <v>0</v>
      </c>
      <c r="D509">
        <v>230</v>
      </c>
      <c r="E509">
        <v>2022</v>
      </c>
      <c r="F509" t="s">
        <v>8677</v>
      </c>
      <c r="G509" t="s">
        <v>1</v>
      </c>
      <c r="H509" t="s">
        <v>0</v>
      </c>
      <c r="I509" t="str">
        <f t="shared" si="38"/>
        <v>CCF</v>
      </c>
      <c r="J509" t="str">
        <f t="shared" si="39"/>
        <v>Impreso por imprenta o tiquetes</v>
      </c>
      <c r="K509" s="67" t="s">
        <v>8658</v>
      </c>
      <c r="L509" s="67" t="s">
        <v>8016</v>
      </c>
      <c r="M509">
        <v>35</v>
      </c>
      <c r="N509" t="s">
        <v>1494</v>
      </c>
      <c r="O509" t="str">
        <f t="shared" si="40"/>
        <v>05030410891020</v>
      </c>
      <c r="P509" t="s">
        <v>7955</v>
      </c>
      <c r="Q509">
        <v>0</v>
      </c>
      <c r="R509">
        <v>0</v>
      </c>
      <c r="S509">
        <v>0</v>
      </c>
      <c r="T509">
        <v>1351</v>
      </c>
      <c r="U509">
        <v>0</v>
      </c>
      <c r="V509">
        <v>0</v>
      </c>
      <c r="W509">
        <v>0</v>
      </c>
      <c r="X509">
        <v>175.63</v>
      </c>
      <c r="Y509">
        <v>1526.63</v>
      </c>
      <c r="Z509" t="s">
        <v>8016</v>
      </c>
      <c r="AA509" s="119" t="s">
        <v>1</v>
      </c>
      <c r="AB509" t="s">
        <v>8016</v>
      </c>
      <c r="AC509">
        <v>0</v>
      </c>
    </row>
    <row r="510" spans="1:29" hidden="1" x14ac:dyDescent="0.25">
      <c r="A510" t="s">
        <v>8476</v>
      </c>
      <c r="B510" t="str">
        <f t="shared" si="41"/>
        <v>Agosto</v>
      </c>
      <c r="C510">
        <f t="shared" si="42"/>
        <v>0</v>
      </c>
      <c r="D510">
        <v>229</v>
      </c>
      <c r="E510">
        <v>2022</v>
      </c>
      <c r="F510" t="s">
        <v>8677</v>
      </c>
      <c r="G510" t="s">
        <v>1</v>
      </c>
      <c r="H510" t="s">
        <v>0</v>
      </c>
      <c r="I510" t="str">
        <f t="shared" si="38"/>
        <v>CCF</v>
      </c>
      <c r="J510" t="str">
        <f t="shared" si="39"/>
        <v>Impreso por imprenta o tiquetes</v>
      </c>
      <c r="K510" s="67" t="s">
        <v>8658</v>
      </c>
      <c r="L510" s="67" t="s">
        <v>8016</v>
      </c>
      <c r="M510">
        <v>36</v>
      </c>
      <c r="N510" t="s">
        <v>1494</v>
      </c>
      <c r="O510" t="str">
        <f t="shared" si="40"/>
        <v>05030410891020</v>
      </c>
      <c r="P510" t="s">
        <v>7955</v>
      </c>
      <c r="Q510">
        <v>0</v>
      </c>
      <c r="R510">
        <v>0</v>
      </c>
      <c r="S510">
        <v>0</v>
      </c>
      <c r="T510">
        <v>1153</v>
      </c>
      <c r="U510">
        <v>0</v>
      </c>
      <c r="V510">
        <v>0</v>
      </c>
      <c r="W510">
        <v>0</v>
      </c>
      <c r="X510">
        <v>149.89000000000001</v>
      </c>
      <c r="Y510">
        <v>1302.8900000000001</v>
      </c>
      <c r="Z510" t="s">
        <v>8016</v>
      </c>
      <c r="AA510" s="119" t="s">
        <v>1</v>
      </c>
      <c r="AB510" t="s">
        <v>8016</v>
      </c>
      <c r="AC510">
        <v>0</v>
      </c>
    </row>
    <row r="511" spans="1:29" hidden="1" x14ac:dyDescent="0.25">
      <c r="A511" t="s">
        <v>8476</v>
      </c>
      <c r="B511" t="str">
        <f t="shared" si="41"/>
        <v>Agosto</v>
      </c>
      <c r="C511">
        <f t="shared" si="42"/>
        <v>0</v>
      </c>
      <c r="D511">
        <v>228</v>
      </c>
      <c r="E511">
        <v>2022</v>
      </c>
      <c r="F511" t="s">
        <v>8669</v>
      </c>
      <c r="G511" t="s">
        <v>1</v>
      </c>
      <c r="H511" t="s">
        <v>0</v>
      </c>
      <c r="I511" t="str">
        <f t="shared" si="38"/>
        <v>CCF</v>
      </c>
      <c r="J511" t="str">
        <f t="shared" si="39"/>
        <v>Impreso por imprenta o tiquetes</v>
      </c>
      <c r="K511" s="67" t="s">
        <v>8658</v>
      </c>
      <c r="L511" s="67" t="s">
        <v>8016</v>
      </c>
      <c r="M511">
        <v>32</v>
      </c>
      <c r="N511" t="s">
        <v>1494</v>
      </c>
      <c r="O511" t="str">
        <f t="shared" si="40"/>
        <v>05030410891020</v>
      </c>
      <c r="P511" t="s">
        <v>7955</v>
      </c>
      <c r="Q511">
        <v>0</v>
      </c>
      <c r="R511">
        <v>0</v>
      </c>
      <c r="S511">
        <v>0</v>
      </c>
      <c r="T511">
        <v>1668</v>
      </c>
      <c r="U511">
        <v>0</v>
      </c>
      <c r="V511">
        <v>0</v>
      </c>
      <c r="W511">
        <v>0</v>
      </c>
      <c r="X511">
        <v>216.84</v>
      </c>
      <c r="Y511">
        <v>1884.84</v>
      </c>
      <c r="Z511" t="s">
        <v>8016</v>
      </c>
      <c r="AA511" s="119" t="s">
        <v>1</v>
      </c>
      <c r="AB511" t="s">
        <v>8016</v>
      </c>
      <c r="AC511">
        <v>0</v>
      </c>
    </row>
    <row r="512" spans="1:29" hidden="1" x14ac:dyDescent="0.25">
      <c r="A512" t="s">
        <v>8476</v>
      </c>
      <c r="B512" t="str">
        <f t="shared" si="41"/>
        <v>Agosto</v>
      </c>
      <c r="C512">
        <f t="shared" si="42"/>
        <v>0</v>
      </c>
      <c r="D512">
        <v>227</v>
      </c>
      <c r="E512">
        <v>2022</v>
      </c>
      <c r="F512" t="s">
        <v>8660</v>
      </c>
      <c r="G512" t="s">
        <v>1</v>
      </c>
      <c r="H512" t="s">
        <v>0</v>
      </c>
      <c r="I512" t="str">
        <f t="shared" si="38"/>
        <v>CCF</v>
      </c>
      <c r="J512" t="str">
        <f t="shared" si="39"/>
        <v>Impreso por imprenta o tiquetes</v>
      </c>
      <c r="K512" s="67" t="s">
        <v>8658</v>
      </c>
      <c r="L512" s="67" t="s">
        <v>8016</v>
      </c>
      <c r="M512">
        <v>28</v>
      </c>
      <c r="N512" t="s">
        <v>1494</v>
      </c>
      <c r="O512" t="str">
        <f t="shared" si="40"/>
        <v>05030410891020</v>
      </c>
      <c r="P512" t="s">
        <v>7955</v>
      </c>
      <c r="Q512">
        <v>0</v>
      </c>
      <c r="R512">
        <v>0</v>
      </c>
      <c r="S512">
        <v>0</v>
      </c>
      <c r="T512">
        <v>2003</v>
      </c>
      <c r="U512">
        <v>0</v>
      </c>
      <c r="V512">
        <v>0</v>
      </c>
      <c r="W512">
        <v>0</v>
      </c>
      <c r="X512">
        <v>260.39</v>
      </c>
      <c r="Y512">
        <v>2263.39</v>
      </c>
      <c r="Z512" t="s">
        <v>8016</v>
      </c>
      <c r="AA512" s="119" t="s">
        <v>1</v>
      </c>
      <c r="AB512" t="s">
        <v>8016</v>
      </c>
      <c r="AC512">
        <v>0</v>
      </c>
    </row>
    <row r="513" spans="1:29" hidden="1" x14ac:dyDescent="0.25">
      <c r="A513" t="s">
        <v>8476</v>
      </c>
      <c r="B513" t="str">
        <f t="shared" si="41"/>
        <v>Agosto</v>
      </c>
      <c r="C513">
        <f t="shared" si="42"/>
        <v>0</v>
      </c>
      <c r="D513">
        <v>226</v>
      </c>
      <c r="E513">
        <v>2022</v>
      </c>
      <c r="F513" t="s">
        <v>8745</v>
      </c>
      <c r="G513" t="s">
        <v>1</v>
      </c>
      <c r="H513" t="s">
        <v>0</v>
      </c>
      <c r="I513" t="str">
        <f t="shared" si="38"/>
        <v>CCF</v>
      </c>
      <c r="J513" t="str">
        <f t="shared" si="39"/>
        <v>Impreso por imprenta o tiquetes</v>
      </c>
      <c r="K513" s="67" t="s">
        <v>8658</v>
      </c>
      <c r="L513" s="67" t="s">
        <v>8016</v>
      </c>
      <c r="M513">
        <v>253</v>
      </c>
      <c r="N513" t="s">
        <v>8738</v>
      </c>
      <c r="O513" t="str">
        <f t="shared" si="40"/>
        <v>05010801131011</v>
      </c>
      <c r="P513" t="s">
        <v>8739</v>
      </c>
      <c r="Q513">
        <v>0</v>
      </c>
      <c r="R513">
        <v>0</v>
      </c>
      <c r="S513">
        <v>0</v>
      </c>
      <c r="T513">
        <v>132.74</v>
      </c>
      <c r="U513">
        <v>0</v>
      </c>
      <c r="V513">
        <v>0</v>
      </c>
      <c r="W513">
        <v>0</v>
      </c>
      <c r="X513">
        <v>17.256200000000003</v>
      </c>
      <c r="Y513">
        <v>149.99620000000002</v>
      </c>
      <c r="Z513" t="s">
        <v>8016</v>
      </c>
      <c r="AA513" s="119" t="s">
        <v>1</v>
      </c>
      <c r="AB513" t="s">
        <v>8194</v>
      </c>
      <c r="AC513">
        <v>13.68</v>
      </c>
    </row>
    <row r="514" spans="1:29" hidden="1" x14ac:dyDescent="0.25">
      <c r="A514" t="s">
        <v>8476</v>
      </c>
      <c r="B514" t="str">
        <f t="shared" si="41"/>
        <v>Agosto</v>
      </c>
      <c r="C514">
        <f t="shared" si="42"/>
        <v>0</v>
      </c>
      <c r="D514">
        <v>225</v>
      </c>
      <c r="E514">
        <v>2022</v>
      </c>
      <c r="F514" t="s">
        <v>8677</v>
      </c>
      <c r="G514" t="s">
        <v>1</v>
      </c>
      <c r="H514" t="s">
        <v>0</v>
      </c>
      <c r="I514" t="str">
        <f t="shared" si="38"/>
        <v>CCF</v>
      </c>
      <c r="J514" t="str">
        <f t="shared" si="39"/>
        <v>Impreso por imprenta o tiquetes</v>
      </c>
      <c r="K514" s="67" t="s">
        <v>8658</v>
      </c>
      <c r="L514" s="67" t="s">
        <v>8016</v>
      </c>
      <c r="M514">
        <v>62</v>
      </c>
      <c r="N514" t="s">
        <v>1476</v>
      </c>
      <c r="O514" t="str">
        <f t="shared" si="40"/>
        <v>06141611841170</v>
      </c>
      <c r="P514" t="s">
        <v>1477</v>
      </c>
      <c r="Q514">
        <v>0</v>
      </c>
      <c r="R514">
        <v>0</v>
      </c>
      <c r="S514">
        <v>0</v>
      </c>
      <c r="T514">
        <v>18647.919999999998</v>
      </c>
      <c r="U514">
        <v>0</v>
      </c>
      <c r="V514">
        <v>0</v>
      </c>
      <c r="W514">
        <v>0</v>
      </c>
      <c r="X514">
        <v>2424.2295999999997</v>
      </c>
      <c r="Y514">
        <v>21072.149599999997</v>
      </c>
      <c r="Z514" t="s">
        <v>8016</v>
      </c>
      <c r="AA514" s="119" t="s">
        <v>1</v>
      </c>
      <c r="AB514" t="s">
        <v>8194</v>
      </c>
      <c r="AC514">
        <v>113.52</v>
      </c>
    </row>
    <row r="515" spans="1:29" hidden="1" x14ac:dyDescent="0.25">
      <c r="A515" t="s">
        <v>8476</v>
      </c>
      <c r="B515" t="str">
        <f t="shared" si="41"/>
        <v>Agosto</v>
      </c>
      <c r="C515">
        <f t="shared" si="42"/>
        <v>0</v>
      </c>
      <c r="D515">
        <v>224</v>
      </c>
      <c r="E515">
        <v>2022</v>
      </c>
      <c r="F515" t="s">
        <v>8746</v>
      </c>
      <c r="G515" t="s">
        <v>1</v>
      </c>
      <c r="H515" t="s">
        <v>0</v>
      </c>
      <c r="I515" t="str">
        <f t="shared" ref="I515:I578" si="43">IF(H515="03","CCF",IF(H515="05","Nota de crédito",IF(H515="12","Factura",0)))</f>
        <v>CCF</v>
      </c>
      <c r="J515" t="str">
        <f t="shared" ref="J515:J578" si="44">IF(I515="CCF","Impreso por imprenta o tiquetes",IF(I515="Nota de crédito","Impreso por imprenta o tiquetes",IF(I515="Factura","Otros",0)))</f>
        <v>Impreso por imprenta o tiquetes</v>
      </c>
      <c r="K515" s="67" t="s">
        <v>8658</v>
      </c>
      <c r="L515" s="67" t="s">
        <v>8016</v>
      </c>
      <c r="M515">
        <v>456081</v>
      </c>
      <c r="N515" t="s">
        <v>1559</v>
      </c>
      <c r="O515" t="str">
        <f t="shared" ref="O515:O578" si="45">IF(N515="",Z515,N515)</f>
        <v>06142008011037</v>
      </c>
      <c r="P515" t="s">
        <v>1560</v>
      </c>
      <c r="Q515">
        <v>0</v>
      </c>
      <c r="R515">
        <v>0</v>
      </c>
      <c r="S515">
        <v>0</v>
      </c>
      <c r="T515">
        <v>219.91</v>
      </c>
      <c r="U515">
        <v>0</v>
      </c>
      <c r="V515">
        <v>0</v>
      </c>
      <c r="W515">
        <v>0</v>
      </c>
      <c r="X515">
        <v>28.5883</v>
      </c>
      <c r="Y515">
        <v>248.4983</v>
      </c>
      <c r="Z515" t="s">
        <v>8016</v>
      </c>
      <c r="AA515" s="119" t="s">
        <v>1</v>
      </c>
      <c r="AB515" t="s">
        <v>8016</v>
      </c>
      <c r="AC515">
        <v>0</v>
      </c>
    </row>
    <row r="516" spans="1:29" hidden="1" x14ac:dyDescent="0.25">
      <c r="A516" t="s">
        <v>8476</v>
      </c>
      <c r="B516" t="str">
        <f t="shared" si="41"/>
        <v>Agosto</v>
      </c>
      <c r="C516">
        <f t="shared" si="42"/>
        <v>0</v>
      </c>
      <c r="D516">
        <v>223</v>
      </c>
      <c r="E516">
        <v>2022</v>
      </c>
      <c r="F516" t="s">
        <v>8734</v>
      </c>
      <c r="G516" t="s">
        <v>1</v>
      </c>
      <c r="H516" t="s">
        <v>0</v>
      </c>
      <c r="I516" t="str">
        <f t="shared" si="43"/>
        <v>CCF</v>
      </c>
      <c r="J516" t="str">
        <f t="shared" si="44"/>
        <v>Impreso por imprenta o tiquetes</v>
      </c>
      <c r="K516" s="67" t="s">
        <v>8658</v>
      </c>
      <c r="L516" s="67" t="s">
        <v>8016</v>
      </c>
      <c r="M516">
        <v>5951</v>
      </c>
      <c r="N516" t="s">
        <v>254</v>
      </c>
      <c r="O516" t="str">
        <f t="shared" si="45"/>
        <v>06141504911068</v>
      </c>
      <c r="P516" t="s">
        <v>255</v>
      </c>
      <c r="Q516">
        <v>0</v>
      </c>
      <c r="R516">
        <v>0</v>
      </c>
      <c r="S516">
        <v>0</v>
      </c>
      <c r="T516">
        <v>1715.4</v>
      </c>
      <c r="U516">
        <v>0</v>
      </c>
      <c r="V516">
        <v>0</v>
      </c>
      <c r="W516">
        <v>0</v>
      </c>
      <c r="X516">
        <v>223.00200000000001</v>
      </c>
      <c r="Y516">
        <v>1938.402</v>
      </c>
      <c r="Z516" t="s">
        <v>8016</v>
      </c>
      <c r="AA516" s="119" t="s">
        <v>1</v>
      </c>
      <c r="AB516" t="s">
        <v>8016</v>
      </c>
      <c r="AC516">
        <v>0</v>
      </c>
    </row>
    <row r="517" spans="1:29" hidden="1" x14ac:dyDescent="0.25">
      <c r="A517" t="s">
        <v>8476</v>
      </c>
      <c r="B517" t="str">
        <f t="shared" si="41"/>
        <v>Agosto</v>
      </c>
      <c r="C517">
        <f t="shared" si="42"/>
        <v>0</v>
      </c>
      <c r="D517">
        <v>222</v>
      </c>
      <c r="E517">
        <v>2022</v>
      </c>
      <c r="F517" t="s">
        <v>8741</v>
      </c>
      <c r="G517" t="s">
        <v>1</v>
      </c>
      <c r="H517" t="s">
        <v>0</v>
      </c>
      <c r="I517" t="str">
        <f t="shared" si="43"/>
        <v>CCF</v>
      </c>
      <c r="J517" t="str">
        <f t="shared" si="44"/>
        <v>Impreso por imprenta o tiquetes</v>
      </c>
      <c r="K517" s="67" t="s">
        <v>8658</v>
      </c>
      <c r="L517" s="67" t="s">
        <v>8016</v>
      </c>
      <c r="M517">
        <v>9298</v>
      </c>
      <c r="N517" t="s">
        <v>7070</v>
      </c>
      <c r="O517" t="str">
        <f t="shared" si="45"/>
        <v>06142406031056</v>
      </c>
      <c r="P517" t="s">
        <v>7071</v>
      </c>
      <c r="Q517">
        <v>0</v>
      </c>
      <c r="R517">
        <v>0</v>
      </c>
      <c r="S517">
        <v>0</v>
      </c>
      <c r="T517">
        <v>60</v>
      </c>
      <c r="U517">
        <v>0</v>
      </c>
      <c r="V517">
        <v>0</v>
      </c>
      <c r="W517">
        <v>0</v>
      </c>
      <c r="X517">
        <v>7.8000000000000007</v>
      </c>
      <c r="Y517">
        <v>67.8</v>
      </c>
      <c r="Z517" t="s">
        <v>8016</v>
      </c>
      <c r="AA517" s="119" t="s">
        <v>1</v>
      </c>
      <c r="AB517" t="s">
        <v>8016</v>
      </c>
      <c r="AC517">
        <v>0</v>
      </c>
    </row>
    <row r="518" spans="1:29" hidden="1" x14ac:dyDescent="0.25">
      <c r="A518" t="s">
        <v>8476</v>
      </c>
      <c r="B518" t="str">
        <f t="shared" si="41"/>
        <v>Agosto</v>
      </c>
      <c r="C518">
        <f t="shared" si="42"/>
        <v>0</v>
      </c>
      <c r="D518">
        <v>221</v>
      </c>
      <c r="E518">
        <v>2022</v>
      </c>
      <c r="F518" t="s">
        <v>8606</v>
      </c>
      <c r="G518" t="s">
        <v>1</v>
      </c>
      <c r="H518" t="s">
        <v>0</v>
      </c>
      <c r="I518" t="str">
        <f t="shared" si="43"/>
        <v>CCF</v>
      </c>
      <c r="J518" t="str">
        <f t="shared" si="44"/>
        <v>Impreso por imprenta o tiquetes</v>
      </c>
      <c r="K518" s="67" t="s">
        <v>8658</v>
      </c>
      <c r="L518" s="67" t="s">
        <v>8016</v>
      </c>
      <c r="M518">
        <v>100</v>
      </c>
      <c r="N518" t="s">
        <v>1686</v>
      </c>
      <c r="O518" t="str">
        <f t="shared" si="45"/>
        <v>12170701191011</v>
      </c>
      <c r="P518" t="s">
        <v>1687</v>
      </c>
      <c r="Q518">
        <v>0</v>
      </c>
      <c r="R518">
        <v>0</v>
      </c>
      <c r="S518">
        <v>0</v>
      </c>
      <c r="T518">
        <v>5275.35</v>
      </c>
      <c r="U518">
        <v>0</v>
      </c>
      <c r="V518">
        <v>0</v>
      </c>
      <c r="W518">
        <v>0</v>
      </c>
      <c r="X518">
        <v>685.79550000000006</v>
      </c>
      <c r="Y518">
        <v>5961.1455000000005</v>
      </c>
      <c r="Z518" t="s">
        <v>8016</v>
      </c>
      <c r="AA518" s="119" t="s">
        <v>1</v>
      </c>
      <c r="AB518" t="s">
        <v>8016</v>
      </c>
      <c r="AC518">
        <v>0</v>
      </c>
    </row>
    <row r="519" spans="1:29" hidden="1" x14ac:dyDescent="0.25">
      <c r="A519" t="s">
        <v>8476</v>
      </c>
      <c r="B519" t="str">
        <f t="shared" si="41"/>
        <v>Agosto</v>
      </c>
      <c r="C519">
        <f t="shared" si="42"/>
        <v>0</v>
      </c>
      <c r="D519">
        <v>220</v>
      </c>
      <c r="E519">
        <v>2022</v>
      </c>
      <c r="F519" t="s">
        <v>8747</v>
      </c>
      <c r="G519" t="s">
        <v>1</v>
      </c>
      <c r="H519" t="s">
        <v>0</v>
      </c>
      <c r="I519" t="str">
        <f t="shared" si="43"/>
        <v>CCF</v>
      </c>
      <c r="J519" t="str">
        <f t="shared" si="44"/>
        <v>Impreso por imprenta o tiquetes</v>
      </c>
      <c r="K519" s="67" t="s">
        <v>8658</v>
      </c>
      <c r="L519" s="67" t="s">
        <v>8016</v>
      </c>
      <c r="M519">
        <v>121</v>
      </c>
      <c r="N519" t="s">
        <v>1686</v>
      </c>
      <c r="O519" t="str">
        <f t="shared" si="45"/>
        <v>12170701191011</v>
      </c>
      <c r="P519" t="s">
        <v>1687</v>
      </c>
      <c r="Q519">
        <v>0</v>
      </c>
      <c r="R519">
        <v>0</v>
      </c>
      <c r="S519">
        <v>0</v>
      </c>
      <c r="T519">
        <v>6471.6</v>
      </c>
      <c r="U519">
        <v>0</v>
      </c>
      <c r="V519">
        <v>0</v>
      </c>
      <c r="W519">
        <v>0</v>
      </c>
      <c r="X519">
        <v>841.30800000000011</v>
      </c>
      <c r="Y519">
        <v>7312.9080000000004</v>
      </c>
      <c r="Z519" t="s">
        <v>8016</v>
      </c>
      <c r="AA519" s="119" t="s">
        <v>1</v>
      </c>
      <c r="AB519" t="s">
        <v>8016</v>
      </c>
      <c r="AC519">
        <v>0</v>
      </c>
    </row>
    <row r="520" spans="1:29" hidden="1" x14ac:dyDescent="0.25">
      <c r="A520" t="s">
        <v>8476</v>
      </c>
      <c r="B520" t="str">
        <f t="shared" si="41"/>
        <v>Agosto</v>
      </c>
      <c r="C520">
        <f t="shared" si="42"/>
        <v>0</v>
      </c>
      <c r="D520">
        <v>219</v>
      </c>
      <c r="E520">
        <v>2022</v>
      </c>
      <c r="F520" t="s">
        <v>8721</v>
      </c>
      <c r="G520" t="s">
        <v>1</v>
      </c>
      <c r="H520" t="s">
        <v>0</v>
      </c>
      <c r="I520" t="str">
        <f t="shared" si="43"/>
        <v>CCF</v>
      </c>
      <c r="J520" t="str">
        <f t="shared" si="44"/>
        <v>Impreso por imprenta o tiquetes</v>
      </c>
      <c r="K520" s="67" t="s">
        <v>8658</v>
      </c>
      <c r="L520" s="67" t="s">
        <v>8016</v>
      </c>
      <c r="M520">
        <v>899</v>
      </c>
      <c r="N520" t="s">
        <v>457</v>
      </c>
      <c r="O520" t="str">
        <f t="shared" si="45"/>
        <v>06141211870020</v>
      </c>
      <c r="P520" t="s">
        <v>458</v>
      </c>
      <c r="Q520">
        <v>0</v>
      </c>
      <c r="R520">
        <v>0</v>
      </c>
      <c r="S520">
        <v>0</v>
      </c>
      <c r="T520">
        <v>589.02</v>
      </c>
      <c r="U520">
        <v>0</v>
      </c>
      <c r="V520">
        <v>0</v>
      </c>
      <c r="W520">
        <v>0</v>
      </c>
      <c r="X520">
        <v>76.572599999999994</v>
      </c>
      <c r="Y520">
        <v>665.59259999999995</v>
      </c>
      <c r="Z520" t="s">
        <v>8016</v>
      </c>
      <c r="AA520" s="119" t="s">
        <v>1</v>
      </c>
      <c r="AB520" t="s">
        <v>8016</v>
      </c>
      <c r="AC520">
        <v>0</v>
      </c>
    </row>
    <row r="521" spans="1:29" hidden="1" x14ac:dyDescent="0.25">
      <c r="A521" t="s">
        <v>8476</v>
      </c>
      <c r="B521" t="str">
        <f t="shared" si="41"/>
        <v>Agosto</v>
      </c>
      <c r="C521">
        <f t="shared" si="42"/>
        <v>0</v>
      </c>
      <c r="D521">
        <v>218</v>
      </c>
      <c r="E521">
        <v>2022</v>
      </c>
      <c r="F521" t="s">
        <v>8721</v>
      </c>
      <c r="G521" t="s">
        <v>1</v>
      </c>
      <c r="H521" t="s">
        <v>0</v>
      </c>
      <c r="I521" t="str">
        <f t="shared" si="43"/>
        <v>CCF</v>
      </c>
      <c r="J521" t="str">
        <f t="shared" si="44"/>
        <v>Impreso por imprenta o tiquetes</v>
      </c>
      <c r="K521" s="67" t="s">
        <v>8658</v>
      </c>
      <c r="L521" s="67" t="s">
        <v>8016</v>
      </c>
      <c r="M521">
        <v>1078</v>
      </c>
      <c r="N521" t="s">
        <v>457</v>
      </c>
      <c r="O521" t="str">
        <f t="shared" si="45"/>
        <v>06141211870020</v>
      </c>
      <c r="P521" t="s">
        <v>458</v>
      </c>
      <c r="Q521">
        <v>0</v>
      </c>
      <c r="R521">
        <v>0</v>
      </c>
      <c r="S521">
        <v>0</v>
      </c>
      <c r="T521">
        <v>561.48</v>
      </c>
      <c r="U521">
        <v>0</v>
      </c>
      <c r="V521">
        <v>0</v>
      </c>
      <c r="W521">
        <v>0</v>
      </c>
      <c r="X521">
        <v>72.992400000000004</v>
      </c>
      <c r="Y521">
        <v>634.47239999999999</v>
      </c>
      <c r="Z521" t="s">
        <v>8016</v>
      </c>
      <c r="AA521" s="119" t="s">
        <v>1</v>
      </c>
      <c r="AB521" t="s">
        <v>8016</v>
      </c>
      <c r="AC521">
        <v>0</v>
      </c>
    </row>
    <row r="522" spans="1:29" hidden="1" x14ac:dyDescent="0.25">
      <c r="A522" t="s">
        <v>8476</v>
      </c>
      <c r="B522" t="str">
        <f t="shared" si="41"/>
        <v>Agosto</v>
      </c>
      <c r="C522">
        <f t="shared" si="42"/>
        <v>0</v>
      </c>
      <c r="D522">
        <v>217</v>
      </c>
      <c r="E522">
        <v>2022</v>
      </c>
      <c r="F522" t="s">
        <v>8747</v>
      </c>
      <c r="G522" t="s">
        <v>1</v>
      </c>
      <c r="H522" t="s">
        <v>0</v>
      </c>
      <c r="I522" t="str">
        <f t="shared" si="43"/>
        <v>CCF</v>
      </c>
      <c r="J522" t="str">
        <f t="shared" si="44"/>
        <v>Impreso por imprenta o tiquetes</v>
      </c>
      <c r="K522" s="67" t="s">
        <v>8658</v>
      </c>
      <c r="L522" s="67" t="s">
        <v>8016</v>
      </c>
      <c r="M522">
        <v>18047</v>
      </c>
      <c r="N522" t="s">
        <v>128</v>
      </c>
      <c r="O522" t="str">
        <f t="shared" si="45"/>
        <v>12172508931019</v>
      </c>
      <c r="P522" t="s">
        <v>129</v>
      </c>
      <c r="Q522">
        <v>0</v>
      </c>
      <c r="R522">
        <v>0</v>
      </c>
      <c r="S522">
        <v>0</v>
      </c>
      <c r="T522">
        <v>1665.6</v>
      </c>
      <c r="U522">
        <v>0</v>
      </c>
      <c r="V522">
        <v>0</v>
      </c>
      <c r="W522">
        <v>0</v>
      </c>
      <c r="X522">
        <v>216.52799999999999</v>
      </c>
      <c r="Y522">
        <v>1882.1279999999999</v>
      </c>
      <c r="Z522" t="s">
        <v>8016</v>
      </c>
      <c r="AA522" s="119" t="s">
        <v>1</v>
      </c>
      <c r="AB522" t="s">
        <v>8016</v>
      </c>
      <c r="AC522">
        <v>0</v>
      </c>
    </row>
    <row r="523" spans="1:29" hidden="1" x14ac:dyDescent="0.25">
      <c r="A523" t="s">
        <v>8476</v>
      </c>
      <c r="B523" t="str">
        <f t="shared" si="41"/>
        <v>Agosto</v>
      </c>
      <c r="C523">
        <f t="shared" si="42"/>
        <v>0</v>
      </c>
      <c r="D523">
        <v>216</v>
      </c>
      <c r="E523">
        <v>2022</v>
      </c>
      <c r="F523" t="s">
        <v>8722</v>
      </c>
      <c r="G523" t="s">
        <v>1</v>
      </c>
      <c r="H523" t="s">
        <v>0</v>
      </c>
      <c r="I523" t="str">
        <f t="shared" si="43"/>
        <v>CCF</v>
      </c>
      <c r="J523" t="str">
        <f t="shared" si="44"/>
        <v>Impreso por imprenta o tiquetes</v>
      </c>
      <c r="K523" s="67" t="s">
        <v>8658</v>
      </c>
      <c r="L523" s="67" t="s">
        <v>8016</v>
      </c>
      <c r="M523">
        <v>3856016</v>
      </c>
      <c r="N523" t="s">
        <v>1653</v>
      </c>
      <c r="O523" t="str">
        <f t="shared" si="45"/>
        <v>06142610981012</v>
      </c>
      <c r="P523" t="s">
        <v>1654</v>
      </c>
      <c r="Q523">
        <v>0</v>
      </c>
      <c r="R523">
        <v>0</v>
      </c>
      <c r="S523">
        <v>0</v>
      </c>
      <c r="T523">
        <v>290.17</v>
      </c>
      <c r="U523">
        <v>0</v>
      </c>
      <c r="V523">
        <v>0</v>
      </c>
      <c r="W523">
        <v>0</v>
      </c>
      <c r="X523">
        <v>37.722100000000005</v>
      </c>
      <c r="Y523">
        <v>327.89210000000003</v>
      </c>
      <c r="Z523" t="s">
        <v>8016</v>
      </c>
      <c r="AA523" s="119" t="s">
        <v>1</v>
      </c>
      <c r="AB523" t="s">
        <v>8016</v>
      </c>
      <c r="AC523">
        <v>0</v>
      </c>
    </row>
    <row r="524" spans="1:29" hidden="1" x14ac:dyDescent="0.25">
      <c r="A524" t="s">
        <v>8476</v>
      </c>
      <c r="B524" t="str">
        <f t="shared" si="41"/>
        <v>Agosto</v>
      </c>
      <c r="C524">
        <f t="shared" si="42"/>
        <v>0</v>
      </c>
      <c r="D524">
        <v>215</v>
      </c>
      <c r="E524">
        <v>2022</v>
      </c>
      <c r="F524" t="s">
        <v>8731</v>
      </c>
      <c r="G524" t="s">
        <v>1</v>
      </c>
      <c r="H524" t="s">
        <v>0</v>
      </c>
      <c r="I524" t="str">
        <f t="shared" si="43"/>
        <v>CCF</v>
      </c>
      <c r="J524" t="str">
        <f t="shared" si="44"/>
        <v>Impreso por imprenta o tiquetes</v>
      </c>
      <c r="K524" s="67" t="s">
        <v>8658</v>
      </c>
      <c r="L524" s="67" t="s">
        <v>8016</v>
      </c>
      <c r="M524">
        <v>18663</v>
      </c>
      <c r="N524" t="s">
        <v>1489</v>
      </c>
      <c r="O524" t="str">
        <f t="shared" si="45"/>
        <v>06142407750010</v>
      </c>
      <c r="P524" t="s">
        <v>1490</v>
      </c>
      <c r="Q524">
        <v>0</v>
      </c>
      <c r="R524">
        <v>0</v>
      </c>
      <c r="S524">
        <v>0</v>
      </c>
      <c r="T524">
        <v>682.5</v>
      </c>
      <c r="U524">
        <v>0</v>
      </c>
      <c r="V524">
        <v>0</v>
      </c>
      <c r="W524">
        <v>0</v>
      </c>
      <c r="X524">
        <v>88.725000000000009</v>
      </c>
      <c r="Y524">
        <v>771.22500000000002</v>
      </c>
      <c r="Z524" t="s">
        <v>8016</v>
      </c>
      <c r="AA524" s="119" t="s">
        <v>1</v>
      </c>
      <c r="AB524" t="s">
        <v>8016</v>
      </c>
      <c r="AC524">
        <v>0</v>
      </c>
    </row>
    <row r="525" spans="1:29" hidden="1" x14ac:dyDescent="0.25">
      <c r="A525" t="s">
        <v>8476</v>
      </c>
      <c r="B525" t="str">
        <f t="shared" si="41"/>
        <v>Agosto</v>
      </c>
      <c r="C525">
        <f t="shared" si="42"/>
        <v>0</v>
      </c>
      <c r="D525">
        <v>214</v>
      </c>
      <c r="E525">
        <v>2022</v>
      </c>
      <c r="F525" t="s">
        <v>8676</v>
      </c>
      <c r="G525" t="s">
        <v>1</v>
      </c>
      <c r="H525" t="s">
        <v>0</v>
      </c>
      <c r="I525" t="str">
        <f t="shared" si="43"/>
        <v>CCF</v>
      </c>
      <c r="J525" t="str">
        <f t="shared" si="44"/>
        <v>Impreso por imprenta o tiquetes</v>
      </c>
      <c r="K525" s="67" t="s">
        <v>8658</v>
      </c>
      <c r="L525" s="67" t="s">
        <v>8016</v>
      </c>
      <c r="M525">
        <v>23601</v>
      </c>
      <c r="N525" t="s">
        <v>573</v>
      </c>
      <c r="O525" t="str">
        <f t="shared" si="45"/>
        <v>02102402171027</v>
      </c>
      <c r="P525" t="s">
        <v>574</v>
      </c>
      <c r="Q525">
        <v>0</v>
      </c>
      <c r="R525">
        <v>0</v>
      </c>
      <c r="S525">
        <v>0</v>
      </c>
      <c r="T525">
        <v>1154.6400000000001</v>
      </c>
      <c r="U525">
        <v>0</v>
      </c>
      <c r="V525">
        <v>0</v>
      </c>
      <c r="W525">
        <v>0</v>
      </c>
      <c r="X525">
        <v>150.10320000000002</v>
      </c>
      <c r="Y525">
        <v>1304.7432000000001</v>
      </c>
      <c r="Z525" t="s">
        <v>8016</v>
      </c>
      <c r="AA525" s="119" t="s">
        <v>1</v>
      </c>
      <c r="AB525" t="s">
        <v>8201</v>
      </c>
      <c r="AC525">
        <v>5.26</v>
      </c>
    </row>
    <row r="526" spans="1:29" hidden="1" x14ac:dyDescent="0.25">
      <c r="A526" t="s">
        <v>8476</v>
      </c>
      <c r="B526" t="str">
        <f t="shared" si="41"/>
        <v>Agosto</v>
      </c>
      <c r="C526">
        <f t="shared" si="42"/>
        <v>0</v>
      </c>
      <c r="D526">
        <v>213</v>
      </c>
      <c r="E526">
        <v>2022</v>
      </c>
      <c r="F526" t="s">
        <v>8734</v>
      </c>
      <c r="G526" t="s">
        <v>1</v>
      </c>
      <c r="H526" t="s">
        <v>0</v>
      </c>
      <c r="I526" t="str">
        <f t="shared" si="43"/>
        <v>CCF</v>
      </c>
      <c r="J526" t="str">
        <f t="shared" si="44"/>
        <v>Impreso por imprenta o tiquetes</v>
      </c>
      <c r="K526" s="67" t="s">
        <v>8658</v>
      </c>
      <c r="L526" s="67" t="s">
        <v>8016</v>
      </c>
      <c r="M526">
        <v>11231</v>
      </c>
      <c r="N526" t="s">
        <v>1497</v>
      </c>
      <c r="O526" t="str">
        <f t="shared" si="45"/>
        <v>06142406870019</v>
      </c>
      <c r="P526" t="s">
        <v>1498</v>
      </c>
      <c r="Q526">
        <v>0</v>
      </c>
      <c r="R526">
        <v>0</v>
      </c>
      <c r="S526">
        <v>0</v>
      </c>
      <c r="T526">
        <v>199.25</v>
      </c>
      <c r="U526">
        <v>0</v>
      </c>
      <c r="V526">
        <v>0</v>
      </c>
      <c r="W526">
        <v>0</v>
      </c>
      <c r="X526">
        <v>25.9025</v>
      </c>
      <c r="Y526">
        <v>225.1525</v>
      </c>
      <c r="Z526" t="s">
        <v>8016</v>
      </c>
      <c r="AA526" s="119" t="s">
        <v>1</v>
      </c>
      <c r="AB526" t="s">
        <v>8016</v>
      </c>
      <c r="AC526">
        <v>0</v>
      </c>
    </row>
    <row r="527" spans="1:29" hidden="1" x14ac:dyDescent="0.25">
      <c r="A527" t="s">
        <v>8476</v>
      </c>
      <c r="B527" t="str">
        <f t="shared" si="41"/>
        <v>Agosto</v>
      </c>
      <c r="C527">
        <f t="shared" si="42"/>
        <v>0</v>
      </c>
      <c r="D527">
        <v>212</v>
      </c>
      <c r="E527">
        <v>2022</v>
      </c>
      <c r="F527" t="s">
        <v>8744</v>
      </c>
      <c r="G527" t="s">
        <v>1</v>
      </c>
      <c r="H527" t="s">
        <v>0</v>
      </c>
      <c r="I527" t="str">
        <f t="shared" si="43"/>
        <v>CCF</v>
      </c>
      <c r="J527" t="str">
        <f t="shared" si="44"/>
        <v>Impreso por imprenta o tiquetes</v>
      </c>
      <c r="K527" s="67" t="s">
        <v>8658</v>
      </c>
      <c r="L527" s="67" t="s">
        <v>8016</v>
      </c>
      <c r="M527">
        <v>19069</v>
      </c>
      <c r="N527" t="s">
        <v>1489</v>
      </c>
      <c r="O527" t="str">
        <f t="shared" si="45"/>
        <v>06142407750010</v>
      </c>
      <c r="P527" t="s">
        <v>1490</v>
      </c>
      <c r="Q527">
        <v>0</v>
      </c>
      <c r="R527">
        <v>0</v>
      </c>
      <c r="S527">
        <v>0</v>
      </c>
      <c r="T527">
        <v>366</v>
      </c>
      <c r="U527">
        <v>0</v>
      </c>
      <c r="V527">
        <v>0</v>
      </c>
      <c r="W527">
        <v>0</v>
      </c>
      <c r="X527">
        <v>47.58</v>
      </c>
      <c r="Y527">
        <v>413.58</v>
      </c>
      <c r="Z527" t="s">
        <v>8016</v>
      </c>
      <c r="AA527" s="119" t="s">
        <v>1</v>
      </c>
      <c r="AB527" t="s">
        <v>8016</v>
      </c>
      <c r="AC527">
        <v>0</v>
      </c>
    </row>
    <row r="528" spans="1:29" hidden="1" x14ac:dyDescent="0.25">
      <c r="A528" t="s">
        <v>8476</v>
      </c>
      <c r="B528" t="str">
        <f t="shared" si="41"/>
        <v>Agosto</v>
      </c>
      <c r="C528">
        <f t="shared" si="42"/>
        <v>0</v>
      </c>
      <c r="D528">
        <v>211</v>
      </c>
      <c r="E528">
        <v>2022</v>
      </c>
      <c r="F528" t="s">
        <v>8677</v>
      </c>
      <c r="G528" t="s">
        <v>1</v>
      </c>
      <c r="H528" t="s">
        <v>0</v>
      </c>
      <c r="I528" t="str">
        <f t="shared" si="43"/>
        <v>CCF</v>
      </c>
      <c r="J528" t="str">
        <f t="shared" si="44"/>
        <v>Impreso por imprenta o tiquetes</v>
      </c>
      <c r="K528" s="67" t="s">
        <v>8658</v>
      </c>
      <c r="L528" s="67" t="s">
        <v>8016</v>
      </c>
      <c r="M528">
        <v>2815</v>
      </c>
      <c r="N528" t="s">
        <v>611</v>
      </c>
      <c r="O528" t="str">
        <f t="shared" si="45"/>
        <v>06140312700042</v>
      </c>
      <c r="P528" t="s">
        <v>612</v>
      </c>
      <c r="Q528">
        <v>0</v>
      </c>
      <c r="R528">
        <v>0</v>
      </c>
      <c r="S528">
        <v>0</v>
      </c>
      <c r="T528">
        <v>1216.2</v>
      </c>
      <c r="U528">
        <v>0</v>
      </c>
      <c r="V528">
        <v>0</v>
      </c>
      <c r="W528">
        <v>0</v>
      </c>
      <c r="X528">
        <v>158.10600000000002</v>
      </c>
      <c r="Y528">
        <v>1374.306</v>
      </c>
      <c r="Z528" t="s">
        <v>8016</v>
      </c>
      <c r="AA528" s="119" t="s">
        <v>1</v>
      </c>
      <c r="AB528" t="s">
        <v>8016</v>
      </c>
      <c r="AC528">
        <v>0</v>
      </c>
    </row>
    <row r="529" spans="1:29" hidden="1" x14ac:dyDescent="0.25">
      <c r="A529" t="s">
        <v>8476</v>
      </c>
      <c r="B529" t="str">
        <f t="shared" ref="B529:B540" si="46">SUBSTITUTE(A529,"GOSTO","gosto")</f>
        <v>Agosto</v>
      </c>
      <c r="C529">
        <f t="shared" si="42"/>
        <v>0</v>
      </c>
      <c r="D529">
        <v>210</v>
      </c>
      <c r="E529">
        <v>2022</v>
      </c>
      <c r="F529" t="s">
        <v>8740</v>
      </c>
      <c r="G529" t="s">
        <v>1</v>
      </c>
      <c r="H529" t="s">
        <v>0</v>
      </c>
      <c r="I529" t="str">
        <f t="shared" si="43"/>
        <v>CCF</v>
      </c>
      <c r="J529" t="str">
        <f t="shared" si="44"/>
        <v>Impreso por imprenta o tiquetes</v>
      </c>
      <c r="K529" s="67" t="s">
        <v>8658</v>
      </c>
      <c r="L529" s="67" t="s">
        <v>8016</v>
      </c>
      <c r="M529">
        <v>1100</v>
      </c>
      <c r="N529" t="s">
        <v>1174</v>
      </c>
      <c r="O529" t="str">
        <f t="shared" si="45"/>
        <v>06142703981055</v>
      </c>
      <c r="P529" t="s">
        <v>1175</v>
      </c>
      <c r="Q529">
        <v>0</v>
      </c>
      <c r="R529">
        <v>0</v>
      </c>
      <c r="S529">
        <v>0</v>
      </c>
      <c r="T529">
        <v>3200</v>
      </c>
      <c r="U529">
        <v>0</v>
      </c>
      <c r="V529">
        <v>0</v>
      </c>
      <c r="W529">
        <v>0</v>
      </c>
      <c r="X529">
        <v>416</v>
      </c>
      <c r="Y529">
        <v>3616</v>
      </c>
      <c r="Z529" t="s">
        <v>8016</v>
      </c>
      <c r="AA529" s="119" t="s">
        <v>1</v>
      </c>
      <c r="AB529" t="s">
        <v>8194</v>
      </c>
      <c r="AC529">
        <v>16.64</v>
      </c>
    </row>
    <row r="530" spans="1:29" hidden="1" x14ac:dyDescent="0.25">
      <c r="A530" t="s">
        <v>8476</v>
      </c>
      <c r="B530" t="str">
        <f t="shared" si="46"/>
        <v>Agosto</v>
      </c>
      <c r="C530">
        <f t="shared" si="42"/>
        <v>0</v>
      </c>
      <c r="D530">
        <v>209</v>
      </c>
      <c r="E530">
        <v>2022</v>
      </c>
      <c r="F530" t="s">
        <v>8592</v>
      </c>
      <c r="G530" t="s">
        <v>1</v>
      </c>
      <c r="H530" t="s">
        <v>0</v>
      </c>
      <c r="I530" t="str">
        <f t="shared" si="43"/>
        <v>CCF</v>
      </c>
      <c r="J530" t="str">
        <f t="shared" si="44"/>
        <v>Impreso por imprenta o tiquetes</v>
      </c>
      <c r="K530" s="67" t="s">
        <v>8658</v>
      </c>
      <c r="L530" s="67" t="s">
        <v>8016</v>
      </c>
      <c r="M530">
        <v>106</v>
      </c>
      <c r="N530" t="s">
        <v>1686</v>
      </c>
      <c r="O530" t="str">
        <f t="shared" si="45"/>
        <v>12170701191011</v>
      </c>
      <c r="P530" t="s">
        <v>1687</v>
      </c>
      <c r="Q530">
        <v>0</v>
      </c>
      <c r="R530">
        <v>0</v>
      </c>
      <c r="S530">
        <v>0</v>
      </c>
      <c r="T530">
        <v>7335.9</v>
      </c>
      <c r="U530">
        <v>0</v>
      </c>
      <c r="V530">
        <v>0</v>
      </c>
      <c r="W530">
        <v>0</v>
      </c>
      <c r="X530">
        <v>953.66700000000003</v>
      </c>
      <c r="Y530">
        <v>8289.5669999999991</v>
      </c>
      <c r="Z530" t="s">
        <v>8016</v>
      </c>
      <c r="AA530" s="119" t="s">
        <v>1</v>
      </c>
      <c r="AB530" t="s">
        <v>8194</v>
      </c>
      <c r="AC530">
        <v>73.23</v>
      </c>
    </row>
    <row r="531" spans="1:29" hidden="1" x14ac:dyDescent="0.25">
      <c r="A531" t="s">
        <v>8476</v>
      </c>
      <c r="B531" t="str">
        <f t="shared" si="46"/>
        <v>Agosto</v>
      </c>
      <c r="C531">
        <f t="shared" si="42"/>
        <v>0</v>
      </c>
      <c r="D531">
        <v>208</v>
      </c>
      <c r="E531">
        <v>2022</v>
      </c>
      <c r="F531" t="s">
        <v>8728</v>
      </c>
      <c r="G531" t="s">
        <v>1</v>
      </c>
      <c r="H531" t="s">
        <v>0</v>
      </c>
      <c r="I531" t="str">
        <f t="shared" si="43"/>
        <v>CCF</v>
      </c>
      <c r="J531" t="str">
        <f t="shared" si="44"/>
        <v>Impreso por imprenta o tiquetes</v>
      </c>
      <c r="K531" s="67" t="s">
        <v>8658</v>
      </c>
      <c r="L531" s="67" t="s">
        <v>8016</v>
      </c>
      <c r="M531">
        <v>607</v>
      </c>
      <c r="N531" t="s">
        <v>1561</v>
      </c>
      <c r="O531" t="str">
        <f t="shared" si="45"/>
        <v>06140602161046</v>
      </c>
      <c r="P531" t="s">
        <v>1562</v>
      </c>
      <c r="Q531">
        <v>0</v>
      </c>
      <c r="R531">
        <v>0</v>
      </c>
      <c r="S531">
        <v>0</v>
      </c>
      <c r="T531">
        <v>1238.94</v>
      </c>
      <c r="U531">
        <v>0</v>
      </c>
      <c r="V531">
        <v>0</v>
      </c>
      <c r="W531">
        <v>0</v>
      </c>
      <c r="X531">
        <v>161.06220000000002</v>
      </c>
      <c r="Y531">
        <v>1400.0022000000001</v>
      </c>
      <c r="Z531" t="s">
        <v>8016</v>
      </c>
      <c r="AA531" s="119" t="s">
        <v>1</v>
      </c>
      <c r="AB531" t="s">
        <v>8016</v>
      </c>
      <c r="AC531">
        <v>0</v>
      </c>
    </row>
    <row r="532" spans="1:29" hidden="1" x14ac:dyDescent="0.25">
      <c r="A532" t="s">
        <v>8476</v>
      </c>
      <c r="B532" t="str">
        <f t="shared" si="46"/>
        <v>Agosto</v>
      </c>
      <c r="C532">
        <f t="shared" si="42"/>
        <v>0</v>
      </c>
      <c r="D532">
        <v>207</v>
      </c>
      <c r="E532">
        <v>2022</v>
      </c>
      <c r="F532" t="s">
        <v>8747</v>
      </c>
      <c r="G532" t="s">
        <v>1</v>
      </c>
      <c r="H532" t="s">
        <v>0</v>
      </c>
      <c r="I532" t="str">
        <f t="shared" si="43"/>
        <v>CCF</v>
      </c>
      <c r="J532" t="str">
        <f t="shared" si="44"/>
        <v>Impreso por imprenta o tiquetes</v>
      </c>
      <c r="K532" s="67" t="s">
        <v>8658</v>
      </c>
      <c r="L532" s="67" t="s">
        <v>8016</v>
      </c>
      <c r="M532">
        <v>19251</v>
      </c>
      <c r="N532" t="s">
        <v>1489</v>
      </c>
      <c r="O532" t="str">
        <f t="shared" si="45"/>
        <v>06142407750010</v>
      </c>
      <c r="P532" t="s">
        <v>1490</v>
      </c>
      <c r="Q532">
        <v>0</v>
      </c>
      <c r="R532">
        <v>0</v>
      </c>
      <c r="S532">
        <v>0</v>
      </c>
      <c r="T532">
        <v>848</v>
      </c>
      <c r="U532">
        <v>0</v>
      </c>
      <c r="V532">
        <v>0</v>
      </c>
      <c r="W532">
        <v>0</v>
      </c>
      <c r="X532">
        <v>110.24000000000001</v>
      </c>
      <c r="Y532">
        <v>958.24</v>
      </c>
      <c r="Z532" t="s">
        <v>8016</v>
      </c>
      <c r="AA532" s="119" t="s">
        <v>1</v>
      </c>
      <c r="AB532" t="s">
        <v>8016</v>
      </c>
      <c r="AC532">
        <v>0</v>
      </c>
    </row>
    <row r="533" spans="1:29" hidden="1" x14ac:dyDescent="0.25">
      <c r="A533" t="s">
        <v>8476</v>
      </c>
      <c r="B533" t="str">
        <f t="shared" si="46"/>
        <v>Agosto</v>
      </c>
      <c r="C533">
        <f t="shared" si="42"/>
        <v>0</v>
      </c>
      <c r="D533">
        <v>206</v>
      </c>
      <c r="E533">
        <v>2022</v>
      </c>
      <c r="F533" t="s">
        <v>8671</v>
      </c>
      <c r="G533" t="s">
        <v>1</v>
      </c>
      <c r="H533" t="s">
        <v>0</v>
      </c>
      <c r="I533" t="str">
        <f t="shared" si="43"/>
        <v>CCF</v>
      </c>
      <c r="J533" t="str">
        <f t="shared" si="44"/>
        <v>Impreso por imprenta o tiquetes</v>
      </c>
      <c r="K533" s="67" t="s">
        <v>8658</v>
      </c>
      <c r="L533" s="67" t="s">
        <v>8016</v>
      </c>
      <c r="M533">
        <v>22239</v>
      </c>
      <c r="N533" t="s">
        <v>1469</v>
      </c>
      <c r="O533" t="str">
        <f t="shared" si="45"/>
        <v>06140711071030</v>
      </c>
      <c r="P533" t="s">
        <v>1470</v>
      </c>
      <c r="Q533">
        <v>0</v>
      </c>
      <c r="R533">
        <v>0</v>
      </c>
      <c r="S533">
        <v>0</v>
      </c>
      <c r="T533">
        <v>59.47</v>
      </c>
      <c r="U533">
        <v>0</v>
      </c>
      <c r="V533">
        <v>0</v>
      </c>
      <c r="W533">
        <v>0</v>
      </c>
      <c r="X533">
        <v>7.7311000000000005</v>
      </c>
      <c r="Y533">
        <v>67.201099999999997</v>
      </c>
      <c r="Z533" t="s">
        <v>8016</v>
      </c>
      <c r="AA533" s="119" t="s">
        <v>1</v>
      </c>
      <c r="AB533" t="s">
        <v>8016</v>
      </c>
      <c r="AC533">
        <v>0</v>
      </c>
    </row>
    <row r="534" spans="1:29" hidden="1" x14ac:dyDescent="0.25">
      <c r="A534" t="s">
        <v>8476</v>
      </c>
      <c r="B534" t="str">
        <f t="shared" si="46"/>
        <v>Agosto</v>
      </c>
      <c r="C534">
        <f t="shared" si="42"/>
        <v>0</v>
      </c>
      <c r="D534">
        <v>205</v>
      </c>
      <c r="E534">
        <v>2022</v>
      </c>
      <c r="F534" t="s">
        <v>8728</v>
      </c>
      <c r="G534" t="s">
        <v>1</v>
      </c>
      <c r="H534" t="s">
        <v>0</v>
      </c>
      <c r="I534" t="str">
        <f t="shared" si="43"/>
        <v>CCF</v>
      </c>
      <c r="J534" t="str">
        <f t="shared" si="44"/>
        <v>Impreso por imprenta o tiquetes</v>
      </c>
      <c r="K534" s="67" t="s">
        <v>8658</v>
      </c>
      <c r="L534" s="67" t="s">
        <v>8016</v>
      </c>
      <c r="M534">
        <v>5456</v>
      </c>
      <c r="N534" t="s">
        <v>1541</v>
      </c>
      <c r="O534" t="str">
        <f t="shared" si="45"/>
        <v>06140210081052</v>
      </c>
      <c r="P534" t="s">
        <v>1542</v>
      </c>
      <c r="Q534">
        <v>0</v>
      </c>
      <c r="R534">
        <v>0</v>
      </c>
      <c r="S534">
        <v>0</v>
      </c>
      <c r="T534">
        <v>58.71</v>
      </c>
      <c r="U534">
        <v>0</v>
      </c>
      <c r="V534">
        <v>0</v>
      </c>
      <c r="W534">
        <v>0</v>
      </c>
      <c r="X534">
        <v>7.6323000000000008</v>
      </c>
      <c r="Y534">
        <v>66.342299999999994</v>
      </c>
      <c r="Z534" t="s">
        <v>8016</v>
      </c>
      <c r="AA534" s="119" t="s">
        <v>1</v>
      </c>
      <c r="AB534" t="s">
        <v>8016</v>
      </c>
      <c r="AC534">
        <v>0</v>
      </c>
    </row>
    <row r="535" spans="1:29" hidden="1" x14ac:dyDescent="0.25">
      <c r="A535" t="s">
        <v>8476</v>
      </c>
      <c r="B535" t="str">
        <f t="shared" si="46"/>
        <v>Agosto</v>
      </c>
      <c r="C535">
        <f t="shared" si="42"/>
        <v>0</v>
      </c>
      <c r="D535">
        <v>204</v>
      </c>
      <c r="E535">
        <v>2022</v>
      </c>
      <c r="F535" t="s">
        <v>8748</v>
      </c>
      <c r="G535" t="s">
        <v>1</v>
      </c>
      <c r="H535" t="s">
        <v>0</v>
      </c>
      <c r="I535" t="str">
        <f t="shared" si="43"/>
        <v>CCF</v>
      </c>
      <c r="J535" t="str">
        <f t="shared" si="44"/>
        <v>Impreso por imprenta o tiquetes</v>
      </c>
      <c r="K535" s="67" t="s">
        <v>8658</v>
      </c>
      <c r="L535" s="67" t="s">
        <v>8016</v>
      </c>
      <c r="M535">
        <v>57324</v>
      </c>
      <c r="N535" t="s">
        <v>1522</v>
      </c>
      <c r="O535" t="str">
        <f t="shared" si="45"/>
        <v>06141403161033</v>
      </c>
      <c r="P535" t="s">
        <v>1523</v>
      </c>
      <c r="Q535">
        <v>2</v>
      </c>
      <c r="R535">
        <v>0</v>
      </c>
      <c r="S535">
        <v>0</v>
      </c>
      <c r="T535">
        <v>33.630000000000003</v>
      </c>
      <c r="U535">
        <v>0</v>
      </c>
      <c r="V535">
        <v>0</v>
      </c>
      <c r="W535">
        <v>0</v>
      </c>
      <c r="X535">
        <v>4.3719000000000001</v>
      </c>
      <c r="Y535">
        <v>40.001900000000006</v>
      </c>
      <c r="Z535" t="s">
        <v>8016</v>
      </c>
      <c r="AA535" s="119" t="s">
        <v>1</v>
      </c>
      <c r="AB535" t="s">
        <v>8016</v>
      </c>
      <c r="AC535">
        <v>0</v>
      </c>
    </row>
    <row r="536" spans="1:29" hidden="1" x14ac:dyDescent="0.25">
      <c r="A536" t="s">
        <v>8476</v>
      </c>
      <c r="B536" t="str">
        <f t="shared" si="46"/>
        <v>Agosto</v>
      </c>
      <c r="C536">
        <f t="shared" si="42"/>
        <v>0</v>
      </c>
      <c r="D536">
        <v>203</v>
      </c>
      <c r="E536">
        <v>2022</v>
      </c>
      <c r="F536" t="s">
        <v>8745</v>
      </c>
      <c r="G536" t="s">
        <v>1</v>
      </c>
      <c r="H536" t="s">
        <v>0</v>
      </c>
      <c r="I536" t="str">
        <f t="shared" si="43"/>
        <v>CCF</v>
      </c>
      <c r="J536" t="str">
        <f t="shared" si="44"/>
        <v>Impreso por imprenta o tiquetes</v>
      </c>
      <c r="K536" s="67" t="s">
        <v>8658</v>
      </c>
      <c r="L536" s="67" t="s">
        <v>8016</v>
      </c>
      <c r="M536">
        <v>2479</v>
      </c>
      <c r="N536" t="s">
        <v>7692</v>
      </c>
      <c r="O536" t="str">
        <f t="shared" si="45"/>
        <v>06140404081061</v>
      </c>
      <c r="P536" t="s">
        <v>7693</v>
      </c>
      <c r="Q536">
        <v>0</v>
      </c>
      <c r="R536">
        <v>0</v>
      </c>
      <c r="S536">
        <v>0</v>
      </c>
      <c r="T536">
        <v>440</v>
      </c>
      <c r="U536">
        <v>0</v>
      </c>
      <c r="V536">
        <v>0</v>
      </c>
      <c r="W536">
        <v>0</v>
      </c>
      <c r="X536">
        <v>57.2</v>
      </c>
      <c r="Y536">
        <v>497.2</v>
      </c>
      <c r="Z536" t="s">
        <v>8016</v>
      </c>
      <c r="AA536" s="119" t="s">
        <v>1</v>
      </c>
      <c r="AB536" t="s">
        <v>8016</v>
      </c>
      <c r="AC536">
        <v>0</v>
      </c>
    </row>
    <row r="537" spans="1:29" hidden="1" x14ac:dyDescent="0.25">
      <c r="A537" t="s">
        <v>8476</v>
      </c>
      <c r="B537" t="str">
        <f t="shared" si="46"/>
        <v>Agosto</v>
      </c>
      <c r="C537">
        <f t="shared" si="42"/>
        <v>0</v>
      </c>
      <c r="D537">
        <v>202</v>
      </c>
      <c r="E537">
        <v>2022</v>
      </c>
      <c r="F537" t="s">
        <v>8748</v>
      </c>
      <c r="G537" t="s">
        <v>1</v>
      </c>
      <c r="H537" t="s">
        <v>0</v>
      </c>
      <c r="I537" t="str">
        <f t="shared" si="43"/>
        <v>CCF</v>
      </c>
      <c r="J537" t="str">
        <f t="shared" si="44"/>
        <v>Impreso por imprenta o tiquetes</v>
      </c>
      <c r="K537" s="67" t="s">
        <v>8658</v>
      </c>
      <c r="L537" s="67" t="s">
        <v>8016</v>
      </c>
      <c r="M537">
        <v>433271</v>
      </c>
      <c r="N537" t="s">
        <v>1473</v>
      </c>
      <c r="O537" t="str">
        <f t="shared" si="45"/>
        <v>06141101690011</v>
      </c>
      <c r="P537" t="s">
        <v>1474</v>
      </c>
      <c r="Q537">
        <v>0</v>
      </c>
      <c r="R537">
        <v>0</v>
      </c>
      <c r="S537">
        <v>0</v>
      </c>
      <c r="T537">
        <v>87.17</v>
      </c>
      <c r="U537">
        <v>0</v>
      </c>
      <c r="V537">
        <v>0</v>
      </c>
      <c r="W537">
        <v>0</v>
      </c>
      <c r="X537">
        <v>11.332100000000001</v>
      </c>
      <c r="Y537">
        <v>98.502099999999999</v>
      </c>
      <c r="Z537" t="s">
        <v>8016</v>
      </c>
      <c r="AA537" s="119" t="s">
        <v>1</v>
      </c>
      <c r="AB537" t="s">
        <v>8194</v>
      </c>
      <c r="AC537">
        <v>29.49</v>
      </c>
    </row>
    <row r="538" spans="1:29" hidden="1" x14ac:dyDescent="0.25">
      <c r="A538" t="s">
        <v>8476</v>
      </c>
      <c r="B538" t="str">
        <f t="shared" si="46"/>
        <v>Agosto</v>
      </c>
      <c r="C538">
        <f t="shared" si="42"/>
        <v>0</v>
      </c>
      <c r="D538">
        <v>201</v>
      </c>
      <c r="E538">
        <v>2022</v>
      </c>
      <c r="F538" t="s">
        <v>8737</v>
      </c>
      <c r="G538" t="s">
        <v>1</v>
      </c>
      <c r="H538" t="s">
        <v>0</v>
      </c>
      <c r="I538" t="str">
        <f t="shared" si="43"/>
        <v>CCF</v>
      </c>
      <c r="J538" t="str">
        <f t="shared" si="44"/>
        <v>Impreso por imprenta o tiquetes</v>
      </c>
      <c r="K538" s="67" t="s">
        <v>8658</v>
      </c>
      <c r="L538" s="67" t="s">
        <v>8016</v>
      </c>
      <c r="M538">
        <v>1766</v>
      </c>
      <c r="N538" t="s">
        <v>1699</v>
      </c>
      <c r="O538" t="str">
        <f t="shared" si="45"/>
        <v>13071610671016</v>
      </c>
      <c r="P538" t="s">
        <v>1700</v>
      </c>
      <c r="Q538">
        <v>0</v>
      </c>
      <c r="R538">
        <v>0</v>
      </c>
      <c r="S538">
        <v>0</v>
      </c>
      <c r="T538">
        <v>11.06</v>
      </c>
      <c r="U538">
        <v>0</v>
      </c>
      <c r="V538">
        <v>0</v>
      </c>
      <c r="W538">
        <v>0</v>
      </c>
      <c r="X538">
        <v>1.4378000000000002</v>
      </c>
      <c r="Y538">
        <v>12.497800000000002</v>
      </c>
      <c r="Z538" t="s">
        <v>8016</v>
      </c>
      <c r="AA538" s="119" t="s">
        <v>1</v>
      </c>
      <c r="AB538" t="s">
        <v>8016</v>
      </c>
      <c r="AC538">
        <v>0</v>
      </c>
    </row>
    <row r="539" spans="1:29" hidden="1" x14ac:dyDescent="0.25">
      <c r="A539" t="s">
        <v>8476</v>
      </c>
      <c r="B539" t="str">
        <f t="shared" si="46"/>
        <v>Agosto</v>
      </c>
      <c r="C539">
        <f t="shared" si="42"/>
        <v>0</v>
      </c>
      <c r="D539">
        <v>200</v>
      </c>
      <c r="E539">
        <v>2022</v>
      </c>
      <c r="F539" t="s">
        <v>8729</v>
      </c>
      <c r="G539" t="s">
        <v>1</v>
      </c>
      <c r="H539" t="s">
        <v>0</v>
      </c>
      <c r="I539" t="str">
        <f t="shared" si="43"/>
        <v>CCF</v>
      </c>
      <c r="J539" t="str">
        <f t="shared" si="44"/>
        <v>Impreso por imprenta o tiquetes</v>
      </c>
      <c r="K539" s="67" t="s">
        <v>8658</v>
      </c>
      <c r="L539" s="67" t="s">
        <v>8016</v>
      </c>
      <c r="M539">
        <v>77116</v>
      </c>
      <c r="N539" t="s">
        <v>1456</v>
      </c>
      <c r="O539" t="str">
        <f t="shared" si="45"/>
        <v>94832404991012</v>
      </c>
      <c r="P539" t="s">
        <v>1457</v>
      </c>
      <c r="Q539">
        <v>0</v>
      </c>
      <c r="R539">
        <v>0</v>
      </c>
      <c r="S539">
        <v>0</v>
      </c>
      <c r="T539">
        <v>48.58</v>
      </c>
      <c r="U539">
        <v>0</v>
      </c>
      <c r="V539">
        <v>0</v>
      </c>
      <c r="W539">
        <v>0</v>
      </c>
      <c r="X539">
        <v>6.3154000000000003</v>
      </c>
      <c r="Y539">
        <v>54.895399999999995</v>
      </c>
      <c r="Z539" t="s">
        <v>8016</v>
      </c>
      <c r="AA539" s="119" t="s">
        <v>1</v>
      </c>
      <c r="AB539" t="s">
        <v>8016</v>
      </c>
      <c r="AC539">
        <v>0</v>
      </c>
    </row>
    <row r="540" spans="1:29" hidden="1" x14ac:dyDescent="0.25">
      <c r="A540" t="s">
        <v>8476</v>
      </c>
      <c r="B540" t="str">
        <f t="shared" si="46"/>
        <v>Agosto</v>
      </c>
      <c r="C540">
        <f t="shared" si="42"/>
        <v>0</v>
      </c>
      <c r="D540">
        <v>199</v>
      </c>
      <c r="E540">
        <v>2022</v>
      </c>
      <c r="F540" t="s">
        <v>8736</v>
      </c>
      <c r="G540" t="s">
        <v>1</v>
      </c>
      <c r="H540" t="s">
        <v>0</v>
      </c>
      <c r="I540" t="str">
        <f t="shared" si="43"/>
        <v>CCF</v>
      </c>
      <c r="J540" t="str">
        <f t="shared" si="44"/>
        <v>Impreso por imprenta o tiquetes</v>
      </c>
      <c r="K540" s="67" t="s">
        <v>8658</v>
      </c>
      <c r="L540" s="67" t="s">
        <v>8016</v>
      </c>
      <c r="M540">
        <v>89836</v>
      </c>
      <c r="N540" t="s">
        <v>1456</v>
      </c>
      <c r="O540" t="str">
        <f t="shared" si="45"/>
        <v>94832404991012</v>
      </c>
      <c r="P540" t="s">
        <v>1457</v>
      </c>
      <c r="Q540">
        <v>0</v>
      </c>
      <c r="R540">
        <v>0</v>
      </c>
      <c r="S540">
        <v>0</v>
      </c>
      <c r="T540">
        <v>60.43</v>
      </c>
      <c r="U540">
        <v>0</v>
      </c>
      <c r="V540">
        <v>0</v>
      </c>
      <c r="W540">
        <v>0</v>
      </c>
      <c r="X540">
        <v>7.8559000000000001</v>
      </c>
      <c r="Y540">
        <v>68.285899999999998</v>
      </c>
      <c r="Z540" t="s">
        <v>8016</v>
      </c>
      <c r="AA540" s="119" t="s">
        <v>1</v>
      </c>
      <c r="AB540" t="s">
        <v>8016</v>
      </c>
      <c r="AC540">
        <v>0</v>
      </c>
    </row>
    <row r="541" spans="1:29" hidden="1" x14ac:dyDescent="0.25">
      <c r="A541" t="s">
        <v>8475</v>
      </c>
      <c r="B541" t="str">
        <f>SUBSTITUTE(A541,"ULIO","ulio")</f>
        <v>Julio</v>
      </c>
      <c r="C541">
        <f t="shared" si="42"/>
        <v>0</v>
      </c>
      <c r="D541">
        <v>198</v>
      </c>
      <c r="E541">
        <v>2022</v>
      </c>
      <c r="F541" t="s">
        <v>8661</v>
      </c>
      <c r="G541" t="s">
        <v>7854</v>
      </c>
      <c r="H541" t="s">
        <v>0</v>
      </c>
      <c r="I541" t="str">
        <f t="shared" si="43"/>
        <v>CCF</v>
      </c>
      <c r="J541" t="str">
        <f t="shared" si="44"/>
        <v>Impreso por imprenta o tiquetes</v>
      </c>
      <c r="K541" s="67" t="s">
        <v>8658</v>
      </c>
      <c r="L541" s="67" t="s">
        <v>8016</v>
      </c>
      <c r="M541">
        <v>179</v>
      </c>
      <c r="N541" t="s">
        <v>1174</v>
      </c>
      <c r="O541" t="str">
        <f t="shared" si="45"/>
        <v>06142703981055</v>
      </c>
      <c r="P541" t="s">
        <v>1175</v>
      </c>
      <c r="Q541">
        <v>0</v>
      </c>
      <c r="R541">
        <v>0</v>
      </c>
      <c r="S541">
        <v>0</v>
      </c>
      <c r="T541">
        <v>107593.2</v>
      </c>
      <c r="U541">
        <v>0</v>
      </c>
      <c r="V541">
        <v>0</v>
      </c>
      <c r="W541">
        <v>0</v>
      </c>
      <c r="X541">
        <v>13987.116</v>
      </c>
      <c r="Y541">
        <v>121580.31599999999</v>
      </c>
      <c r="Z541" t="s">
        <v>8016</v>
      </c>
      <c r="AA541" s="119" t="s">
        <v>1</v>
      </c>
      <c r="AB541" t="s">
        <v>8016</v>
      </c>
      <c r="AC541">
        <v>0</v>
      </c>
    </row>
    <row r="542" spans="1:29" hidden="1" x14ac:dyDescent="0.25">
      <c r="A542" t="s">
        <v>8475</v>
      </c>
      <c r="B542" t="str">
        <f t="shared" ref="B542:B605" si="47">SUBSTITUTE(A542,"ULIO","ulio")</f>
        <v>Julio</v>
      </c>
      <c r="C542">
        <f t="shared" si="42"/>
        <v>0</v>
      </c>
      <c r="D542">
        <v>197</v>
      </c>
      <c r="E542">
        <v>2022</v>
      </c>
      <c r="F542" t="s">
        <v>8608</v>
      </c>
      <c r="G542" t="s">
        <v>7854</v>
      </c>
      <c r="H542" t="s">
        <v>0</v>
      </c>
      <c r="I542" t="str">
        <f t="shared" si="43"/>
        <v>CCF</v>
      </c>
      <c r="J542" t="str">
        <f t="shared" si="44"/>
        <v>Impreso por imprenta o tiquetes</v>
      </c>
      <c r="K542" s="67" t="s">
        <v>8658</v>
      </c>
      <c r="L542" s="67" t="s">
        <v>8016</v>
      </c>
      <c r="M542">
        <v>255</v>
      </c>
      <c r="N542" t="s">
        <v>1481</v>
      </c>
      <c r="O542" t="str">
        <f t="shared" si="45"/>
        <v>05043110741013</v>
      </c>
      <c r="P542" t="s">
        <v>1482</v>
      </c>
      <c r="Q542">
        <v>0</v>
      </c>
      <c r="R542">
        <v>0</v>
      </c>
      <c r="S542">
        <v>0</v>
      </c>
      <c r="T542">
        <v>2670</v>
      </c>
      <c r="U542">
        <v>0</v>
      </c>
      <c r="V542">
        <v>0</v>
      </c>
      <c r="W542">
        <v>0</v>
      </c>
      <c r="X542">
        <v>347.1</v>
      </c>
      <c r="Y542">
        <v>3017.1</v>
      </c>
      <c r="Z542" t="s">
        <v>8016</v>
      </c>
      <c r="AA542" s="119" t="s">
        <v>1</v>
      </c>
      <c r="AB542" t="s">
        <v>8194</v>
      </c>
      <c r="AC542">
        <v>125.24</v>
      </c>
    </row>
    <row r="543" spans="1:29" hidden="1" x14ac:dyDescent="0.25">
      <c r="A543" t="s">
        <v>8475</v>
      </c>
      <c r="B543" t="str">
        <f t="shared" si="47"/>
        <v>Julio</v>
      </c>
      <c r="C543">
        <f t="shared" si="42"/>
        <v>0</v>
      </c>
      <c r="D543">
        <v>196</v>
      </c>
      <c r="E543">
        <v>2022</v>
      </c>
      <c r="F543" t="s">
        <v>8418</v>
      </c>
      <c r="G543" t="s">
        <v>7854</v>
      </c>
      <c r="H543" t="s">
        <v>0</v>
      </c>
      <c r="I543" t="str">
        <f t="shared" si="43"/>
        <v>CCF</v>
      </c>
      <c r="J543" t="str">
        <f t="shared" si="44"/>
        <v>Impreso por imprenta o tiquetes</v>
      </c>
      <c r="K543" s="67" t="s">
        <v>8658</v>
      </c>
      <c r="L543" s="67" t="s">
        <v>8016</v>
      </c>
      <c r="M543">
        <v>34</v>
      </c>
      <c r="N543" t="s">
        <v>773</v>
      </c>
      <c r="O543" t="str">
        <f t="shared" si="45"/>
        <v>08021212871024</v>
      </c>
      <c r="P543" t="s">
        <v>774</v>
      </c>
      <c r="Q543">
        <v>0</v>
      </c>
      <c r="R543">
        <v>0</v>
      </c>
      <c r="S543">
        <v>0</v>
      </c>
      <c r="T543">
        <v>1620</v>
      </c>
      <c r="U543">
        <v>0</v>
      </c>
      <c r="V543">
        <v>0</v>
      </c>
      <c r="W543">
        <v>0</v>
      </c>
      <c r="X543">
        <v>210.6</v>
      </c>
      <c r="Y543">
        <v>1830.6</v>
      </c>
      <c r="Z543" t="s">
        <v>8016</v>
      </c>
      <c r="AA543" s="119" t="s">
        <v>1</v>
      </c>
      <c r="AB543" t="s">
        <v>8016</v>
      </c>
      <c r="AC543">
        <v>0</v>
      </c>
    </row>
    <row r="544" spans="1:29" hidden="1" x14ac:dyDescent="0.25">
      <c r="A544" t="s">
        <v>8475</v>
      </c>
      <c r="B544" t="str">
        <f t="shared" si="47"/>
        <v>Julio</v>
      </c>
      <c r="C544">
        <f t="shared" si="42"/>
        <v>0</v>
      </c>
      <c r="D544">
        <v>195</v>
      </c>
      <c r="E544">
        <v>2022</v>
      </c>
      <c r="F544" t="s">
        <v>8675</v>
      </c>
      <c r="G544" t="s">
        <v>7854</v>
      </c>
      <c r="H544" t="s">
        <v>0</v>
      </c>
      <c r="I544" t="str">
        <f t="shared" si="43"/>
        <v>CCF</v>
      </c>
      <c r="J544" t="str">
        <f t="shared" si="44"/>
        <v>Impreso por imprenta o tiquetes</v>
      </c>
      <c r="K544" s="67" t="s">
        <v>8658</v>
      </c>
      <c r="L544" s="67" t="s">
        <v>8016</v>
      </c>
      <c r="M544">
        <v>543</v>
      </c>
      <c r="N544" t="s">
        <v>7817</v>
      </c>
      <c r="O544" t="str">
        <f t="shared" si="45"/>
        <v>06142407131054</v>
      </c>
      <c r="P544" t="s">
        <v>7818</v>
      </c>
      <c r="Q544">
        <v>0</v>
      </c>
      <c r="R544">
        <v>0</v>
      </c>
      <c r="S544">
        <v>0</v>
      </c>
      <c r="T544">
        <v>61.95</v>
      </c>
      <c r="U544">
        <v>0</v>
      </c>
      <c r="V544">
        <v>0</v>
      </c>
      <c r="W544">
        <v>0</v>
      </c>
      <c r="X544">
        <v>8.0535000000000014</v>
      </c>
      <c r="Y544">
        <v>70.003500000000003</v>
      </c>
      <c r="Z544" t="s">
        <v>8016</v>
      </c>
      <c r="AA544" s="119" t="s">
        <v>1</v>
      </c>
      <c r="AB544" t="s">
        <v>8016</v>
      </c>
      <c r="AC544">
        <v>0</v>
      </c>
    </row>
    <row r="545" spans="1:29" hidden="1" x14ac:dyDescent="0.25">
      <c r="A545" t="s">
        <v>8475</v>
      </c>
      <c r="B545" t="str">
        <f t="shared" si="47"/>
        <v>Julio</v>
      </c>
      <c r="C545">
        <f t="shared" si="42"/>
        <v>0</v>
      </c>
      <c r="D545">
        <v>194</v>
      </c>
      <c r="E545">
        <v>2022</v>
      </c>
      <c r="F545" t="s">
        <v>8676</v>
      </c>
      <c r="G545" t="s">
        <v>7854</v>
      </c>
      <c r="H545" t="s">
        <v>0</v>
      </c>
      <c r="I545" t="str">
        <f t="shared" si="43"/>
        <v>CCF</v>
      </c>
      <c r="J545" t="str">
        <f t="shared" si="44"/>
        <v>Impreso por imprenta o tiquetes</v>
      </c>
      <c r="K545" s="67" t="s">
        <v>8658</v>
      </c>
      <c r="L545" s="67" t="s">
        <v>8016</v>
      </c>
      <c r="M545">
        <v>78</v>
      </c>
      <c r="N545" t="s">
        <v>6295</v>
      </c>
      <c r="O545" t="str">
        <f t="shared" si="45"/>
        <v>06143105820014</v>
      </c>
      <c r="P545" t="s">
        <v>6296</v>
      </c>
      <c r="Q545">
        <v>0</v>
      </c>
      <c r="R545">
        <v>0</v>
      </c>
      <c r="S545">
        <v>0</v>
      </c>
      <c r="T545">
        <v>287</v>
      </c>
      <c r="U545">
        <v>0</v>
      </c>
      <c r="V545">
        <v>0</v>
      </c>
      <c r="W545">
        <v>0</v>
      </c>
      <c r="X545">
        <v>37.31</v>
      </c>
      <c r="Y545">
        <v>324.31</v>
      </c>
      <c r="Z545" t="s">
        <v>8016</v>
      </c>
      <c r="AA545" s="119" t="s">
        <v>1</v>
      </c>
      <c r="AB545" t="s">
        <v>8016</v>
      </c>
      <c r="AC545">
        <v>0</v>
      </c>
    </row>
    <row r="546" spans="1:29" hidden="1" x14ac:dyDescent="0.25">
      <c r="A546" t="s">
        <v>8475</v>
      </c>
      <c r="B546" t="str">
        <f t="shared" si="47"/>
        <v>Julio</v>
      </c>
      <c r="C546">
        <f t="shared" si="42"/>
        <v>0</v>
      </c>
      <c r="D546">
        <v>193</v>
      </c>
      <c r="E546">
        <v>2022</v>
      </c>
      <c r="F546" t="s">
        <v>8674</v>
      </c>
      <c r="G546" t="s">
        <v>7854</v>
      </c>
      <c r="H546" t="s">
        <v>0</v>
      </c>
      <c r="I546" t="str">
        <f t="shared" si="43"/>
        <v>CCF</v>
      </c>
      <c r="J546" t="str">
        <f t="shared" si="44"/>
        <v>Impreso por imprenta o tiquetes</v>
      </c>
      <c r="K546" s="67" t="s">
        <v>8658</v>
      </c>
      <c r="L546" s="67" t="s">
        <v>8016</v>
      </c>
      <c r="M546">
        <v>70</v>
      </c>
      <c r="N546" t="s">
        <v>6295</v>
      </c>
      <c r="O546" t="str">
        <f t="shared" si="45"/>
        <v>06143105820014</v>
      </c>
      <c r="P546" t="s">
        <v>6296</v>
      </c>
      <c r="Q546">
        <v>0</v>
      </c>
      <c r="R546">
        <v>0</v>
      </c>
      <c r="S546">
        <v>0</v>
      </c>
      <c r="T546">
        <v>52</v>
      </c>
      <c r="U546">
        <v>0</v>
      </c>
      <c r="V546">
        <v>0</v>
      </c>
      <c r="W546">
        <v>0</v>
      </c>
      <c r="X546">
        <v>6.76</v>
      </c>
      <c r="Y546">
        <v>58.76</v>
      </c>
      <c r="Z546" t="s">
        <v>8016</v>
      </c>
      <c r="AA546" s="119" t="s">
        <v>1</v>
      </c>
      <c r="AB546" t="s">
        <v>8016</v>
      </c>
      <c r="AC546">
        <v>0</v>
      </c>
    </row>
    <row r="547" spans="1:29" hidden="1" x14ac:dyDescent="0.25">
      <c r="A547" t="s">
        <v>8475</v>
      </c>
      <c r="B547" t="str">
        <f t="shared" si="47"/>
        <v>Julio</v>
      </c>
      <c r="C547">
        <f t="shared" si="42"/>
        <v>0</v>
      </c>
      <c r="D547">
        <v>192</v>
      </c>
      <c r="E547">
        <v>2022</v>
      </c>
      <c r="F547" t="s">
        <v>8676</v>
      </c>
      <c r="G547" t="s">
        <v>7854</v>
      </c>
      <c r="H547" t="s">
        <v>0</v>
      </c>
      <c r="I547" t="str">
        <f t="shared" si="43"/>
        <v>CCF</v>
      </c>
      <c r="J547" t="str">
        <f t="shared" si="44"/>
        <v>Impreso por imprenta o tiquetes</v>
      </c>
      <c r="K547" s="67" t="s">
        <v>8658</v>
      </c>
      <c r="L547" s="67" t="s">
        <v>8016</v>
      </c>
      <c r="M547">
        <v>56</v>
      </c>
      <c r="N547" t="s">
        <v>6295</v>
      </c>
      <c r="O547" t="str">
        <f t="shared" si="45"/>
        <v>06143105820014</v>
      </c>
      <c r="P547" t="s">
        <v>6296</v>
      </c>
      <c r="Q547">
        <v>0</v>
      </c>
      <c r="R547">
        <v>0</v>
      </c>
      <c r="S547">
        <v>0</v>
      </c>
      <c r="T547">
        <v>591.98</v>
      </c>
      <c r="U547">
        <v>0</v>
      </c>
      <c r="V547">
        <v>0</v>
      </c>
      <c r="W547">
        <v>0</v>
      </c>
      <c r="X547">
        <v>76.957400000000007</v>
      </c>
      <c r="Y547">
        <v>668.93740000000003</v>
      </c>
      <c r="Z547" t="s">
        <v>8016</v>
      </c>
      <c r="AA547" s="119" t="s">
        <v>1</v>
      </c>
      <c r="AB547" t="s">
        <v>8016</v>
      </c>
      <c r="AC547">
        <v>0</v>
      </c>
    </row>
    <row r="548" spans="1:29" hidden="1" x14ac:dyDescent="0.25">
      <c r="A548" t="s">
        <v>8475</v>
      </c>
      <c r="B548" t="str">
        <f t="shared" si="47"/>
        <v>Julio</v>
      </c>
      <c r="C548">
        <f t="shared" si="42"/>
        <v>0</v>
      </c>
      <c r="D548">
        <v>191</v>
      </c>
      <c r="E548">
        <v>2022</v>
      </c>
      <c r="F548" t="s">
        <v>8676</v>
      </c>
      <c r="G548" t="s">
        <v>7854</v>
      </c>
      <c r="H548" t="s">
        <v>0</v>
      </c>
      <c r="I548" t="str">
        <f t="shared" si="43"/>
        <v>CCF</v>
      </c>
      <c r="J548" t="str">
        <f t="shared" si="44"/>
        <v>Impreso por imprenta o tiquetes</v>
      </c>
      <c r="K548" s="67" t="s">
        <v>8658</v>
      </c>
      <c r="L548" s="67" t="s">
        <v>8016</v>
      </c>
      <c r="M548">
        <v>4159</v>
      </c>
      <c r="N548" t="s">
        <v>1527</v>
      </c>
      <c r="O548" t="str">
        <f t="shared" si="45"/>
        <v>12171109131010</v>
      </c>
      <c r="P548" t="s">
        <v>1528</v>
      </c>
      <c r="Q548">
        <v>0</v>
      </c>
      <c r="R548">
        <v>0</v>
      </c>
      <c r="S548">
        <v>0</v>
      </c>
      <c r="T548">
        <v>300</v>
      </c>
      <c r="U548">
        <v>0</v>
      </c>
      <c r="V548">
        <v>0</v>
      </c>
      <c r="W548">
        <v>0</v>
      </c>
      <c r="X548">
        <v>39</v>
      </c>
      <c r="Y548">
        <v>339</v>
      </c>
      <c r="Z548" t="s">
        <v>8016</v>
      </c>
      <c r="AA548" s="119" t="s">
        <v>1</v>
      </c>
      <c r="AB548" t="s">
        <v>8016</v>
      </c>
      <c r="AC548">
        <v>0</v>
      </c>
    </row>
    <row r="549" spans="1:29" hidden="1" x14ac:dyDescent="0.25">
      <c r="A549" t="s">
        <v>8475</v>
      </c>
      <c r="B549" t="str">
        <f t="shared" si="47"/>
        <v>Julio</v>
      </c>
      <c r="C549">
        <f t="shared" si="42"/>
        <v>0</v>
      </c>
      <c r="D549">
        <v>190</v>
      </c>
      <c r="E549">
        <v>2022</v>
      </c>
      <c r="F549" t="s">
        <v>8674</v>
      </c>
      <c r="G549" t="s">
        <v>7854</v>
      </c>
      <c r="H549" t="s">
        <v>0</v>
      </c>
      <c r="I549" t="str">
        <f t="shared" si="43"/>
        <v>CCF</v>
      </c>
      <c r="J549" t="str">
        <f t="shared" si="44"/>
        <v>Impreso por imprenta o tiquetes</v>
      </c>
      <c r="K549" s="67" t="s">
        <v>8658</v>
      </c>
      <c r="L549" s="67" t="s">
        <v>8016</v>
      </c>
      <c r="M549">
        <v>925697</v>
      </c>
      <c r="N549" t="s">
        <v>1516</v>
      </c>
      <c r="O549" t="str">
        <f t="shared" si="45"/>
        <v>06142407500017</v>
      </c>
      <c r="P549" t="s">
        <v>1517</v>
      </c>
      <c r="Q549">
        <v>2.2999999999999998</v>
      </c>
      <c r="R549">
        <v>0</v>
      </c>
      <c r="S549">
        <v>0</v>
      </c>
      <c r="T549">
        <v>43.98</v>
      </c>
      <c r="U549">
        <v>0</v>
      </c>
      <c r="V549">
        <v>0</v>
      </c>
      <c r="W549">
        <v>0</v>
      </c>
      <c r="X549">
        <v>5.7173999999999996</v>
      </c>
      <c r="Y549">
        <v>51.997399999999992</v>
      </c>
      <c r="Z549" t="s">
        <v>8016</v>
      </c>
      <c r="AA549" s="119" t="s">
        <v>1</v>
      </c>
      <c r="AB549" t="s">
        <v>8016</v>
      </c>
      <c r="AC549">
        <v>0</v>
      </c>
    </row>
    <row r="550" spans="1:29" hidden="1" x14ac:dyDescent="0.25">
      <c r="A550" t="s">
        <v>8475</v>
      </c>
      <c r="B550" t="str">
        <f t="shared" si="47"/>
        <v>Julio</v>
      </c>
      <c r="C550">
        <f t="shared" si="42"/>
        <v>0</v>
      </c>
      <c r="D550">
        <v>189</v>
      </c>
      <c r="E550">
        <v>2022</v>
      </c>
      <c r="F550" t="s">
        <v>8669</v>
      </c>
      <c r="G550" t="s">
        <v>7854</v>
      </c>
      <c r="H550" t="s">
        <v>0</v>
      </c>
      <c r="I550" t="str">
        <f t="shared" si="43"/>
        <v>CCF</v>
      </c>
      <c r="J550" t="str">
        <f t="shared" si="44"/>
        <v>Impreso por imprenta o tiquetes</v>
      </c>
      <c r="K550" s="67" t="s">
        <v>8658</v>
      </c>
      <c r="L550" s="67" t="s">
        <v>8016</v>
      </c>
      <c r="M550">
        <v>2572282</v>
      </c>
      <c r="N550" t="s">
        <v>39</v>
      </c>
      <c r="O550" t="str">
        <f t="shared" si="45"/>
        <v>06141909001034</v>
      </c>
      <c r="P550" t="s">
        <v>1566</v>
      </c>
      <c r="Q550">
        <v>2.35</v>
      </c>
      <c r="R550">
        <v>0</v>
      </c>
      <c r="S550">
        <v>0</v>
      </c>
      <c r="T550">
        <v>42.17</v>
      </c>
      <c r="U550">
        <v>0</v>
      </c>
      <c r="V550">
        <v>0</v>
      </c>
      <c r="W550">
        <v>0</v>
      </c>
      <c r="X550">
        <v>5.4821</v>
      </c>
      <c r="Y550">
        <v>50.002100000000006</v>
      </c>
      <c r="Z550" t="s">
        <v>8016</v>
      </c>
      <c r="AA550" s="119" t="s">
        <v>1</v>
      </c>
      <c r="AB550" t="s">
        <v>8194</v>
      </c>
      <c r="AC550">
        <v>592.41</v>
      </c>
    </row>
    <row r="551" spans="1:29" hidden="1" x14ac:dyDescent="0.25">
      <c r="A551" t="s">
        <v>8475</v>
      </c>
      <c r="B551" t="str">
        <f t="shared" si="47"/>
        <v>Julio</v>
      </c>
      <c r="C551">
        <f t="shared" si="42"/>
        <v>0</v>
      </c>
      <c r="D551">
        <v>188</v>
      </c>
      <c r="E551">
        <v>2022</v>
      </c>
      <c r="F551" t="s">
        <v>8631</v>
      </c>
      <c r="G551" t="s">
        <v>7854</v>
      </c>
      <c r="H551" t="s">
        <v>0</v>
      </c>
      <c r="I551" t="str">
        <f t="shared" si="43"/>
        <v>CCF</v>
      </c>
      <c r="J551" t="str">
        <f t="shared" si="44"/>
        <v>Impreso por imprenta o tiquetes</v>
      </c>
      <c r="K551" s="67" t="s">
        <v>8658</v>
      </c>
      <c r="L551" s="67" t="s">
        <v>8016</v>
      </c>
      <c r="M551">
        <v>586</v>
      </c>
      <c r="N551" t="s">
        <v>1458</v>
      </c>
      <c r="O551" t="str">
        <f t="shared" si="45"/>
        <v>04070802600010</v>
      </c>
      <c r="P551" t="s">
        <v>1459</v>
      </c>
      <c r="Q551">
        <v>2.41</v>
      </c>
      <c r="R551">
        <v>0</v>
      </c>
      <c r="S551">
        <v>0</v>
      </c>
      <c r="T551">
        <v>42.12</v>
      </c>
      <c r="U551">
        <v>0</v>
      </c>
      <c r="V551">
        <v>0</v>
      </c>
      <c r="W551">
        <v>0</v>
      </c>
      <c r="X551">
        <v>5.4756</v>
      </c>
      <c r="Y551">
        <v>50.005600000000001</v>
      </c>
      <c r="Z551" t="s">
        <v>8016</v>
      </c>
      <c r="AA551" s="119" t="s">
        <v>1</v>
      </c>
      <c r="AB551" t="s">
        <v>8194</v>
      </c>
      <c r="AC551">
        <v>698.41</v>
      </c>
    </row>
    <row r="552" spans="1:29" hidden="1" x14ac:dyDescent="0.25">
      <c r="A552" t="s">
        <v>8475</v>
      </c>
      <c r="B552" t="str">
        <f t="shared" si="47"/>
        <v>Julio</v>
      </c>
      <c r="C552">
        <f t="shared" si="42"/>
        <v>0</v>
      </c>
      <c r="D552">
        <v>187</v>
      </c>
      <c r="E552">
        <v>2022</v>
      </c>
      <c r="F552" t="s">
        <v>8678</v>
      </c>
      <c r="G552" t="s">
        <v>7854</v>
      </c>
      <c r="H552" t="s">
        <v>0</v>
      </c>
      <c r="I552" t="str">
        <f t="shared" si="43"/>
        <v>CCF</v>
      </c>
      <c r="J552" t="str">
        <f t="shared" si="44"/>
        <v>Impreso por imprenta o tiquetes</v>
      </c>
      <c r="K552" s="67" t="s">
        <v>8658</v>
      </c>
      <c r="L552" s="67" t="s">
        <v>8016</v>
      </c>
      <c r="M552">
        <v>27545</v>
      </c>
      <c r="N552" t="s">
        <v>1510</v>
      </c>
      <c r="O552" t="str">
        <f t="shared" si="45"/>
        <v>06141708071034</v>
      </c>
      <c r="P552" t="s">
        <v>1511</v>
      </c>
      <c r="Q552">
        <v>2.4500000000000002</v>
      </c>
      <c r="R552">
        <v>0</v>
      </c>
      <c r="S552">
        <v>0</v>
      </c>
      <c r="T552">
        <v>43.85</v>
      </c>
      <c r="U552">
        <v>0</v>
      </c>
      <c r="V552">
        <v>0</v>
      </c>
      <c r="W552">
        <v>0</v>
      </c>
      <c r="X552">
        <v>5.7005000000000008</v>
      </c>
      <c r="Y552">
        <v>52.000500000000002</v>
      </c>
      <c r="Z552" t="s">
        <v>8016</v>
      </c>
      <c r="AA552" s="119" t="s">
        <v>1</v>
      </c>
      <c r="AB552" t="s">
        <v>8016</v>
      </c>
      <c r="AC552">
        <v>0</v>
      </c>
    </row>
    <row r="553" spans="1:29" hidden="1" x14ac:dyDescent="0.25">
      <c r="A553" t="s">
        <v>8475</v>
      </c>
      <c r="B553" t="str">
        <f t="shared" si="47"/>
        <v>Julio</v>
      </c>
      <c r="C553">
        <f t="shared" si="42"/>
        <v>0</v>
      </c>
      <c r="D553">
        <v>186</v>
      </c>
      <c r="E553">
        <v>2022</v>
      </c>
      <c r="F553" t="s">
        <v>8663</v>
      </c>
      <c r="G553" t="s">
        <v>7854</v>
      </c>
      <c r="H553" t="s">
        <v>0</v>
      </c>
      <c r="I553" t="str">
        <f t="shared" si="43"/>
        <v>CCF</v>
      </c>
      <c r="J553" t="str">
        <f t="shared" si="44"/>
        <v>Impreso por imprenta o tiquetes</v>
      </c>
      <c r="K553" s="67" t="s">
        <v>8658</v>
      </c>
      <c r="L553" s="67" t="s">
        <v>8016</v>
      </c>
      <c r="M553">
        <v>34900</v>
      </c>
      <c r="N553" t="s">
        <v>1492</v>
      </c>
      <c r="O553" t="str">
        <f t="shared" si="45"/>
        <v>07151508430012</v>
      </c>
      <c r="P553" t="s">
        <v>1493</v>
      </c>
      <c r="Q553">
        <v>1.98</v>
      </c>
      <c r="R553">
        <v>0</v>
      </c>
      <c r="S553">
        <v>0</v>
      </c>
      <c r="T553">
        <v>35.42</v>
      </c>
      <c r="U553">
        <v>0</v>
      </c>
      <c r="V553">
        <v>0</v>
      </c>
      <c r="W553">
        <v>0</v>
      </c>
      <c r="X553">
        <v>4.6046000000000005</v>
      </c>
      <c r="Y553">
        <v>42.004599999999996</v>
      </c>
      <c r="Z553" t="s">
        <v>8016</v>
      </c>
      <c r="AA553" s="119" t="s">
        <v>1</v>
      </c>
      <c r="AB553" t="s">
        <v>8016</v>
      </c>
      <c r="AC553">
        <v>0</v>
      </c>
    </row>
    <row r="554" spans="1:29" hidden="1" x14ac:dyDescent="0.25">
      <c r="A554" t="s">
        <v>8475</v>
      </c>
      <c r="B554" t="str">
        <f t="shared" si="47"/>
        <v>Julio</v>
      </c>
      <c r="C554">
        <f t="shared" si="42"/>
        <v>0</v>
      </c>
      <c r="D554">
        <v>185</v>
      </c>
      <c r="E554">
        <v>2022</v>
      </c>
      <c r="F554" t="s">
        <v>8723</v>
      </c>
      <c r="G554" t="s">
        <v>7854</v>
      </c>
      <c r="H554" t="s">
        <v>0</v>
      </c>
      <c r="I554" t="str">
        <f t="shared" si="43"/>
        <v>CCF</v>
      </c>
      <c r="J554" t="str">
        <f t="shared" si="44"/>
        <v>Impreso por imprenta o tiquetes</v>
      </c>
      <c r="K554" s="67" t="s">
        <v>8658</v>
      </c>
      <c r="L554" s="67" t="s">
        <v>8016</v>
      </c>
      <c r="M554">
        <v>32185</v>
      </c>
      <c r="N554" t="s">
        <v>1492</v>
      </c>
      <c r="O554" t="str">
        <f t="shared" si="45"/>
        <v>07151508430012</v>
      </c>
      <c r="P554" t="s">
        <v>1493</v>
      </c>
      <c r="Q554">
        <v>1.93</v>
      </c>
      <c r="R554">
        <v>0</v>
      </c>
      <c r="S554">
        <v>0</v>
      </c>
      <c r="T554">
        <v>34.58</v>
      </c>
      <c r="U554">
        <v>0</v>
      </c>
      <c r="V554">
        <v>0</v>
      </c>
      <c r="W554">
        <v>0</v>
      </c>
      <c r="X554">
        <v>4.4954000000000001</v>
      </c>
      <c r="Y554">
        <v>41.005399999999995</v>
      </c>
      <c r="Z554" t="s">
        <v>8016</v>
      </c>
      <c r="AA554" s="119" t="s">
        <v>1</v>
      </c>
      <c r="AB554" t="s">
        <v>8202</v>
      </c>
      <c r="AC554">
        <v>5.96</v>
      </c>
    </row>
    <row r="555" spans="1:29" hidden="1" x14ac:dyDescent="0.25">
      <c r="A555" t="s">
        <v>8475</v>
      </c>
      <c r="B555" t="str">
        <f t="shared" si="47"/>
        <v>Julio</v>
      </c>
      <c r="C555">
        <f t="shared" si="42"/>
        <v>0</v>
      </c>
      <c r="D555">
        <v>184</v>
      </c>
      <c r="E555">
        <v>2022</v>
      </c>
      <c r="F555" t="s">
        <v>8592</v>
      </c>
      <c r="G555" t="s">
        <v>7854</v>
      </c>
      <c r="H555" t="s">
        <v>0</v>
      </c>
      <c r="I555" t="str">
        <f t="shared" si="43"/>
        <v>CCF</v>
      </c>
      <c r="J555" t="str">
        <f t="shared" si="44"/>
        <v>Impreso por imprenta o tiquetes</v>
      </c>
      <c r="K555" s="67" t="s">
        <v>8658</v>
      </c>
      <c r="L555" s="67" t="s">
        <v>8016</v>
      </c>
      <c r="M555">
        <v>533588</v>
      </c>
      <c r="N555" t="s">
        <v>1516</v>
      </c>
      <c r="O555" t="str">
        <f t="shared" si="45"/>
        <v>06142407500017</v>
      </c>
      <c r="P555" t="s">
        <v>1517</v>
      </c>
      <c r="Q555">
        <v>1.87</v>
      </c>
      <c r="R555">
        <v>0</v>
      </c>
      <c r="S555">
        <v>0</v>
      </c>
      <c r="T555">
        <v>35.520000000000003</v>
      </c>
      <c r="U555">
        <v>0</v>
      </c>
      <c r="V555">
        <v>0</v>
      </c>
      <c r="W555">
        <v>0</v>
      </c>
      <c r="X555">
        <v>4.6176000000000004</v>
      </c>
      <c r="Y555">
        <v>42.007600000000004</v>
      </c>
      <c r="Z555" t="s">
        <v>8016</v>
      </c>
      <c r="AA555" s="119" t="s">
        <v>1</v>
      </c>
      <c r="AB555" t="s">
        <v>8016</v>
      </c>
      <c r="AC555">
        <v>0</v>
      </c>
    </row>
    <row r="556" spans="1:29" hidden="1" x14ac:dyDescent="0.25">
      <c r="A556" t="s">
        <v>8475</v>
      </c>
      <c r="B556" t="str">
        <f t="shared" si="47"/>
        <v>Julio</v>
      </c>
      <c r="C556">
        <f t="shared" ref="C556:C619" si="48">IF(A556="ENERO",REPLACE(A556,2,4,"nero"),IF(A556="FEBRERO",REPLACE(A556,2,6,"ebrero"),IF(A556="MARZO",REPLACE(A556,2,4,"arzo"),IF(A556="ABRIL",REPLACE(A556,2,4,"bril"),IF(A556="MAYO",REPLACE(A556,2,3,"ayo"),IF(A556="JUNIO",REPLACE(A556,2,4,"unio"),0))))))</f>
        <v>0</v>
      </c>
      <c r="D556">
        <v>183</v>
      </c>
      <c r="E556">
        <v>2022</v>
      </c>
      <c r="F556" t="s">
        <v>8624</v>
      </c>
      <c r="G556" t="s">
        <v>7854</v>
      </c>
      <c r="H556" t="s">
        <v>0</v>
      </c>
      <c r="I556" t="str">
        <f t="shared" si="43"/>
        <v>CCF</v>
      </c>
      <c r="J556" t="str">
        <f t="shared" si="44"/>
        <v>Impreso por imprenta o tiquetes</v>
      </c>
      <c r="K556" s="67" t="s">
        <v>8658</v>
      </c>
      <c r="L556" s="67" t="s">
        <v>8016</v>
      </c>
      <c r="M556">
        <v>78421</v>
      </c>
      <c r="N556" t="s">
        <v>2399</v>
      </c>
      <c r="O556" t="str">
        <f t="shared" si="45"/>
        <v>06143101630050</v>
      </c>
      <c r="P556" t="s">
        <v>2400</v>
      </c>
      <c r="Q556">
        <v>2.4500000000000002</v>
      </c>
      <c r="R556">
        <v>0</v>
      </c>
      <c r="S556">
        <v>0</v>
      </c>
      <c r="T556">
        <v>46.5</v>
      </c>
      <c r="U556">
        <v>0</v>
      </c>
      <c r="V556">
        <v>0</v>
      </c>
      <c r="W556">
        <v>0</v>
      </c>
      <c r="X556">
        <v>6.0449999999999999</v>
      </c>
      <c r="Y556">
        <v>54.995000000000005</v>
      </c>
      <c r="Z556" t="s">
        <v>8016</v>
      </c>
      <c r="AA556" s="119" t="s">
        <v>1</v>
      </c>
      <c r="AB556" t="s">
        <v>8016</v>
      </c>
      <c r="AC556">
        <v>0</v>
      </c>
    </row>
    <row r="557" spans="1:29" hidden="1" x14ac:dyDescent="0.25">
      <c r="A557" t="s">
        <v>8475</v>
      </c>
      <c r="B557" t="str">
        <f t="shared" si="47"/>
        <v>Julio</v>
      </c>
      <c r="C557">
        <f t="shared" si="48"/>
        <v>0</v>
      </c>
      <c r="D557">
        <v>182</v>
      </c>
      <c r="E557">
        <v>2022</v>
      </c>
      <c r="F557" t="s">
        <v>8722</v>
      </c>
      <c r="G557" t="s">
        <v>7854</v>
      </c>
      <c r="H557" t="s">
        <v>0</v>
      </c>
      <c r="I557" t="str">
        <f t="shared" si="43"/>
        <v>CCF</v>
      </c>
      <c r="J557" t="str">
        <f t="shared" si="44"/>
        <v>Impreso por imprenta o tiquetes</v>
      </c>
      <c r="K557" s="67" t="s">
        <v>8658</v>
      </c>
      <c r="L557" s="67" t="s">
        <v>8016</v>
      </c>
      <c r="M557">
        <v>490778</v>
      </c>
      <c r="N557" t="s">
        <v>1516</v>
      </c>
      <c r="O557" t="str">
        <f t="shared" si="45"/>
        <v>06142407500017</v>
      </c>
      <c r="P557" t="s">
        <v>1517</v>
      </c>
      <c r="Q557">
        <v>1.7</v>
      </c>
      <c r="R557">
        <v>0</v>
      </c>
      <c r="S557">
        <v>0</v>
      </c>
      <c r="T557">
        <v>32.520000000000003</v>
      </c>
      <c r="U557">
        <v>0</v>
      </c>
      <c r="V557">
        <v>0</v>
      </c>
      <c r="W557">
        <v>0</v>
      </c>
      <c r="X557">
        <v>4.2276000000000007</v>
      </c>
      <c r="Y557">
        <v>38.447600000000008</v>
      </c>
      <c r="Z557" t="s">
        <v>8016</v>
      </c>
      <c r="AA557" s="119" t="s">
        <v>1</v>
      </c>
      <c r="AB557" t="s">
        <v>8016</v>
      </c>
      <c r="AC557">
        <v>0</v>
      </c>
    </row>
    <row r="558" spans="1:29" hidden="1" x14ac:dyDescent="0.25">
      <c r="A558" t="s">
        <v>8475</v>
      </c>
      <c r="B558" t="str">
        <f t="shared" si="47"/>
        <v>Julio</v>
      </c>
      <c r="C558">
        <f t="shared" si="48"/>
        <v>0</v>
      </c>
      <c r="D558">
        <v>181</v>
      </c>
      <c r="E558">
        <v>2022</v>
      </c>
      <c r="F558" t="s">
        <v>8677</v>
      </c>
      <c r="G558" t="s">
        <v>7854</v>
      </c>
      <c r="H558" t="s">
        <v>0</v>
      </c>
      <c r="I558" t="str">
        <f t="shared" si="43"/>
        <v>CCF</v>
      </c>
      <c r="J558" t="str">
        <f t="shared" si="44"/>
        <v>Impreso por imprenta o tiquetes</v>
      </c>
      <c r="K558" s="67" t="s">
        <v>8658</v>
      </c>
      <c r="L558" s="67" t="s">
        <v>8016</v>
      </c>
      <c r="M558">
        <v>781</v>
      </c>
      <c r="N558" t="s">
        <v>1174</v>
      </c>
      <c r="O558" t="str">
        <f t="shared" si="45"/>
        <v>06142703981055</v>
      </c>
      <c r="P558" t="s">
        <v>1175</v>
      </c>
      <c r="Q558">
        <v>0</v>
      </c>
      <c r="R558">
        <v>0</v>
      </c>
      <c r="S558">
        <v>0</v>
      </c>
      <c r="T558">
        <v>450</v>
      </c>
      <c r="U558">
        <v>0</v>
      </c>
      <c r="V558">
        <v>0</v>
      </c>
      <c r="W558">
        <v>0</v>
      </c>
      <c r="X558">
        <v>58.5</v>
      </c>
      <c r="Y558">
        <v>508.5</v>
      </c>
      <c r="Z558" t="s">
        <v>8016</v>
      </c>
      <c r="AA558" s="119" t="s">
        <v>1</v>
      </c>
      <c r="AB558" t="s">
        <v>8016</v>
      </c>
      <c r="AC558">
        <v>0</v>
      </c>
    </row>
    <row r="559" spans="1:29" hidden="1" x14ac:dyDescent="0.25">
      <c r="A559" t="s">
        <v>8475</v>
      </c>
      <c r="B559" t="str">
        <f t="shared" si="47"/>
        <v>Julio</v>
      </c>
      <c r="C559">
        <f t="shared" si="48"/>
        <v>0</v>
      </c>
      <c r="D559">
        <v>180</v>
      </c>
      <c r="E559">
        <v>2022</v>
      </c>
      <c r="F559" t="s">
        <v>8721</v>
      </c>
      <c r="G559" t="s">
        <v>7854</v>
      </c>
      <c r="H559" t="s">
        <v>0</v>
      </c>
      <c r="I559" t="str">
        <f t="shared" si="43"/>
        <v>CCF</v>
      </c>
      <c r="J559" t="str">
        <f t="shared" si="44"/>
        <v>Impreso por imprenta o tiquetes</v>
      </c>
      <c r="K559" s="67" t="s">
        <v>8658</v>
      </c>
      <c r="L559" s="67" t="s">
        <v>8016</v>
      </c>
      <c r="M559">
        <v>13737</v>
      </c>
      <c r="N559" t="s">
        <v>8617</v>
      </c>
      <c r="O559" t="str">
        <f t="shared" si="45"/>
        <v>95012110211015</v>
      </c>
      <c r="P559" t="s">
        <v>8618</v>
      </c>
      <c r="Q559">
        <v>0</v>
      </c>
      <c r="R559">
        <v>0</v>
      </c>
      <c r="S559">
        <v>0</v>
      </c>
      <c r="T559">
        <v>80.959999999999994</v>
      </c>
      <c r="U559">
        <v>0</v>
      </c>
      <c r="V559">
        <v>0</v>
      </c>
      <c r="W559">
        <v>0</v>
      </c>
      <c r="X559">
        <v>10.524799999999999</v>
      </c>
      <c r="Y559">
        <v>91.484799999999993</v>
      </c>
      <c r="Z559" t="s">
        <v>8016</v>
      </c>
      <c r="AA559" s="119" t="s">
        <v>1</v>
      </c>
      <c r="AB559" t="s">
        <v>8016</v>
      </c>
      <c r="AC559">
        <v>0</v>
      </c>
    </row>
    <row r="560" spans="1:29" hidden="1" x14ac:dyDescent="0.25">
      <c r="A560" t="s">
        <v>8475</v>
      </c>
      <c r="B560" t="str">
        <f t="shared" si="47"/>
        <v>Julio</v>
      </c>
      <c r="C560">
        <f t="shared" si="48"/>
        <v>0</v>
      </c>
      <c r="D560">
        <v>179</v>
      </c>
      <c r="E560">
        <v>2022</v>
      </c>
      <c r="F560" t="s">
        <v>8721</v>
      </c>
      <c r="G560" t="s">
        <v>7854</v>
      </c>
      <c r="H560" t="s">
        <v>0</v>
      </c>
      <c r="I560" t="str">
        <f t="shared" si="43"/>
        <v>CCF</v>
      </c>
      <c r="J560" t="str">
        <f t="shared" si="44"/>
        <v>Impreso por imprenta o tiquetes</v>
      </c>
      <c r="K560" s="67" t="s">
        <v>8658</v>
      </c>
      <c r="L560" s="67" t="s">
        <v>8016</v>
      </c>
      <c r="M560">
        <v>5062</v>
      </c>
      <c r="N560" t="s">
        <v>1674</v>
      </c>
      <c r="O560" t="str">
        <f t="shared" si="45"/>
        <v>06140706911055</v>
      </c>
      <c r="P560" t="s">
        <v>1675</v>
      </c>
      <c r="Q560">
        <v>0</v>
      </c>
      <c r="R560">
        <v>0</v>
      </c>
      <c r="S560">
        <v>0</v>
      </c>
      <c r="T560">
        <v>117.7</v>
      </c>
      <c r="U560">
        <v>0</v>
      </c>
      <c r="V560">
        <v>0</v>
      </c>
      <c r="W560">
        <v>0</v>
      </c>
      <c r="X560">
        <v>15.301</v>
      </c>
      <c r="Y560">
        <v>133.001</v>
      </c>
      <c r="Z560" t="s">
        <v>8016</v>
      </c>
      <c r="AA560" s="119" t="s">
        <v>1</v>
      </c>
      <c r="AB560" t="s">
        <v>8016</v>
      </c>
      <c r="AC560">
        <v>0</v>
      </c>
    </row>
    <row r="561" spans="1:29" hidden="1" x14ac:dyDescent="0.25">
      <c r="A561" t="s">
        <v>8475</v>
      </c>
      <c r="B561" t="str">
        <f t="shared" si="47"/>
        <v>Julio</v>
      </c>
      <c r="C561">
        <f t="shared" si="48"/>
        <v>0</v>
      </c>
      <c r="D561">
        <v>178</v>
      </c>
      <c r="E561">
        <v>2022</v>
      </c>
      <c r="F561" t="s">
        <v>8721</v>
      </c>
      <c r="G561" t="s">
        <v>7854</v>
      </c>
      <c r="H561" t="s">
        <v>0</v>
      </c>
      <c r="I561" t="str">
        <f t="shared" si="43"/>
        <v>CCF</v>
      </c>
      <c r="J561" t="str">
        <f t="shared" si="44"/>
        <v>Impreso por imprenta o tiquetes</v>
      </c>
      <c r="K561" s="67" t="s">
        <v>8658</v>
      </c>
      <c r="L561" s="67" t="s">
        <v>8016</v>
      </c>
      <c r="M561">
        <v>3378914</v>
      </c>
      <c r="N561" t="s">
        <v>1464</v>
      </c>
      <c r="O561" t="str">
        <f t="shared" si="45"/>
        <v>06140108580017</v>
      </c>
      <c r="P561" t="s">
        <v>1465</v>
      </c>
      <c r="Q561">
        <v>0</v>
      </c>
      <c r="R561">
        <v>0</v>
      </c>
      <c r="S561">
        <v>0</v>
      </c>
      <c r="T561">
        <v>23.09</v>
      </c>
      <c r="U561">
        <v>0</v>
      </c>
      <c r="V561">
        <v>0</v>
      </c>
      <c r="W561">
        <v>0</v>
      </c>
      <c r="X561">
        <v>3.0017</v>
      </c>
      <c r="Y561">
        <v>26.091699999999999</v>
      </c>
      <c r="Z561" t="s">
        <v>8016</v>
      </c>
      <c r="AA561" s="119" t="s">
        <v>1</v>
      </c>
      <c r="AB561" t="s">
        <v>8016</v>
      </c>
      <c r="AC561">
        <v>0</v>
      </c>
    </row>
    <row r="562" spans="1:29" hidden="1" x14ac:dyDescent="0.25">
      <c r="A562" t="s">
        <v>8475</v>
      </c>
      <c r="B562" t="str">
        <f t="shared" si="47"/>
        <v>Julio</v>
      </c>
      <c r="C562">
        <f t="shared" si="48"/>
        <v>0</v>
      </c>
      <c r="D562">
        <v>177</v>
      </c>
      <c r="E562">
        <v>2022</v>
      </c>
      <c r="F562" t="s">
        <v>8721</v>
      </c>
      <c r="G562" t="s">
        <v>7854</v>
      </c>
      <c r="H562" t="s">
        <v>0</v>
      </c>
      <c r="I562" t="str">
        <f t="shared" si="43"/>
        <v>CCF</v>
      </c>
      <c r="J562" t="str">
        <f t="shared" si="44"/>
        <v>Impreso por imprenta o tiquetes</v>
      </c>
      <c r="K562" s="67" t="s">
        <v>8658</v>
      </c>
      <c r="L562" s="67" t="s">
        <v>8016</v>
      </c>
      <c r="M562">
        <v>184607</v>
      </c>
      <c r="N562" t="s">
        <v>1554</v>
      </c>
      <c r="O562" t="str">
        <f t="shared" si="45"/>
        <v>06141007840010</v>
      </c>
      <c r="P562" t="s">
        <v>1555</v>
      </c>
      <c r="Q562">
        <v>0</v>
      </c>
      <c r="R562">
        <v>0</v>
      </c>
      <c r="S562">
        <v>0</v>
      </c>
      <c r="T562">
        <v>526</v>
      </c>
      <c r="U562">
        <v>0</v>
      </c>
      <c r="V562">
        <v>0</v>
      </c>
      <c r="W562">
        <v>0</v>
      </c>
      <c r="X562">
        <v>68.38</v>
      </c>
      <c r="Y562">
        <v>594.38</v>
      </c>
      <c r="Z562" t="s">
        <v>8016</v>
      </c>
      <c r="AA562" s="119" t="s">
        <v>1</v>
      </c>
      <c r="AB562" t="s">
        <v>8016</v>
      </c>
      <c r="AC562">
        <v>0</v>
      </c>
    </row>
    <row r="563" spans="1:29" hidden="1" x14ac:dyDescent="0.25">
      <c r="A563" t="s">
        <v>8475</v>
      </c>
      <c r="B563" t="str">
        <f t="shared" si="47"/>
        <v>Julio</v>
      </c>
      <c r="C563">
        <f t="shared" si="48"/>
        <v>0</v>
      </c>
      <c r="D563">
        <v>176</v>
      </c>
      <c r="E563">
        <v>2022</v>
      </c>
      <c r="F563" t="s">
        <v>8721</v>
      </c>
      <c r="G563" t="s">
        <v>7854</v>
      </c>
      <c r="H563" t="s">
        <v>0</v>
      </c>
      <c r="I563" t="str">
        <f t="shared" si="43"/>
        <v>CCF</v>
      </c>
      <c r="J563" t="str">
        <f t="shared" si="44"/>
        <v>Impreso por imprenta o tiquetes</v>
      </c>
      <c r="K563" s="67" t="s">
        <v>8658</v>
      </c>
      <c r="L563" s="67" t="s">
        <v>8016</v>
      </c>
      <c r="M563">
        <v>1964</v>
      </c>
      <c r="N563" t="s">
        <v>1628</v>
      </c>
      <c r="O563" t="str">
        <f t="shared" si="45"/>
        <v>06140404530104</v>
      </c>
      <c r="P563" t="s">
        <v>1629</v>
      </c>
      <c r="Q563">
        <v>0</v>
      </c>
      <c r="R563">
        <v>0</v>
      </c>
      <c r="S563">
        <v>0</v>
      </c>
      <c r="T563">
        <v>13.36</v>
      </c>
      <c r="U563">
        <v>0</v>
      </c>
      <c r="V563">
        <v>0</v>
      </c>
      <c r="W563">
        <v>0</v>
      </c>
      <c r="X563">
        <v>1.7367999999999999</v>
      </c>
      <c r="Y563">
        <v>15.0968</v>
      </c>
      <c r="Z563" t="s">
        <v>8016</v>
      </c>
      <c r="AA563" s="119" t="s">
        <v>1</v>
      </c>
      <c r="AB563" t="s">
        <v>8194</v>
      </c>
      <c r="AC563">
        <v>112.83</v>
      </c>
    </row>
    <row r="564" spans="1:29" hidden="1" x14ac:dyDescent="0.25">
      <c r="A564" t="s">
        <v>8475</v>
      </c>
      <c r="B564" t="str">
        <f t="shared" si="47"/>
        <v>Julio</v>
      </c>
      <c r="C564">
        <f t="shared" si="48"/>
        <v>0</v>
      </c>
      <c r="D564">
        <v>175</v>
      </c>
      <c r="E564">
        <v>2022</v>
      </c>
      <c r="F564" t="s">
        <v>8676</v>
      </c>
      <c r="G564" t="s">
        <v>7854</v>
      </c>
      <c r="H564" t="s">
        <v>0</v>
      </c>
      <c r="I564" t="str">
        <f t="shared" si="43"/>
        <v>CCF</v>
      </c>
      <c r="J564" t="str">
        <f t="shared" si="44"/>
        <v>Impreso por imprenta o tiquetes</v>
      </c>
      <c r="K564" s="67" t="s">
        <v>8658</v>
      </c>
      <c r="L564" s="67" t="s">
        <v>8016</v>
      </c>
      <c r="M564">
        <v>12877</v>
      </c>
      <c r="N564" t="s">
        <v>3556</v>
      </c>
      <c r="O564" t="str">
        <f t="shared" si="45"/>
        <v>06142911390029</v>
      </c>
      <c r="P564" t="s">
        <v>3557</v>
      </c>
      <c r="Q564">
        <v>0</v>
      </c>
      <c r="R564">
        <v>0</v>
      </c>
      <c r="S564">
        <v>0</v>
      </c>
      <c r="T564">
        <v>20</v>
      </c>
      <c r="U564">
        <v>0</v>
      </c>
      <c r="V564">
        <v>0</v>
      </c>
      <c r="W564">
        <v>0</v>
      </c>
      <c r="X564">
        <v>2.6</v>
      </c>
      <c r="Y564">
        <v>22.6</v>
      </c>
      <c r="Z564" t="s">
        <v>8016</v>
      </c>
      <c r="AA564" s="119" t="s">
        <v>1</v>
      </c>
      <c r="AB564" t="s">
        <v>8016</v>
      </c>
      <c r="AC564">
        <v>0</v>
      </c>
    </row>
    <row r="565" spans="1:29" hidden="1" x14ac:dyDescent="0.25">
      <c r="A565" t="s">
        <v>8475</v>
      </c>
      <c r="B565" t="str">
        <f t="shared" si="47"/>
        <v>Julio</v>
      </c>
      <c r="C565">
        <f t="shared" si="48"/>
        <v>0</v>
      </c>
      <c r="D565">
        <v>174</v>
      </c>
      <c r="E565">
        <v>2022</v>
      </c>
      <c r="F565" t="s">
        <v>8676</v>
      </c>
      <c r="G565" t="s">
        <v>7854</v>
      </c>
      <c r="H565" t="s">
        <v>0</v>
      </c>
      <c r="I565" t="str">
        <f t="shared" si="43"/>
        <v>CCF</v>
      </c>
      <c r="J565" t="str">
        <f t="shared" si="44"/>
        <v>Impreso por imprenta o tiquetes</v>
      </c>
      <c r="K565" s="67" t="s">
        <v>8658</v>
      </c>
      <c r="L565" s="67" t="s">
        <v>8016</v>
      </c>
      <c r="M565">
        <v>140505</v>
      </c>
      <c r="N565" t="s">
        <v>1471</v>
      </c>
      <c r="O565" t="str">
        <f t="shared" si="45"/>
        <v>14070503650018</v>
      </c>
      <c r="P565" t="s">
        <v>1472</v>
      </c>
      <c r="Q565">
        <v>0.99</v>
      </c>
      <c r="R565">
        <v>0</v>
      </c>
      <c r="S565">
        <v>0</v>
      </c>
      <c r="T565">
        <v>16.82</v>
      </c>
      <c r="U565">
        <v>0</v>
      </c>
      <c r="V565">
        <v>0</v>
      </c>
      <c r="W565">
        <v>0</v>
      </c>
      <c r="X565">
        <v>2.1866000000000003</v>
      </c>
      <c r="Y565">
        <v>19.996600000000001</v>
      </c>
      <c r="Z565" t="s">
        <v>8016</v>
      </c>
      <c r="AA565" s="119" t="s">
        <v>1</v>
      </c>
      <c r="AB565" t="s">
        <v>8194</v>
      </c>
      <c r="AC565">
        <v>33.380000000000003</v>
      </c>
    </row>
    <row r="566" spans="1:29" hidden="1" x14ac:dyDescent="0.25">
      <c r="A566" t="s">
        <v>8475</v>
      </c>
      <c r="B566" t="str">
        <f t="shared" si="47"/>
        <v>Julio</v>
      </c>
      <c r="C566">
        <f t="shared" si="48"/>
        <v>0</v>
      </c>
      <c r="D566">
        <v>173</v>
      </c>
      <c r="E566">
        <v>2022</v>
      </c>
      <c r="F566" t="s">
        <v>8676</v>
      </c>
      <c r="G566" t="s">
        <v>7854</v>
      </c>
      <c r="H566" t="s">
        <v>0</v>
      </c>
      <c r="I566" t="str">
        <f t="shared" si="43"/>
        <v>CCF</v>
      </c>
      <c r="J566" t="str">
        <f t="shared" si="44"/>
        <v>Impreso por imprenta o tiquetes</v>
      </c>
      <c r="K566" s="67" t="s">
        <v>8658</v>
      </c>
      <c r="L566" s="67" t="s">
        <v>8016</v>
      </c>
      <c r="M566">
        <v>34945</v>
      </c>
      <c r="N566" t="s">
        <v>1510</v>
      </c>
      <c r="O566" t="str">
        <f t="shared" si="45"/>
        <v>06141708071034</v>
      </c>
      <c r="P566" t="s">
        <v>1511</v>
      </c>
      <c r="Q566">
        <v>1.95</v>
      </c>
      <c r="R566">
        <v>0</v>
      </c>
      <c r="S566">
        <v>0</v>
      </c>
      <c r="T566">
        <v>33.67</v>
      </c>
      <c r="U566">
        <v>0</v>
      </c>
      <c r="V566">
        <v>0</v>
      </c>
      <c r="W566">
        <v>0</v>
      </c>
      <c r="X566">
        <v>4.3771000000000004</v>
      </c>
      <c r="Y566">
        <v>39.997100000000003</v>
      </c>
      <c r="Z566" t="s">
        <v>8016</v>
      </c>
      <c r="AA566" s="119" t="s">
        <v>1</v>
      </c>
      <c r="AB566" t="s">
        <v>8016</v>
      </c>
      <c r="AC566">
        <v>0</v>
      </c>
    </row>
    <row r="567" spans="1:29" hidden="1" x14ac:dyDescent="0.25">
      <c r="A567" t="s">
        <v>8475</v>
      </c>
      <c r="B567" t="str">
        <f t="shared" si="47"/>
        <v>Julio</v>
      </c>
      <c r="C567">
        <f t="shared" si="48"/>
        <v>0</v>
      </c>
      <c r="D567">
        <v>172</v>
      </c>
      <c r="E567">
        <v>2022</v>
      </c>
      <c r="F567" t="s">
        <v>8676</v>
      </c>
      <c r="G567" t="s">
        <v>7854</v>
      </c>
      <c r="H567" t="s">
        <v>0</v>
      </c>
      <c r="I567" t="str">
        <f t="shared" si="43"/>
        <v>CCF</v>
      </c>
      <c r="J567" t="str">
        <f t="shared" si="44"/>
        <v>Impreso por imprenta o tiquetes</v>
      </c>
      <c r="K567" s="67" t="s">
        <v>8658</v>
      </c>
      <c r="L567" s="67" t="s">
        <v>8016</v>
      </c>
      <c r="M567">
        <v>735</v>
      </c>
      <c r="N567" t="s">
        <v>1174</v>
      </c>
      <c r="O567" t="str">
        <f t="shared" si="45"/>
        <v>06142703981055</v>
      </c>
      <c r="P567" t="s">
        <v>1175</v>
      </c>
      <c r="Q567">
        <v>0</v>
      </c>
      <c r="R567">
        <v>0</v>
      </c>
      <c r="S567">
        <v>0</v>
      </c>
      <c r="T567">
        <v>61201.8</v>
      </c>
      <c r="U567">
        <v>0</v>
      </c>
      <c r="V567">
        <v>0</v>
      </c>
      <c r="W567">
        <v>0</v>
      </c>
      <c r="X567">
        <v>7956.2340000000004</v>
      </c>
      <c r="Y567">
        <v>69158.034</v>
      </c>
      <c r="Z567" t="s">
        <v>8016</v>
      </c>
      <c r="AA567" s="119" t="s">
        <v>1</v>
      </c>
      <c r="AB567" t="s">
        <v>8016</v>
      </c>
      <c r="AC567">
        <v>0</v>
      </c>
    </row>
    <row r="568" spans="1:29" hidden="1" x14ac:dyDescent="0.25">
      <c r="A568" t="s">
        <v>8475</v>
      </c>
      <c r="B568" t="str">
        <f t="shared" si="47"/>
        <v>Julio</v>
      </c>
      <c r="C568">
        <f t="shared" si="48"/>
        <v>0</v>
      </c>
      <c r="D568">
        <v>171</v>
      </c>
      <c r="E568">
        <v>2022</v>
      </c>
      <c r="F568" t="s">
        <v>8676</v>
      </c>
      <c r="G568" t="s">
        <v>7854</v>
      </c>
      <c r="H568" t="s">
        <v>0</v>
      </c>
      <c r="I568" t="str">
        <f t="shared" si="43"/>
        <v>CCF</v>
      </c>
      <c r="J568" t="str">
        <f t="shared" si="44"/>
        <v>Impreso por imprenta o tiquetes</v>
      </c>
      <c r="K568" s="67" t="s">
        <v>8658</v>
      </c>
      <c r="L568" s="67" t="s">
        <v>8016</v>
      </c>
      <c r="M568">
        <v>734</v>
      </c>
      <c r="N568" t="s">
        <v>1174</v>
      </c>
      <c r="O568" t="str">
        <f t="shared" si="45"/>
        <v>06142703981055</v>
      </c>
      <c r="P568" t="s">
        <v>1175</v>
      </c>
      <c r="Q568">
        <v>0</v>
      </c>
      <c r="R568">
        <v>0</v>
      </c>
      <c r="S568">
        <v>0</v>
      </c>
      <c r="T568">
        <v>90096.6</v>
      </c>
      <c r="U568">
        <v>0</v>
      </c>
      <c r="V568">
        <v>0</v>
      </c>
      <c r="W568">
        <v>0</v>
      </c>
      <c r="X568">
        <v>11712.558000000001</v>
      </c>
      <c r="Y568">
        <v>101809.15800000001</v>
      </c>
      <c r="Z568" t="s">
        <v>8016</v>
      </c>
      <c r="AA568" s="119" t="s">
        <v>1</v>
      </c>
      <c r="AB568" t="s">
        <v>8016</v>
      </c>
      <c r="AC568">
        <v>0</v>
      </c>
    </row>
    <row r="569" spans="1:29" hidden="1" x14ac:dyDescent="0.25">
      <c r="A569" t="s">
        <v>8475</v>
      </c>
      <c r="B569" t="str">
        <f t="shared" si="47"/>
        <v>Julio</v>
      </c>
      <c r="C569">
        <f t="shared" si="48"/>
        <v>0</v>
      </c>
      <c r="D569">
        <v>170</v>
      </c>
      <c r="E569">
        <v>2022</v>
      </c>
      <c r="F569" t="s">
        <v>8673</v>
      </c>
      <c r="G569" t="s">
        <v>7854</v>
      </c>
      <c r="H569" t="s">
        <v>0</v>
      </c>
      <c r="I569" t="str">
        <f t="shared" si="43"/>
        <v>CCF</v>
      </c>
      <c r="J569" t="str">
        <f t="shared" si="44"/>
        <v>Impreso por imprenta o tiquetes</v>
      </c>
      <c r="K569" s="67" t="s">
        <v>8658</v>
      </c>
      <c r="L569" s="67" t="s">
        <v>8016</v>
      </c>
      <c r="M569">
        <v>9678</v>
      </c>
      <c r="N569" t="s">
        <v>1469</v>
      </c>
      <c r="O569" t="str">
        <f t="shared" si="45"/>
        <v>06140711071030</v>
      </c>
      <c r="P569" t="s">
        <v>1470</v>
      </c>
      <c r="Q569">
        <v>0</v>
      </c>
      <c r="R569">
        <v>0</v>
      </c>
      <c r="S569">
        <v>0</v>
      </c>
      <c r="T569">
        <v>53.81</v>
      </c>
      <c r="U569">
        <v>0</v>
      </c>
      <c r="V569">
        <v>0</v>
      </c>
      <c r="W569">
        <v>0</v>
      </c>
      <c r="X569">
        <v>6.9953000000000003</v>
      </c>
      <c r="Y569">
        <v>60.805300000000003</v>
      </c>
      <c r="Z569" t="s">
        <v>8016</v>
      </c>
      <c r="AA569" s="119" t="s">
        <v>1</v>
      </c>
      <c r="AB569" t="s">
        <v>8016</v>
      </c>
      <c r="AC569">
        <v>0</v>
      </c>
    </row>
    <row r="570" spans="1:29" hidden="1" x14ac:dyDescent="0.25">
      <c r="A570" t="s">
        <v>8475</v>
      </c>
      <c r="B570" t="str">
        <f t="shared" si="47"/>
        <v>Julio</v>
      </c>
      <c r="C570">
        <f t="shared" si="48"/>
        <v>0</v>
      </c>
      <c r="D570">
        <v>169</v>
      </c>
      <c r="E570">
        <v>2022</v>
      </c>
      <c r="F570" t="s">
        <v>8673</v>
      </c>
      <c r="G570" t="s">
        <v>7854</v>
      </c>
      <c r="H570" t="s">
        <v>0</v>
      </c>
      <c r="I570" t="str">
        <f t="shared" si="43"/>
        <v>CCF</v>
      </c>
      <c r="J570" t="str">
        <f t="shared" si="44"/>
        <v>Impreso por imprenta o tiquetes</v>
      </c>
      <c r="K570" s="67" t="s">
        <v>8658</v>
      </c>
      <c r="L570" s="67" t="s">
        <v>8016</v>
      </c>
      <c r="M570">
        <v>652</v>
      </c>
      <c r="N570" t="s">
        <v>1174</v>
      </c>
      <c r="O570" t="str">
        <f t="shared" si="45"/>
        <v>06142703981055</v>
      </c>
      <c r="P570" t="s">
        <v>1175</v>
      </c>
      <c r="Q570">
        <v>0</v>
      </c>
      <c r="R570">
        <v>0</v>
      </c>
      <c r="S570">
        <v>0</v>
      </c>
      <c r="T570">
        <v>5926.4</v>
      </c>
      <c r="U570">
        <v>0</v>
      </c>
      <c r="V570">
        <v>0</v>
      </c>
      <c r="W570">
        <v>0</v>
      </c>
      <c r="X570">
        <v>770.43200000000002</v>
      </c>
      <c r="Y570">
        <v>6696.8319999999994</v>
      </c>
      <c r="Z570" t="s">
        <v>8016</v>
      </c>
      <c r="AA570" s="119" t="s">
        <v>1</v>
      </c>
      <c r="AB570" t="s">
        <v>8016</v>
      </c>
      <c r="AC570">
        <v>0</v>
      </c>
    </row>
    <row r="571" spans="1:29" hidden="1" x14ac:dyDescent="0.25">
      <c r="A571" t="s">
        <v>8475</v>
      </c>
      <c r="B571" t="str">
        <f t="shared" si="47"/>
        <v>Julio</v>
      </c>
      <c r="C571">
        <f t="shared" si="48"/>
        <v>0</v>
      </c>
      <c r="D571">
        <v>168</v>
      </c>
      <c r="E571">
        <v>2022</v>
      </c>
      <c r="F571" t="s">
        <v>8675</v>
      </c>
      <c r="G571" t="s">
        <v>7854</v>
      </c>
      <c r="H571" t="s">
        <v>0</v>
      </c>
      <c r="I571" t="str">
        <f t="shared" si="43"/>
        <v>CCF</v>
      </c>
      <c r="J571" t="str">
        <f t="shared" si="44"/>
        <v>Impreso por imprenta o tiquetes</v>
      </c>
      <c r="K571" s="67" t="s">
        <v>8658</v>
      </c>
      <c r="L571" s="67" t="s">
        <v>8016</v>
      </c>
      <c r="M571">
        <v>926409</v>
      </c>
      <c r="N571" t="s">
        <v>1516</v>
      </c>
      <c r="O571" t="str">
        <f t="shared" si="45"/>
        <v>06142407500017</v>
      </c>
      <c r="P571" t="s">
        <v>1517</v>
      </c>
      <c r="Q571">
        <v>3.1</v>
      </c>
      <c r="R571">
        <v>0</v>
      </c>
      <c r="S571">
        <v>0</v>
      </c>
      <c r="T571">
        <v>59.26</v>
      </c>
      <c r="U571">
        <v>0</v>
      </c>
      <c r="V571">
        <v>0</v>
      </c>
      <c r="W571">
        <v>0</v>
      </c>
      <c r="X571">
        <v>7.7038000000000002</v>
      </c>
      <c r="Y571">
        <v>70.063800000000001</v>
      </c>
      <c r="Z571" t="s">
        <v>8016</v>
      </c>
      <c r="AA571" s="119" t="s">
        <v>1</v>
      </c>
      <c r="AB571" t="s">
        <v>8016</v>
      </c>
      <c r="AC571">
        <v>0</v>
      </c>
    </row>
    <row r="572" spans="1:29" hidden="1" x14ac:dyDescent="0.25">
      <c r="A572" t="s">
        <v>8475</v>
      </c>
      <c r="B572" t="str">
        <f t="shared" si="47"/>
        <v>Julio</v>
      </c>
      <c r="C572">
        <f t="shared" si="48"/>
        <v>0</v>
      </c>
      <c r="D572">
        <v>167</v>
      </c>
      <c r="E572">
        <v>2022</v>
      </c>
      <c r="F572" t="s">
        <v>8675</v>
      </c>
      <c r="G572" t="s">
        <v>7854</v>
      </c>
      <c r="H572" t="s">
        <v>0</v>
      </c>
      <c r="I572" t="str">
        <f t="shared" si="43"/>
        <v>CCF</v>
      </c>
      <c r="J572" t="str">
        <f t="shared" si="44"/>
        <v>Impreso por imprenta o tiquetes</v>
      </c>
      <c r="K572" s="67" t="s">
        <v>8658</v>
      </c>
      <c r="L572" s="67" t="s">
        <v>8016</v>
      </c>
      <c r="M572">
        <v>933</v>
      </c>
      <c r="N572" t="s">
        <v>8719</v>
      </c>
      <c r="O572" t="str">
        <f t="shared" si="45"/>
        <v>06142509201057</v>
      </c>
      <c r="P572" t="s">
        <v>8720</v>
      </c>
      <c r="Q572">
        <v>0</v>
      </c>
      <c r="R572">
        <v>0</v>
      </c>
      <c r="S572">
        <v>0</v>
      </c>
      <c r="T572">
        <v>234</v>
      </c>
      <c r="U572">
        <v>0</v>
      </c>
      <c r="V572">
        <v>0</v>
      </c>
      <c r="W572">
        <v>0</v>
      </c>
      <c r="X572">
        <v>30.42</v>
      </c>
      <c r="Y572">
        <v>264.42</v>
      </c>
      <c r="Z572" t="s">
        <v>8016</v>
      </c>
      <c r="AA572" s="119" t="s">
        <v>1</v>
      </c>
      <c r="AB572" t="s">
        <v>8016</v>
      </c>
      <c r="AC572">
        <v>0</v>
      </c>
    </row>
    <row r="573" spans="1:29" hidden="1" x14ac:dyDescent="0.25">
      <c r="A573" t="s">
        <v>8475</v>
      </c>
      <c r="B573" t="str">
        <f t="shared" si="47"/>
        <v>Julio</v>
      </c>
      <c r="C573">
        <f t="shared" si="48"/>
        <v>0</v>
      </c>
      <c r="D573">
        <v>166</v>
      </c>
      <c r="E573">
        <v>2022</v>
      </c>
      <c r="F573" t="s">
        <v>8675</v>
      </c>
      <c r="G573" t="s">
        <v>7854</v>
      </c>
      <c r="H573" t="s">
        <v>0</v>
      </c>
      <c r="I573" t="str">
        <f t="shared" si="43"/>
        <v>CCF</v>
      </c>
      <c r="J573" t="str">
        <f t="shared" si="44"/>
        <v>Impreso por imprenta o tiquetes</v>
      </c>
      <c r="K573" s="67" t="s">
        <v>8658</v>
      </c>
      <c r="L573" s="67" t="s">
        <v>8016</v>
      </c>
      <c r="M573">
        <v>11760</v>
      </c>
      <c r="N573" t="s">
        <v>1469</v>
      </c>
      <c r="O573" t="str">
        <f t="shared" si="45"/>
        <v>06140711071030</v>
      </c>
      <c r="P573" t="s">
        <v>1470</v>
      </c>
      <c r="Q573">
        <v>0</v>
      </c>
      <c r="R573">
        <v>0</v>
      </c>
      <c r="S573">
        <v>0</v>
      </c>
      <c r="T573">
        <v>127.15</v>
      </c>
      <c r="U573">
        <v>0</v>
      </c>
      <c r="V573">
        <v>0</v>
      </c>
      <c r="W573">
        <v>0</v>
      </c>
      <c r="X573">
        <v>16.529500000000002</v>
      </c>
      <c r="Y573">
        <v>143.67950000000002</v>
      </c>
      <c r="Z573" t="s">
        <v>8016</v>
      </c>
      <c r="AA573" s="119" t="s">
        <v>1</v>
      </c>
      <c r="AB573" t="s">
        <v>8016</v>
      </c>
      <c r="AC573">
        <v>0</v>
      </c>
    </row>
    <row r="574" spans="1:29" hidden="1" x14ac:dyDescent="0.25">
      <c r="A574" t="s">
        <v>8475</v>
      </c>
      <c r="B574" t="str">
        <f t="shared" si="47"/>
        <v>Julio</v>
      </c>
      <c r="C574">
        <f t="shared" si="48"/>
        <v>0</v>
      </c>
      <c r="D574">
        <v>165</v>
      </c>
      <c r="E574">
        <v>2022</v>
      </c>
      <c r="F574" t="s">
        <v>8675</v>
      </c>
      <c r="G574" t="s">
        <v>7854</v>
      </c>
      <c r="H574" t="s">
        <v>0</v>
      </c>
      <c r="I574" t="str">
        <f t="shared" si="43"/>
        <v>CCF</v>
      </c>
      <c r="J574" t="str">
        <f t="shared" si="44"/>
        <v>Impreso por imprenta o tiquetes</v>
      </c>
      <c r="K574" s="67" t="s">
        <v>8658</v>
      </c>
      <c r="L574" s="67" t="s">
        <v>8016</v>
      </c>
      <c r="M574">
        <v>1465</v>
      </c>
      <c r="N574" t="s">
        <v>1699</v>
      </c>
      <c r="O574" t="str">
        <f t="shared" si="45"/>
        <v>13071610671016</v>
      </c>
      <c r="P574" t="s">
        <v>1700</v>
      </c>
      <c r="Q574">
        <v>0</v>
      </c>
      <c r="R574">
        <v>0</v>
      </c>
      <c r="S574">
        <v>0</v>
      </c>
      <c r="T574">
        <v>37.520000000000003</v>
      </c>
      <c r="U574">
        <v>0</v>
      </c>
      <c r="V574">
        <v>0</v>
      </c>
      <c r="W574">
        <v>0</v>
      </c>
      <c r="X574">
        <v>4.8776000000000002</v>
      </c>
      <c r="Y574">
        <v>42.397600000000004</v>
      </c>
      <c r="Z574" t="s">
        <v>8016</v>
      </c>
      <c r="AA574" s="119" t="s">
        <v>1</v>
      </c>
      <c r="AB574" t="s">
        <v>8194</v>
      </c>
      <c r="AC574">
        <v>530.71</v>
      </c>
    </row>
    <row r="575" spans="1:29" hidden="1" x14ac:dyDescent="0.25">
      <c r="A575" t="s">
        <v>8475</v>
      </c>
      <c r="B575" t="str">
        <f t="shared" si="47"/>
        <v>Julio</v>
      </c>
      <c r="C575">
        <f t="shared" si="48"/>
        <v>0</v>
      </c>
      <c r="D575">
        <v>164</v>
      </c>
      <c r="E575">
        <v>2022</v>
      </c>
      <c r="F575" t="s">
        <v>8718</v>
      </c>
      <c r="G575" t="s">
        <v>7854</v>
      </c>
      <c r="H575" t="s">
        <v>0</v>
      </c>
      <c r="I575" t="str">
        <f t="shared" si="43"/>
        <v>CCF</v>
      </c>
      <c r="J575" t="str">
        <f t="shared" si="44"/>
        <v>Impreso por imprenta o tiquetes</v>
      </c>
      <c r="K575" s="67" t="s">
        <v>8658</v>
      </c>
      <c r="L575" s="67" t="s">
        <v>8016</v>
      </c>
      <c r="M575">
        <v>3682</v>
      </c>
      <c r="N575" t="s">
        <v>1641</v>
      </c>
      <c r="O575" t="str">
        <f t="shared" si="45"/>
        <v>06140307951051</v>
      </c>
      <c r="P575" t="s">
        <v>1642</v>
      </c>
      <c r="Q575">
        <v>1.93</v>
      </c>
      <c r="R575">
        <v>0</v>
      </c>
      <c r="S575">
        <v>0</v>
      </c>
      <c r="T575">
        <v>33.69</v>
      </c>
      <c r="U575">
        <v>0</v>
      </c>
      <c r="V575">
        <v>0</v>
      </c>
      <c r="W575">
        <v>0</v>
      </c>
      <c r="X575">
        <v>4.3796999999999997</v>
      </c>
      <c r="Y575">
        <v>39.999699999999997</v>
      </c>
      <c r="Z575" t="s">
        <v>8016</v>
      </c>
      <c r="AA575" s="119" t="s">
        <v>1</v>
      </c>
      <c r="AB575" t="s">
        <v>8194</v>
      </c>
      <c r="AC575">
        <v>863.94</v>
      </c>
    </row>
    <row r="576" spans="1:29" hidden="1" x14ac:dyDescent="0.25">
      <c r="A576" t="s">
        <v>8475</v>
      </c>
      <c r="B576" t="str">
        <f t="shared" si="47"/>
        <v>Julio</v>
      </c>
      <c r="C576">
        <f t="shared" si="48"/>
        <v>0</v>
      </c>
      <c r="D576">
        <v>163</v>
      </c>
      <c r="E576">
        <v>2022</v>
      </c>
      <c r="F576" t="s">
        <v>8672</v>
      </c>
      <c r="G576" t="s">
        <v>7854</v>
      </c>
      <c r="H576" t="s">
        <v>0</v>
      </c>
      <c r="I576" t="str">
        <f t="shared" si="43"/>
        <v>CCF</v>
      </c>
      <c r="J576" t="str">
        <f t="shared" si="44"/>
        <v>Impreso por imprenta o tiquetes</v>
      </c>
      <c r="K576" s="67" t="s">
        <v>8658</v>
      </c>
      <c r="L576" s="67" t="s">
        <v>8016</v>
      </c>
      <c r="M576">
        <v>403660</v>
      </c>
      <c r="N576" t="s">
        <v>2759</v>
      </c>
      <c r="O576" t="str">
        <f t="shared" si="45"/>
        <v>06141312850038</v>
      </c>
      <c r="P576" t="s">
        <v>2760</v>
      </c>
      <c r="Q576">
        <v>0</v>
      </c>
      <c r="R576">
        <v>0</v>
      </c>
      <c r="S576">
        <v>0</v>
      </c>
      <c r="T576">
        <v>56.16</v>
      </c>
      <c r="U576">
        <v>0</v>
      </c>
      <c r="V576">
        <v>0</v>
      </c>
      <c r="W576">
        <v>0</v>
      </c>
      <c r="X576">
        <v>7.3007999999999997</v>
      </c>
      <c r="Y576">
        <v>63.460799999999999</v>
      </c>
      <c r="Z576" t="s">
        <v>8016</v>
      </c>
      <c r="AA576" s="119" t="s">
        <v>1</v>
      </c>
      <c r="AB576" t="s">
        <v>8194</v>
      </c>
      <c r="AC576">
        <v>12.56</v>
      </c>
    </row>
    <row r="577" spans="1:29" hidden="1" x14ac:dyDescent="0.25">
      <c r="A577" t="s">
        <v>8475</v>
      </c>
      <c r="B577" t="str">
        <f t="shared" si="47"/>
        <v>Julio</v>
      </c>
      <c r="C577">
        <f t="shared" si="48"/>
        <v>0</v>
      </c>
      <c r="D577">
        <v>162</v>
      </c>
      <c r="E577">
        <v>2022</v>
      </c>
      <c r="F577" t="s">
        <v>8672</v>
      </c>
      <c r="G577" t="s">
        <v>7854</v>
      </c>
      <c r="H577" t="s">
        <v>0</v>
      </c>
      <c r="I577" t="str">
        <f t="shared" si="43"/>
        <v>CCF</v>
      </c>
      <c r="J577" t="str">
        <f t="shared" si="44"/>
        <v>Impreso por imprenta o tiquetes</v>
      </c>
      <c r="K577" s="67" t="s">
        <v>8658</v>
      </c>
      <c r="L577" s="67" t="s">
        <v>8016</v>
      </c>
      <c r="M577">
        <v>18914</v>
      </c>
      <c r="N577" t="s">
        <v>1602</v>
      </c>
      <c r="O577" t="str">
        <f t="shared" si="45"/>
        <v>05111703630014</v>
      </c>
      <c r="P577" t="s">
        <v>1603</v>
      </c>
      <c r="Q577">
        <v>1.9</v>
      </c>
      <c r="R577">
        <v>0</v>
      </c>
      <c r="S577">
        <v>0</v>
      </c>
      <c r="T577">
        <v>33.72</v>
      </c>
      <c r="U577">
        <v>0</v>
      </c>
      <c r="V577">
        <v>0</v>
      </c>
      <c r="W577">
        <v>0</v>
      </c>
      <c r="X577">
        <v>4.3836000000000004</v>
      </c>
      <c r="Y577">
        <v>40.003599999999999</v>
      </c>
      <c r="Z577" t="s">
        <v>8016</v>
      </c>
      <c r="AA577" s="119" t="s">
        <v>1</v>
      </c>
      <c r="AB577" t="s">
        <v>8016</v>
      </c>
      <c r="AC577">
        <v>0</v>
      </c>
    </row>
    <row r="578" spans="1:29" hidden="1" x14ac:dyDescent="0.25">
      <c r="A578" t="s">
        <v>8475</v>
      </c>
      <c r="B578" t="str">
        <f t="shared" si="47"/>
        <v>Julio</v>
      </c>
      <c r="C578">
        <f t="shared" si="48"/>
        <v>0</v>
      </c>
      <c r="D578">
        <v>161</v>
      </c>
      <c r="E578">
        <v>2022</v>
      </c>
      <c r="F578" t="s">
        <v>8671</v>
      </c>
      <c r="G578" t="s">
        <v>7854</v>
      </c>
      <c r="H578" t="s">
        <v>0</v>
      </c>
      <c r="I578" t="str">
        <f t="shared" si="43"/>
        <v>CCF</v>
      </c>
      <c r="J578" t="str">
        <f t="shared" si="44"/>
        <v>Impreso por imprenta o tiquetes</v>
      </c>
      <c r="K578" s="67" t="s">
        <v>8658</v>
      </c>
      <c r="L578" s="67" t="s">
        <v>8016</v>
      </c>
      <c r="M578">
        <v>15010</v>
      </c>
      <c r="N578" t="s">
        <v>8613</v>
      </c>
      <c r="O578" t="str">
        <f t="shared" si="45"/>
        <v>08110405590010</v>
      </c>
      <c r="P578" t="s">
        <v>8614</v>
      </c>
      <c r="Q578">
        <v>0.98</v>
      </c>
      <c r="R578">
        <v>0</v>
      </c>
      <c r="S578">
        <v>0</v>
      </c>
      <c r="T578">
        <v>16.829999999999998</v>
      </c>
      <c r="U578">
        <v>0</v>
      </c>
      <c r="V578">
        <v>0</v>
      </c>
      <c r="W578">
        <v>0</v>
      </c>
      <c r="X578">
        <v>2.1879</v>
      </c>
      <c r="Y578">
        <v>19.997899999999998</v>
      </c>
      <c r="Z578" t="s">
        <v>8016</v>
      </c>
      <c r="AA578" s="119" t="s">
        <v>1</v>
      </c>
      <c r="AB578" t="s">
        <v>8016</v>
      </c>
      <c r="AC578">
        <v>0</v>
      </c>
    </row>
    <row r="579" spans="1:29" hidden="1" x14ac:dyDescent="0.25">
      <c r="A579" t="s">
        <v>8475</v>
      </c>
      <c r="B579" t="str">
        <f t="shared" si="47"/>
        <v>Julio</v>
      </c>
      <c r="C579">
        <f t="shared" si="48"/>
        <v>0</v>
      </c>
      <c r="D579">
        <v>160</v>
      </c>
      <c r="E579">
        <v>2022</v>
      </c>
      <c r="F579" t="s">
        <v>8674</v>
      </c>
      <c r="G579" t="s">
        <v>7854</v>
      </c>
      <c r="H579" t="s">
        <v>0</v>
      </c>
      <c r="I579" t="str">
        <f t="shared" ref="I579:I642" si="49">IF(H579="03","CCF",IF(H579="05","Nota de crédito",IF(H579="12","Factura",0)))</f>
        <v>CCF</v>
      </c>
      <c r="J579" t="str">
        <f t="shared" ref="J579:J642" si="50">IF(I579="CCF","Impreso por imprenta o tiquetes",IF(I579="Nota de crédito","Impreso por imprenta o tiquetes",IF(I579="Factura","Otros",0)))</f>
        <v>Impreso por imprenta o tiquetes</v>
      </c>
      <c r="K579" s="67" t="s">
        <v>8658</v>
      </c>
      <c r="L579" s="67" t="s">
        <v>8016</v>
      </c>
      <c r="M579">
        <v>9289</v>
      </c>
      <c r="N579" t="s">
        <v>1550</v>
      </c>
      <c r="O579" t="str">
        <f t="shared" ref="O579:O642" si="51">IF(N579="",Z579,N579)</f>
        <v>06140406191018</v>
      </c>
      <c r="P579" t="s">
        <v>1551</v>
      </c>
      <c r="Q579">
        <v>1.93</v>
      </c>
      <c r="R579">
        <v>0</v>
      </c>
      <c r="S579">
        <v>0</v>
      </c>
      <c r="T579">
        <v>33.69</v>
      </c>
      <c r="U579">
        <v>0</v>
      </c>
      <c r="V579">
        <v>0</v>
      </c>
      <c r="W579">
        <v>0</v>
      </c>
      <c r="X579">
        <v>4.3796999999999997</v>
      </c>
      <c r="Y579">
        <v>39.999699999999997</v>
      </c>
      <c r="Z579" t="s">
        <v>8016</v>
      </c>
      <c r="AA579" s="119" t="s">
        <v>1</v>
      </c>
      <c r="AB579" t="s">
        <v>8016</v>
      </c>
      <c r="AC579">
        <v>0</v>
      </c>
    </row>
    <row r="580" spans="1:29" hidden="1" x14ac:dyDescent="0.25">
      <c r="A580" t="s">
        <v>8475</v>
      </c>
      <c r="B580" t="str">
        <f t="shared" si="47"/>
        <v>Julio</v>
      </c>
      <c r="C580">
        <f t="shared" si="48"/>
        <v>0</v>
      </c>
      <c r="D580">
        <v>159</v>
      </c>
      <c r="E580">
        <v>2022</v>
      </c>
      <c r="F580" t="s">
        <v>8674</v>
      </c>
      <c r="G580" t="s">
        <v>7854</v>
      </c>
      <c r="H580" t="s">
        <v>0</v>
      </c>
      <c r="I580" t="str">
        <f t="shared" si="49"/>
        <v>CCF</v>
      </c>
      <c r="J580" t="str">
        <f t="shared" si="50"/>
        <v>Impreso por imprenta o tiquetes</v>
      </c>
      <c r="K580" s="67" t="s">
        <v>8658</v>
      </c>
      <c r="L580" s="67" t="s">
        <v>8016</v>
      </c>
      <c r="M580">
        <v>1051389</v>
      </c>
      <c r="N580" t="s">
        <v>1590</v>
      </c>
      <c r="O580" t="str">
        <f t="shared" si="51"/>
        <v>06142604071063</v>
      </c>
      <c r="P580" t="s">
        <v>1591</v>
      </c>
      <c r="Q580">
        <v>1.9</v>
      </c>
      <c r="R580">
        <v>0</v>
      </c>
      <c r="S580">
        <v>0</v>
      </c>
      <c r="T580">
        <v>33.72</v>
      </c>
      <c r="U580">
        <v>0</v>
      </c>
      <c r="V580">
        <v>0</v>
      </c>
      <c r="W580">
        <v>0</v>
      </c>
      <c r="X580">
        <v>4.3836000000000004</v>
      </c>
      <c r="Y580">
        <v>40.003599999999999</v>
      </c>
      <c r="Z580" t="s">
        <v>8016</v>
      </c>
      <c r="AA580" s="119" t="s">
        <v>1</v>
      </c>
      <c r="AB580" t="s">
        <v>8016</v>
      </c>
      <c r="AC580">
        <v>0</v>
      </c>
    </row>
    <row r="581" spans="1:29" hidden="1" x14ac:dyDescent="0.25">
      <c r="A581" t="s">
        <v>8475</v>
      </c>
      <c r="B581" t="str">
        <f t="shared" si="47"/>
        <v>Julio</v>
      </c>
      <c r="C581">
        <f t="shared" si="48"/>
        <v>0</v>
      </c>
      <c r="D581">
        <v>158</v>
      </c>
      <c r="E581">
        <v>2022</v>
      </c>
      <c r="F581" t="s">
        <v>8674</v>
      </c>
      <c r="G581" t="s">
        <v>7854</v>
      </c>
      <c r="H581" t="s">
        <v>0</v>
      </c>
      <c r="I581" t="str">
        <f t="shared" si="49"/>
        <v>CCF</v>
      </c>
      <c r="J581" t="str">
        <f t="shared" si="50"/>
        <v>Impreso por imprenta o tiquetes</v>
      </c>
      <c r="K581" s="67" t="s">
        <v>8658</v>
      </c>
      <c r="L581" s="67" t="s">
        <v>8016</v>
      </c>
      <c r="M581">
        <v>4306</v>
      </c>
      <c r="N581" t="s">
        <v>1580</v>
      </c>
      <c r="O581" t="str">
        <f t="shared" si="51"/>
        <v>06141407941017</v>
      </c>
      <c r="P581" t="s">
        <v>1581</v>
      </c>
      <c r="Q581">
        <v>0</v>
      </c>
      <c r="R581">
        <v>0</v>
      </c>
      <c r="S581">
        <v>0</v>
      </c>
      <c r="T581">
        <v>72.48</v>
      </c>
      <c r="U581">
        <v>0</v>
      </c>
      <c r="V581">
        <v>0</v>
      </c>
      <c r="W581">
        <v>0</v>
      </c>
      <c r="X581">
        <v>9.4224000000000014</v>
      </c>
      <c r="Y581">
        <v>81.9024</v>
      </c>
      <c r="Z581" t="s">
        <v>8016</v>
      </c>
      <c r="AA581" s="119" t="s">
        <v>1</v>
      </c>
      <c r="AB581" t="s">
        <v>8202</v>
      </c>
      <c r="AC581">
        <v>13.16</v>
      </c>
    </row>
    <row r="582" spans="1:29" hidden="1" x14ac:dyDescent="0.25">
      <c r="A582" t="s">
        <v>8475</v>
      </c>
      <c r="B582" t="str">
        <f t="shared" si="47"/>
        <v>Julio</v>
      </c>
      <c r="C582">
        <f t="shared" si="48"/>
        <v>0</v>
      </c>
      <c r="D582">
        <v>157</v>
      </c>
      <c r="E582">
        <v>2022</v>
      </c>
      <c r="F582" t="s">
        <v>8674</v>
      </c>
      <c r="G582" t="s">
        <v>7854</v>
      </c>
      <c r="H582" t="s">
        <v>0</v>
      </c>
      <c r="I582" t="str">
        <f t="shared" si="49"/>
        <v>CCF</v>
      </c>
      <c r="J582" t="str">
        <f t="shared" si="50"/>
        <v>Impreso por imprenta o tiquetes</v>
      </c>
      <c r="K582" s="67" t="s">
        <v>8658</v>
      </c>
      <c r="L582" s="67" t="s">
        <v>8016</v>
      </c>
      <c r="M582">
        <v>332332</v>
      </c>
      <c r="N582" t="s">
        <v>1473</v>
      </c>
      <c r="O582" t="str">
        <f t="shared" si="51"/>
        <v>06141101690011</v>
      </c>
      <c r="P582" t="s">
        <v>1474</v>
      </c>
      <c r="Q582">
        <v>0</v>
      </c>
      <c r="R582">
        <v>0</v>
      </c>
      <c r="S582">
        <v>0</v>
      </c>
      <c r="T582">
        <v>48.58</v>
      </c>
      <c r="U582">
        <v>0</v>
      </c>
      <c r="V582">
        <v>0</v>
      </c>
      <c r="W582">
        <v>0</v>
      </c>
      <c r="X582">
        <v>6.3154000000000003</v>
      </c>
      <c r="Y582">
        <v>54.895399999999995</v>
      </c>
      <c r="Z582" t="s">
        <v>8016</v>
      </c>
      <c r="AA582" s="119" t="s">
        <v>1</v>
      </c>
      <c r="AB582" t="s">
        <v>8016</v>
      </c>
      <c r="AC582">
        <v>0</v>
      </c>
    </row>
    <row r="583" spans="1:29" hidden="1" x14ac:dyDescent="0.25">
      <c r="A583" t="s">
        <v>8475</v>
      </c>
      <c r="B583" t="str">
        <f t="shared" si="47"/>
        <v>Julio</v>
      </c>
      <c r="C583">
        <f t="shared" si="48"/>
        <v>0</v>
      </c>
      <c r="D583">
        <v>156</v>
      </c>
      <c r="E583">
        <v>2022</v>
      </c>
      <c r="F583" t="s">
        <v>8674</v>
      </c>
      <c r="G583" t="s">
        <v>7854</v>
      </c>
      <c r="H583" t="s">
        <v>0</v>
      </c>
      <c r="I583" t="str">
        <f t="shared" si="49"/>
        <v>CCF</v>
      </c>
      <c r="J583" t="str">
        <f t="shared" si="50"/>
        <v>Impreso por imprenta o tiquetes</v>
      </c>
      <c r="K583" s="67" t="s">
        <v>8658</v>
      </c>
      <c r="L583" s="67" t="s">
        <v>8016</v>
      </c>
      <c r="M583">
        <v>503</v>
      </c>
      <c r="N583" t="s">
        <v>1174</v>
      </c>
      <c r="O583" t="str">
        <f t="shared" si="51"/>
        <v>06142703981055</v>
      </c>
      <c r="P583" t="s">
        <v>1175</v>
      </c>
      <c r="Q583">
        <v>0</v>
      </c>
      <c r="R583">
        <v>0</v>
      </c>
      <c r="S583">
        <v>0</v>
      </c>
      <c r="T583">
        <v>14536.8</v>
      </c>
      <c r="U583">
        <v>0</v>
      </c>
      <c r="V583">
        <v>0</v>
      </c>
      <c r="W583">
        <v>0</v>
      </c>
      <c r="X583">
        <v>1889.7839999999999</v>
      </c>
      <c r="Y583">
        <v>16426.583999999999</v>
      </c>
      <c r="Z583" t="s">
        <v>8016</v>
      </c>
      <c r="AA583" s="119" t="s">
        <v>1</v>
      </c>
      <c r="AB583" t="s">
        <v>8016</v>
      </c>
      <c r="AC583">
        <v>0</v>
      </c>
    </row>
    <row r="584" spans="1:29" hidden="1" x14ac:dyDescent="0.25">
      <c r="A584" t="s">
        <v>8475</v>
      </c>
      <c r="B584" t="str">
        <f t="shared" si="47"/>
        <v>Julio</v>
      </c>
      <c r="C584">
        <f t="shared" si="48"/>
        <v>0</v>
      </c>
      <c r="D584">
        <v>155</v>
      </c>
      <c r="E584">
        <v>2022</v>
      </c>
      <c r="F584" t="s">
        <v>8670</v>
      </c>
      <c r="G584" t="s">
        <v>7854</v>
      </c>
      <c r="H584" t="s">
        <v>0</v>
      </c>
      <c r="I584" t="str">
        <f t="shared" si="49"/>
        <v>CCF</v>
      </c>
      <c r="J584" t="str">
        <f t="shared" si="50"/>
        <v>Impreso por imprenta o tiquetes</v>
      </c>
      <c r="K584" s="67" t="s">
        <v>8658</v>
      </c>
      <c r="L584" s="67" t="s">
        <v>8016</v>
      </c>
      <c r="M584">
        <v>2973762</v>
      </c>
      <c r="N584" t="s">
        <v>1464</v>
      </c>
      <c r="O584" t="str">
        <f t="shared" si="51"/>
        <v>06140108580017</v>
      </c>
      <c r="P584" t="s">
        <v>1465</v>
      </c>
      <c r="Q584">
        <v>0</v>
      </c>
      <c r="R584">
        <v>0</v>
      </c>
      <c r="S584">
        <v>0</v>
      </c>
      <c r="T584">
        <v>48.98</v>
      </c>
      <c r="U584">
        <v>0</v>
      </c>
      <c r="V584">
        <v>0</v>
      </c>
      <c r="W584">
        <v>0</v>
      </c>
      <c r="X584">
        <v>6.3673999999999999</v>
      </c>
      <c r="Y584">
        <v>55.347399999999993</v>
      </c>
      <c r="Z584" t="s">
        <v>8016</v>
      </c>
      <c r="AA584" s="119" t="s">
        <v>1</v>
      </c>
      <c r="AB584" t="s">
        <v>8016</v>
      </c>
      <c r="AC584">
        <v>0</v>
      </c>
    </row>
    <row r="585" spans="1:29" hidden="1" x14ac:dyDescent="0.25">
      <c r="A585" t="s">
        <v>8475</v>
      </c>
      <c r="B585" t="str">
        <f t="shared" si="47"/>
        <v>Julio</v>
      </c>
      <c r="C585">
        <f t="shared" si="48"/>
        <v>0</v>
      </c>
      <c r="D585">
        <v>154</v>
      </c>
      <c r="E585">
        <v>2022</v>
      </c>
      <c r="F585" t="s">
        <v>8670</v>
      </c>
      <c r="G585" t="s">
        <v>7854</v>
      </c>
      <c r="H585" t="s">
        <v>0</v>
      </c>
      <c r="I585" t="str">
        <f t="shared" si="49"/>
        <v>CCF</v>
      </c>
      <c r="J585" t="str">
        <f t="shared" si="50"/>
        <v>Impreso por imprenta o tiquetes</v>
      </c>
      <c r="K585" s="67" t="s">
        <v>8658</v>
      </c>
      <c r="L585" s="67" t="s">
        <v>8016</v>
      </c>
      <c r="M585">
        <v>31044148</v>
      </c>
      <c r="N585" t="s">
        <v>1464</v>
      </c>
      <c r="O585" t="str">
        <f t="shared" si="51"/>
        <v>06140108580017</v>
      </c>
      <c r="P585" t="s">
        <v>1465</v>
      </c>
      <c r="Q585">
        <v>0</v>
      </c>
      <c r="R585">
        <v>0</v>
      </c>
      <c r="S585">
        <v>0</v>
      </c>
      <c r="T585">
        <v>116.78</v>
      </c>
      <c r="U585">
        <v>0</v>
      </c>
      <c r="V585">
        <v>0</v>
      </c>
      <c r="W585">
        <v>0</v>
      </c>
      <c r="X585">
        <v>15.1814</v>
      </c>
      <c r="Y585">
        <v>131.9614</v>
      </c>
      <c r="Z585" t="s">
        <v>8016</v>
      </c>
      <c r="AA585" s="119" t="s">
        <v>1</v>
      </c>
      <c r="AB585" t="s">
        <v>8016</v>
      </c>
      <c r="AC585">
        <v>0</v>
      </c>
    </row>
    <row r="586" spans="1:29" hidden="1" x14ac:dyDescent="0.25">
      <c r="A586" t="s">
        <v>8475</v>
      </c>
      <c r="B586" t="str">
        <f t="shared" si="47"/>
        <v>Julio</v>
      </c>
      <c r="C586">
        <f t="shared" si="48"/>
        <v>0</v>
      </c>
      <c r="D586">
        <v>153</v>
      </c>
      <c r="E586">
        <v>2022</v>
      </c>
      <c r="F586" t="s">
        <v>8670</v>
      </c>
      <c r="G586" t="s">
        <v>7854</v>
      </c>
      <c r="H586" t="s">
        <v>0</v>
      </c>
      <c r="I586" t="str">
        <f t="shared" si="49"/>
        <v>CCF</v>
      </c>
      <c r="J586" t="str">
        <f t="shared" si="50"/>
        <v>Impreso por imprenta o tiquetes</v>
      </c>
      <c r="K586" s="67" t="s">
        <v>8658</v>
      </c>
      <c r="L586" s="67" t="s">
        <v>8016</v>
      </c>
      <c r="M586">
        <v>2973458</v>
      </c>
      <c r="N586" t="s">
        <v>1464</v>
      </c>
      <c r="O586" t="str">
        <f t="shared" si="51"/>
        <v>06140108580017</v>
      </c>
      <c r="P586" t="s">
        <v>1465</v>
      </c>
      <c r="Q586">
        <v>0</v>
      </c>
      <c r="R586">
        <v>0</v>
      </c>
      <c r="S586">
        <v>0</v>
      </c>
      <c r="T586">
        <v>63.19</v>
      </c>
      <c r="U586">
        <v>0</v>
      </c>
      <c r="V586">
        <v>0</v>
      </c>
      <c r="W586">
        <v>0</v>
      </c>
      <c r="X586">
        <v>8.2147000000000006</v>
      </c>
      <c r="Y586">
        <v>71.404699999999991</v>
      </c>
      <c r="Z586" t="s">
        <v>8016</v>
      </c>
      <c r="AA586" s="119" t="s">
        <v>1</v>
      </c>
      <c r="AB586" t="s">
        <v>8016</v>
      </c>
      <c r="AC586">
        <v>0</v>
      </c>
    </row>
    <row r="587" spans="1:29" hidden="1" x14ac:dyDescent="0.25">
      <c r="A587" t="s">
        <v>8475</v>
      </c>
      <c r="B587" t="str">
        <f t="shared" si="47"/>
        <v>Julio</v>
      </c>
      <c r="C587">
        <f t="shared" si="48"/>
        <v>0</v>
      </c>
      <c r="D587">
        <v>152</v>
      </c>
      <c r="E587">
        <v>2022</v>
      </c>
      <c r="F587" t="s">
        <v>8670</v>
      </c>
      <c r="G587" t="s">
        <v>7854</v>
      </c>
      <c r="H587" t="s">
        <v>0</v>
      </c>
      <c r="I587" t="str">
        <f t="shared" si="49"/>
        <v>CCF</v>
      </c>
      <c r="J587" t="str">
        <f t="shared" si="50"/>
        <v>Impreso por imprenta o tiquetes</v>
      </c>
      <c r="K587" s="67" t="s">
        <v>8658</v>
      </c>
      <c r="L587" s="67" t="s">
        <v>8016</v>
      </c>
      <c r="M587">
        <v>17529</v>
      </c>
      <c r="N587" t="s">
        <v>1489</v>
      </c>
      <c r="O587" t="str">
        <f t="shared" si="51"/>
        <v>06142407750010</v>
      </c>
      <c r="P587" t="s">
        <v>1490</v>
      </c>
      <c r="Q587">
        <v>0</v>
      </c>
      <c r="R587">
        <v>0</v>
      </c>
      <c r="S587">
        <v>0</v>
      </c>
      <c r="T587">
        <v>230</v>
      </c>
      <c r="U587">
        <v>0</v>
      </c>
      <c r="V587">
        <v>0</v>
      </c>
      <c r="W587">
        <v>0</v>
      </c>
      <c r="X587">
        <v>29.900000000000002</v>
      </c>
      <c r="Y587">
        <v>259.89999999999998</v>
      </c>
      <c r="Z587" t="s">
        <v>8016</v>
      </c>
      <c r="AA587" s="119" t="s">
        <v>1</v>
      </c>
      <c r="AB587" t="s">
        <v>8016</v>
      </c>
      <c r="AC587">
        <v>0</v>
      </c>
    </row>
    <row r="588" spans="1:29" hidden="1" x14ac:dyDescent="0.25">
      <c r="A588" t="s">
        <v>8475</v>
      </c>
      <c r="B588" t="str">
        <f t="shared" si="47"/>
        <v>Julio</v>
      </c>
      <c r="C588">
        <f t="shared" si="48"/>
        <v>0</v>
      </c>
      <c r="D588">
        <v>151</v>
      </c>
      <c r="E588">
        <v>2022</v>
      </c>
      <c r="F588" t="s">
        <v>8670</v>
      </c>
      <c r="G588" t="s">
        <v>7854</v>
      </c>
      <c r="H588" t="s">
        <v>0</v>
      </c>
      <c r="I588" t="str">
        <f t="shared" si="49"/>
        <v>CCF</v>
      </c>
      <c r="J588" t="str">
        <f t="shared" si="50"/>
        <v>Impreso por imprenta o tiquetes</v>
      </c>
      <c r="K588" s="67" t="s">
        <v>8658</v>
      </c>
      <c r="L588" s="67" t="s">
        <v>8016</v>
      </c>
      <c r="M588">
        <v>480</v>
      </c>
      <c r="N588" t="s">
        <v>1174</v>
      </c>
      <c r="O588" t="str">
        <f t="shared" si="51"/>
        <v>06142703981055</v>
      </c>
      <c r="P588" t="s">
        <v>1175</v>
      </c>
      <c r="Q588">
        <v>0</v>
      </c>
      <c r="R588">
        <v>0</v>
      </c>
      <c r="S588">
        <v>0</v>
      </c>
      <c r="T588">
        <v>8634.1</v>
      </c>
      <c r="U588">
        <v>0</v>
      </c>
      <c r="V588">
        <v>0</v>
      </c>
      <c r="W588">
        <v>0</v>
      </c>
      <c r="X588">
        <v>1122.433</v>
      </c>
      <c r="Y588">
        <v>9756.5329999999994</v>
      </c>
      <c r="Z588" t="s">
        <v>8016</v>
      </c>
      <c r="AA588" s="119" t="s">
        <v>1</v>
      </c>
      <c r="AB588" t="s">
        <v>8016</v>
      </c>
      <c r="AC588">
        <v>0</v>
      </c>
    </row>
    <row r="589" spans="1:29" hidden="1" x14ac:dyDescent="0.25">
      <c r="A589" t="s">
        <v>8475</v>
      </c>
      <c r="B589" t="str">
        <f t="shared" si="47"/>
        <v>Julio</v>
      </c>
      <c r="C589">
        <f t="shared" si="48"/>
        <v>0</v>
      </c>
      <c r="D589">
        <v>150</v>
      </c>
      <c r="E589">
        <v>2022</v>
      </c>
      <c r="F589" t="s">
        <v>8670</v>
      </c>
      <c r="G589" t="s">
        <v>7854</v>
      </c>
      <c r="H589" t="s">
        <v>0</v>
      </c>
      <c r="I589" t="str">
        <f t="shared" si="49"/>
        <v>CCF</v>
      </c>
      <c r="J589" t="str">
        <f t="shared" si="50"/>
        <v>Impreso por imprenta o tiquetes</v>
      </c>
      <c r="K589" s="67" t="s">
        <v>8658</v>
      </c>
      <c r="L589" s="67" t="s">
        <v>8016</v>
      </c>
      <c r="M589">
        <v>82</v>
      </c>
      <c r="N589" t="s">
        <v>7938</v>
      </c>
      <c r="O589" t="str">
        <f t="shared" si="51"/>
        <v>11100209671014</v>
      </c>
      <c r="P589" t="s">
        <v>7939</v>
      </c>
      <c r="Q589">
        <v>0</v>
      </c>
      <c r="R589">
        <v>0</v>
      </c>
      <c r="S589">
        <v>0</v>
      </c>
      <c r="T589">
        <v>115.04</v>
      </c>
      <c r="U589">
        <v>0</v>
      </c>
      <c r="V589">
        <v>0</v>
      </c>
      <c r="W589">
        <v>0</v>
      </c>
      <c r="X589">
        <v>14.955200000000001</v>
      </c>
      <c r="Y589">
        <v>129.99520000000001</v>
      </c>
      <c r="Z589" t="s">
        <v>8016</v>
      </c>
      <c r="AA589" s="119" t="s">
        <v>1</v>
      </c>
      <c r="AB589" t="s">
        <v>8016</v>
      </c>
      <c r="AC589">
        <v>0</v>
      </c>
    </row>
    <row r="590" spans="1:29" hidden="1" x14ac:dyDescent="0.25">
      <c r="A590" t="s">
        <v>8475</v>
      </c>
      <c r="B590" t="str">
        <f t="shared" si="47"/>
        <v>Julio</v>
      </c>
      <c r="C590">
        <f t="shared" si="48"/>
        <v>0</v>
      </c>
      <c r="D590">
        <v>149</v>
      </c>
      <c r="E590">
        <v>2022</v>
      </c>
      <c r="F590" t="s">
        <v>8670</v>
      </c>
      <c r="G590" t="s">
        <v>7854</v>
      </c>
      <c r="H590" t="s">
        <v>0</v>
      </c>
      <c r="I590" t="str">
        <f t="shared" si="49"/>
        <v>CCF</v>
      </c>
      <c r="J590" t="str">
        <f t="shared" si="50"/>
        <v>Impreso por imprenta o tiquetes</v>
      </c>
      <c r="K590" s="67" t="s">
        <v>8658</v>
      </c>
      <c r="L590" s="67" t="s">
        <v>8016</v>
      </c>
      <c r="M590">
        <v>477</v>
      </c>
      <c r="N590" t="s">
        <v>1174</v>
      </c>
      <c r="O590" t="str">
        <f t="shared" si="51"/>
        <v>06142703981055</v>
      </c>
      <c r="P590" t="s">
        <v>1175</v>
      </c>
      <c r="Q590">
        <v>0</v>
      </c>
      <c r="R590">
        <v>0</v>
      </c>
      <c r="S590">
        <v>0</v>
      </c>
      <c r="T590">
        <v>116014.8</v>
      </c>
      <c r="U590">
        <v>0</v>
      </c>
      <c r="V590">
        <v>0</v>
      </c>
      <c r="W590">
        <v>0</v>
      </c>
      <c r="X590">
        <v>15081.924000000001</v>
      </c>
      <c r="Y590">
        <v>132256.87</v>
      </c>
      <c r="Z590" t="s">
        <v>8016</v>
      </c>
      <c r="AA590" s="119" t="s">
        <v>1</v>
      </c>
      <c r="AB590" t="s">
        <v>8016</v>
      </c>
      <c r="AC590">
        <v>0</v>
      </c>
    </row>
    <row r="591" spans="1:29" hidden="1" x14ac:dyDescent="0.25">
      <c r="A591" t="s">
        <v>8475</v>
      </c>
      <c r="B591" t="str">
        <f t="shared" si="47"/>
        <v>Julio</v>
      </c>
      <c r="C591">
        <f t="shared" si="48"/>
        <v>0</v>
      </c>
      <c r="D591">
        <v>148</v>
      </c>
      <c r="E591">
        <v>2022</v>
      </c>
      <c r="F591" t="s">
        <v>8670</v>
      </c>
      <c r="G591" t="s">
        <v>7854</v>
      </c>
      <c r="H591" t="s">
        <v>0</v>
      </c>
      <c r="I591" t="str">
        <f t="shared" si="49"/>
        <v>CCF</v>
      </c>
      <c r="J591" t="str">
        <f t="shared" si="50"/>
        <v>Impreso por imprenta o tiquetes</v>
      </c>
      <c r="K591" s="67" t="s">
        <v>8658</v>
      </c>
      <c r="L591" s="67" t="s">
        <v>8016</v>
      </c>
      <c r="M591">
        <v>497</v>
      </c>
      <c r="N591" t="s">
        <v>1174</v>
      </c>
      <c r="O591" t="str">
        <f t="shared" si="51"/>
        <v>06142703981055</v>
      </c>
      <c r="P591" t="s">
        <v>1175</v>
      </c>
      <c r="Q591">
        <v>0</v>
      </c>
      <c r="R591">
        <v>0</v>
      </c>
      <c r="S591">
        <v>0</v>
      </c>
      <c r="T591">
        <v>86176.2</v>
      </c>
      <c r="U591">
        <v>0</v>
      </c>
      <c r="V591">
        <v>0</v>
      </c>
      <c r="W591">
        <v>0</v>
      </c>
      <c r="X591">
        <v>11202.906000000001</v>
      </c>
      <c r="Y591">
        <v>97379.106</v>
      </c>
      <c r="Z591" t="s">
        <v>8016</v>
      </c>
      <c r="AA591" s="119" t="s">
        <v>1</v>
      </c>
      <c r="AB591" t="s">
        <v>8016</v>
      </c>
      <c r="AC591">
        <v>0</v>
      </c>
    </row>
    <row r="592" spans="1:29" hidden="1" x14ac:dyDescent="0.25">
      <c r="A592" t="s">
        <v>8475</v>
      </c>
      <c r="B592" t="str">
        <f t="shared" si="47"/>
        <v>Julio</v>
      </c>
      <c r="C592">
        <f t="shared" si="48"/>
        <v>0</v>
      </c>
      <c r="D592">
        <v>147</v>
      </c>
      <c r="E592">
        <v>2022</v>
      </c>
      <c r="F592" t="s">
        <v>8715</v>
      </c>
      <c r="G592" t="s">
        <v>7854</v>
      </c>
      <c r="H592" t="s">
        <v>0</v>
      </c>
      <c r="I592" t="str">
        <f t="shared" si="49"/>
        <v>CCF</v>
      </c>
      <c r="J592" t="str">
        <f t="shared" si="50"/>
        <v>Impreso por imprenta o tiquetes</v>
      </c>
      <c r="K592" s="67" t="s">
        <v>8658</v>
      </c>
      <c r="L592" s="67" t="s">
        <v>8016</v>
      </c>
      <c r="M592">
        <v>426530</v>
      </c>
      <c r="N592" t="s">
        <v>1559</v>
      </c>
      <c r="O592" t="str">
        <f t="shared" si="51"/>
        <v>06142008011037</v>
      </c>
      <c r="P592" t="s">
        <v>1560</v>
      </c>
      <c r="Q592">
        <v>0</v>
      </c>
      <c r="R592">
        <v>0</v>
      </c>
      <c r="S592">
        <v>0</v>
      </c>
      <c r="T592">
        <v>224.78</v>
      </c>
      <c r="U592">
        <v>0</v>
      </c>
      <c r="V592">
        <v>0</v>
      </c>
      <c r="W592">
        <v>0</v>
      </c>
      <c r="X592">
        <v>29.221400000000003</v>
      </c>
      <c r="Y592">
        <v>254.00139999999999</v>
      </c>
      <c r="Z592" t="s">
        <v>8016</v>
      </c>
      <c r="AA592" s="119" t="s">
        <v>1</v>
      </c>
      <c r="AB592" t="s">
        <v>8016</v>
      </c>
      <c r="AC592">
        <v>0</v>
      </c>
    </row>
    <row r="593" spans="1:29" hidden="1" x14ac:dyDescent="0.25">
      <c r="A593" t="s">
        <v>8475</v>
      </c>
      <c r="B593" t="str">
        <f t="shared" si="47"/>
        <v>Julio</v>
      </c>
      <c r="C593">
        <f t="shared" si="48"/>
        <v>0</v>
      </c>
      <c r="D593">
        <v>146</v>
      </c>
      <c r="E593">
        <v>2022</v>
      </c>
      <c r="F593" t="s">
        <v>8715</v>
      </c>
      <c r="G593" t="s">
        <v>7854</v>
      </c>
      <c r="H593" t="s">
        <v>0</v>
      </c>
      <c r="I593" t="str">
        <f t="shared" si="49"/>
        <v>CCF</v>
      </c>
      <c r="J593" t="str">
        <f t="shared" si="50"/>
        <v>Impreso por imprenta o tiquetes</v>
      </c>
      <c r="K593" s="67" t="s">
        <v>8658</v>
      </c>
      <c r="L593" s="67" t="s">
        <v>8016</v>
      </c>
      <c r="M593">
        <v>175</v>
      </c>
      <c r="N593" t="s">
        <v>8716</v>
      </c>
      <c r="O593" t="str">
        <f t="shared" si="51"/>
        <v>06142002931037</v>
      </c>
      <c r="P593" t="s">
        <v>8717</v>
      </c>
      <c r="Q593">
        <v>0</v>
      </c>
      <c r="R593">
        <v>0</v>
      </c>
      <c r="S593">
        <v>0</v>
      </c>
      <c r="T593">
        <v>796.46</v>
      </c>
      <c r="U593">
        <v>0</v>
      </c>
      <c r="V593">
        <v>0</v>
      </c>
      <c r="W593">
        <v>0</v>
      </c>
      <c r="X593">
        <v>103.53980000000001</v>
      </c>
      <c r="Y593">
        <v>899.99980000000005</v>
      </c>
      <c r="Z593" t="s">
        <v>8016</v>
      </c>
      <c r="AA593" s="119" t="s">
        <v>1</v>
      </c>
      <c r="AB593" t="s">
        <v>8016</v>
      </c>
      <c r="AC593">
        <v>0</v>
      </c>
    </row>
    <row r="594" spans="1:29" hidden="1" x14ac:dyDescent="0.25">
      <c r="A594" t="s">
        <v>8475</v>
      </c>
      <c r="B594" t="str">
        <f t="shared" si="47"/>
        <v>Julio</v>
      </c>
      <c r="C594">
        <f t="shared" si="48"/>
        <v>0</v>
      </c>
      <c r="D594">
        <v>145</v>
      </c>
      <c r="E594">
        <v>2022</v>
      </c>
      <c r="F594" t="s">
        <v>8715</v>
      </c>
      <c r="G594" t="s">
        <v>7854</v>
      </c>
      <c r="H594" t="s">
        <v>0</v>
      </c>
      <c r="I594" t="str">
        <f t="shared" si="49"/>
        <v>CCF</v>
      </c>
      <c r="J594" t="str">
        <f t="shared" si="50"/>
        <v>Impreso por imprenta o tiquetes</v>
      </c>
      <c r="K594" s="67" t="s">
        <v>8658</v>
      </c>
      <c r="L594" s="67" t="s">
        <v>8016</v>
      </c>
      <c r="M594">
        <v>2241089</v>
      </c>
      <c r="N594" t="s">
        <v>1464</v>
      </c>
      <c r="O594" t="str">
        <f t="shared" si="51"/>
        <v>06140108580017</v>
      </c>
      <c r="P594" t="s">
        <v>1465</v>
      </c>
      <c r="Q594">
        <v>0</v>
      </c>
      <c r="R594">
        <v>0</v>
      </c>
      <c r="S594">
        <v>0</v>
      </c>
      <c r="T594">
        <v>8.27</v>
      </c>
      <c r="U594">
        <v>0</v>
      </c>
      <c r="V594">
        <v>0</v>
      </c>
      <c r="W594">
        <v>0</v>
      </c>
      <c r="X594">
        <v>1.0750999999999999</v>
      </c>
      <c r="Y594">
        <v>9.3450999999999986</v>
      </c>
      <c r="Z594" t="s">
        <v>8016</v>
      </c>
      <c r="AA594" s="119" t="s">
        <v>1</v>
      </c>
      <c r="AB594" t="s">
        <v>8194</v>
      </c>
      <c r="AC594">
        <v>111.22</v>
      </c>
    </row>
    <row r="595" spans="1:29" hidden="1" x14ac:dyDescent="0.25">
      <c r="A595" t="s">
        <v>8475</v>
      </c>
      <c r="B595" t="str">
        <f t="shared" si="47"/>
        <v>Julio</v>
      </c>
      <c r="C595">
        <f t="shared" si="48"/>
        <v>0</v>
      </c>
      <c r="D595">
        <v>144</v>
      </c>
      <c r="E595">
        <v>2022</v>
      </c>
      <c r="F595" t="s">
        <v>8669</v>
      </c>
      <c r="G595" t="s">
        <v>7854</v>
      </c>
      <c r="H595" t="s">
        <v>0</v>
      </c>
      <c r="I595" t="str">
        <f t="shared" si="49"/>
        <v>CCF</v>
      </c>
      <c r="J595" t="str">
        <f t="shared" si="50"/>
        <v>Impreso por imprenta o tiquetes</v>
      </c>
      <c r="K595" s="67" t="s">
        <v>8658</v>
      </c>
      <c r="L595" s="67" t="s">
        <v>8016</v>
      </c>
      <c r="M595">
        <v>1729</v>
      </c>
      <c r="N595" t="s">
        <v>7692</v>
      </c>
      <c r="O595" t="str">
        <f t="shared" si="51"/>
        <v>06140404081061</v>
      </c>
      <c r="P595" t="s">
        <v>7693</v>
      </c>
      <c r="Q595">
        <v>0</v>
      </c>
      <c r="R595">
        <v>0</v>
      </c>
      <c r="S595">
        <v>0</v>
      </c>
      <c r="T595">
        <v>440</v>
      </c>
      <c r="U595">
        <v>0</v>
      </c>
      <c r="V595">
        <v>0</v>
      </c>
      <c r="W595">
        <v>0</v>
      </c>
      <c r="X595">
        <v>57.2</v>
      </c>
      <c r="Y595">
        <v>497.2</v>
      </c>
      <c r="Z595" t="s">
        <v>8016</v>
      </c>
      <c r="AA595" s="119" t="s">
        <v>1</v>
      </c>
      <c r="AB595" t="s">
        <v>8016</v>
      </c>
      <c r="AC595">
        <v>0</v>
      </c>
    </row>
    <row r="596" spans="1:29" hidden="1" x14ac:dyDescent="0.25">
      <c r="A596" t="s">
        <v>8475</v>
      </c>
      <c r="B596" t="str">
        <f t="shared" si="47"/>
        <v>Julio</v>
      </c>
      <c r="C596">
        <f t="shared" si="48"/>
        <v>0</v>
      </c>
      <c r="D596">
        <v>143</v>
      </c>
      <c r="E596">
        <v>2022</v>
      </c>
      <c r="F596" t="s">
        <v>8669</v>
      </c>
      <c r="G596" t="s">
        <v>7854</v>
      </c>
      <c r="H596" t="s">
        <v>0</v>
      </c>
      <c r="I596" t="str">
        <f t="shared" si="49"/>
        <v>CCF</v>
      </c>
      <c r="J596" t="str">
        <f t="shared" si="50"/>
        <v>Impreso por imprenta o tiquetes</v>
      </c>
      <c r="K596" s="67" t="s">
        <v>8658</v>
      </c>
      <c r="L596" s="67" t="s">
        <v>8016</v>
      </c>
      <c r="M596">
        <v>3791</v>
      </c>
      <c r="N596" t="s">
        <v>8488</v>
      </c>
      <c r="O596" t="str">
        <f t="shared" si="51"/>
        <v>06143012981020</v>
      </c>
      <c r="P596" t="s">
        <v>8489</v>
      </c>
      <c r="Q596">
        <v>0</v>
      </c>
      <c r="R596">
        <v>0</v>
      </c>
      <c r="S596">
        <v>0</v>
      </c>
      <c r="T596">
        <v>218.77</v>
      </c>
      <c r="U596">
        <v>0</v>
      </c>
      <c r="V596">
        <v>0</v>
      </c>
      <c r="W596">
        <v>0</v>
      </c>
      <c r="X596">
        <v>28.440100000000001</v>
      </c>
      <c r="Y596">
        <v>247.21010000000001</v>
      </c>
      <c r="Z596" t="s">
        <v>8016</v>
      </c>
      <c r="AA596" s="119" t="s">
        <v>1</v>
      </c>
      <c r="AB596" t="s">
        <v>8194</v>
      </c>
      <c r="AC596">
        <v>1051.24</v>
      </c>
    </row>
    <row r="597" spans="1:29" hidden="1" x14ac:dyDescent="0.25">
      <c r="A597" t="s">
        <v>8475</v>
      </c>
      <c r="B597" t="str">
        <f t="shared" si="47"/>
        <v>Julio</v>
      </c>
      <c r="C597">
        <f t="shared" si="48"/>
        <v>0</v>
      </c>
      <c r="D597">
        <v>142</v>
      </c>
      <c r="E597">
        <v>2022</v>
      </c>
      <c r="F597" t="s">
        <v>8669</v>
      </c>
      <c r="G597" t="s">
        <v>7854</v>
      </c>
      <c r="H597" t="s">
        <v>0</v>
      </c>
      <c r="I597" t="str">
        <f t="shared" si="49"/>
        <v>CCF</v>
      </c>
      <c r="J597" t="str">
        <f t="shared" si="50"/>
        <v>Impreso por imprenta o tiquetes</v>
      </c>
      <c r="K597" s="67" t="s">
        <v>8658</v>
      </c>
      <c r="L597" s="67" t="s">
        <v>8016</v>
      </c>
      <c r="M597">
        <v>507996</v>
      </c>
      <c r="N597" t="s">
        <v>1471</v>
      </c>
      <c r="O597" t="str">
        <f t="shared" si="51"/>
        <v>14070503650018</v>
      </c>
      <c r="P597" t="s">
        <v>1472</v>
      </c>
      <c r="Q597">
        <v>1.97</v>
      </c>
      <c r="R597">
        <v>0</v>
      </c>
      <c r="S597">
        <v>0</v>
      </c>
      <c r="T597">
        <v>33.659999999999997</v>
      </c>
      <c r="U597">
        <v>0</v>
      </c>
      <c r="V597">
        <v>0</v>
      </c>
      <c r="W597">
        <v>0</v>
      </c>
      <c r="X597">
        <v>4.3757999999999999</v>
      </c>
      <c r="Y597">
        <v>40.005799999999994</v>
      </c>
      <c r="Z597" t="s">
        <v>8016</v>
      </c>
      <c r="AA597" s="119" t="s">
        <v>1</v>
      </c>
      <c r="AB597" t="s">
        <v>8016</v>
      </c>
      <c r="AC597">
        <v>0</v>
      </c>
    </row>
    <row r="598" spans="1:29" hidden="1" x14ac:dyDescent="0.25">
      <c r="A598" t="s">
        <v>8475</v>
      </c>
      <c r="B598" t="str">
        <f t="shared" si="47"/>
        <v>Julio</v>
      </c>
      <c r="C598">
        <f t="shared" si="48"/>
        <v>0</v>
      </c>
      <c r="D598">
        <v>141</v>
      </c>
      <c r="E598">
        <v>2022</v>
      </c>
      <c r="F598" t="s">
        <v>8669</v>
      </c>
      <c r="G598" t="s">
        <v>7854</v>
      </c>
      <c r="H598" t="s">
        <v>0</v>
      </c>
      <c r="I598" t="str">
        <f t="shared" si="49"/>
        <v>CCF</v>
      </c>
      <c r="J598" t="str">
        <f t="shared" si="50"/>
        <v>Impreso por imprenta o tiquetes</v>
      </c>
      <c r="K598" s="67" t="s">
        <v>8658</v>
      </c>
      <c r="L598" s="67" t="s">
        <v>8016</v>
      </c>
      <c r="M598">
        <v>17484</v>
      </c>
      <c r="N598" t="s">
        <v>1489</v>
      </c>
      <c r="O598" t="str">
        <f t="shared" si="51"/>
        <v>06142407750010</v>
      </c>
      <c r="P598" t="s">
        <v>1490</v>
      </c>
      <c r="Q598">
        <v>0</v>
      </c>
      <c r="R598">
        <v>0</v>
      </c>
      <c r="S598">
        <v>0</v>
      </c>
      <c r="T598">
        <v>1073</v>
      </c>
      <c r="U598">
        <v>0</v>
      </c>
      <c r="V598">
        <v>0</v>
      </c>
      <c r="W598">
        <v>0</v>
      </c>
      <c r="X598">
        <v>139.49</v>
      </c>
      <c r="Y598">
        <v>1212.49</v>
      </c>
      <c r="Z598" t="s">
        <v>8016</v>
      </c>
      <c r="AA598" s="119" t="s">
        <v>1</v>
      </c>
      <c r="AB598" t="s">
        <v>8016</v>
      </c>
      <c r="AC598">
        <v>0</v>
      </c>
    </row>
    <row r="599" spans="1:29" hidden="1" x14ac:dyDescent="0.25">
      <c r="A599" t="s">
        <v>8475</v>
      </c>
      <c r="B599" t="str">
        <f t="shared" si="47"/>
        <v>Julio</v>
      </c>
      <c r="C599">
        <f t="shared" si="48"/>
        <v>0</v>
      </c>
      <c r="D599">
        <v>140</v>
      </c>
      <c r="E599">
        <v>2022</v>
      </c>
      <c r="F599" t="s">
        <v>8669</v>
      </c>
      <c r="G599" t="s">
        <v>7854</v>
      </c>
      <c r="H599" t="s">
        <v>0</v>
      </c>
      <c r="I599" t="str">
        <f t="shared" si="49"/>
        <v>CCF</v>
      </c>
      <c r="J599" t="str">
        <f t="shared" si="50"/>
        <v>Impreso por imprenta o tiquetes</v>
      </c>
      <c r="K599" s="67" t="s">
        <v>8658</v>
      </c>
      <c r="L599" s="67" t="s">
        <v>8016</v>
      </c>
      <c r="M599">
        <v>476</v>
      </c>
      <c r="N599" t="s">
        <v>1174</v>
      </c>
      <c r="O599" t="str">
        <f t="shared" si="51"/>
        <v>06142703981055</v>
      </c>
      <c r="P599" t="s">
        <v>1175</v>
      </c>
      <c r="Q599">
        <v>0</v>
      </c>
      <c r="R599">
        <v>0</v>
      </c>
      <c r="S599">
        <v>0</v>
      </c>
      <c r="T599">
        <v>11188.4</v>
      </c>
      <c r="U599">
        <v>0</v>
      </c>
      <c r="V599">
        <v>0</v>
      </c>
      <c r="W599">
        <v>0</v>
      </c>
      <c r="X599">
        <v>1454.492</v>
      </c>
      <c r="Y599">
        <v>12642.892</v>
      </c>
      <c r="Z599" t="s">
        <v>8016</v>
      </c>
      <c r="AA599" s="119" t="s">
        <v>1</v>
      </c>
      <c r="AB599" t="s">
        <v>8016</v>
      </c>
      <c r="AC599">
        <v>0</v>
      </c>
    </row>
    <row r="600" spans="1:29" hidden="1" x14ac:dyDescent="0.25">
      <c r="A600" t="s">
        <v>8475</v>
      </c>
      <c r="B600" t="str">
        <f t="shared" si="47"/>
        <v>Julio</v>
      </c>
      <c r="C600">
        <f t="shared" si="48"/>
        <v>0</v>
      </c>
      <c r="D600">
        <v>139</v>
      </c>
      <c r="E600">
        <v>2022</v>
      </c>
      <c r="F600" t="s">
        <v>8668</v>
      </c>
      <c r="G600" t="s">
        <v>7854</v>
      </c>
      <c r="H600" t="s">
        <v>0</v>
      </c>
      <c r="I600" t="str">
        <f t="shared" si="49"/>
        <v>CCF</v>
      </c>
      <c r="J600" t="str">
        <f t="shared" si="50"/>
        <v>Impreso por imprenta o tiquetes</v>
      </c>
      <c r="K600" s="67" t="s">
        <v>8658</v>
      </c>
      <c r="L600" s="67" t="s">
        <v>8016</v>
      </c>
      <c r="M600">
        <v>15</v>
      </c>
      <c r="N600" t="s">
        <v>8271</v>
      </c>
      <c r="O600" t="str">
        <f t="shared" si="51"/>
        <v>05112011861033</v>
      </c>
      <c r="P600" t="s">
        <v>8272</v>
      </c>
      <c r="Q600">
        <v>0</v>
      </c>
      <c r="R600">
        <v>0</v>
      </c>
      <c r="S600">
        <v>0</v>
      </c>
      <c r="T600">
        <v>1085</v>
      </c>
      <c r="U600">
        <v>0</v>
      </c>
      <c r="V600">
        <v>0</v>
      </c>
      <c r="W600">
        <v>0</v>
      </c>
      <c r="X600">
        <v>141.05000000000001</v>
      </c>
      <c r="Y600">
        <v>1226.05</v>
      </c>
      <c r="Z600" t="s">
        <v>8016</v>
      </c>
      <c r="AA600" s="119" t="s">
        <v>1</v>
      </c>
      <c r="AB600" t="s">
        <v>8016</v>
      </c>
      <c r="AC600">
        <v>0</v>
      </c>
    </row>
    <row r="601" spans="1:29" hidden="1" x14ac:dyDescent="0.25">
      <c r="A601" t="s">
        <v>8475</v>
      </c>
      <c r="B601" t="str">
        <f t="shared" si="47"/>
        <v>Julio</v>
      </c>
      <c r="C601">
        <f t="shared" si="48"/>
        <v>0</v>
      </c>
      <c r="D601">
        <v>138</v>
      </c>
      <c r="E601">
        <v>2022</v>
      </c>
      <c r="F601" t="s">
        <v>8668</v>
      </c>
      <c r="G601" t="s">
        <v>7854</v>
      </c>
      <c r="H601" t="s">
        <v>0</v>
      </c>
      <c r="I601" t="str">
        <f t="shared" si="49"/>
        <v>CCF</v>
      </c>
      <c r="J601" t="str">
        <f t="shared" si="50"/>
        <v>Impreso por imprenta o tiquetes</v>
      </c>
      <c r="K601" s="67" t="s">
        <v>8658</v>
      </c>
      <c r="L601" s="67" t="s">
        <v>8016</v>
      </c>
      <c r="M601">
        <v>451</v>
      </c>
      <c r="N601" t="s">
        <v>1174</v>
      </c>
      <c r="O601" t="str">
        <f t="shared" si="51"/>
        <v>06142703981055</v>
      </c>
      <c r="P601" t="s">
        <v>1175</v>
      </c>
      <c r="Q601">
        <v>0</v>
      </c>
      <c r="R601">
        <v>0</v>
      </c>
      <c r="S601">
        <v>0</v>
      </c>
      <c r="T601">
        <v>34557.599999999999</v>
      </c>
      <c r="U601">
        <v>0</v>
      </c>
      <c r="V601">
        <v>0</v>
      </c>
      <c r="W601">
        <v>0</v>
      </c>
      <c r="X601">
        <v>4492.4880000000003</v>
      </c>
      <c r="Y601">
        <v>39050.087999999996</v>
      </c>
      <c r="Z601" t="s">
        <v>8016</v>
      </c>
      <c r="AA601" s="119" t="s">
        <v>1</v>
      </c>
      <c r="AB601" t="s">
        <v>8016</v>
      </c>
      <c r="AC601">
        <v>0</v>
      </c>
    </row>
    <row r="602" spans="1:29" hidden="1" x14ac:dyDescent="0.25">
      <c r="A602" t="s">
        <v>8475</v>
      </c>
      <c r="B602" t="str">
        <f t="shared" si="47"/>
        <v>Julio</v>
      </c>
      <c r="C602">
        <f t="shared" si="48"/>
        <v>0</v>
      </c>
      <c r="D602">
        <v>137</v>
      </c>
      <c r="E602">
        <v>2022</v>
      </c>
      <c r="F602" t="s">
        <v>8668</v>
      </c>
      <c r="G602" t="s">
        <v>7854</v>
      </c>
      <c r="H602" t="s">
        <v>0</v>
      </c>
      <c r="I602" t="str">
        <f t="shared" si="49"/>
        <v>CCF</v>
      </c>
      <c r="J602" t="str">
        <f t="shared" si="50"/>
        <v>Impreso por imprenta o tiquetes</v>
      </c>
      <c r="K602" s="67" t="s">
        <v>8658</v>
      </c>
      <c r="L602" s="67" t="s">
        <v>8016</v>
      </c>
      <c r="M602">
        <v>452</v>
      </c>
      <c r="N602" t="s">
        <v>1174</v>
      </c>
      <c r="O602" t="str">
        <f t="shared" si="51"/>
        <v>06142703981055</v>
      </c>
      <c r="P602" t="s">
        <v>1175</v>
      </c>
      <c r="Q602">
        <v>0</v>
      </c>
      <c r="R602">
        <v>0</v>
      </c>
      <c r="S602">
        <v>0</v>
      </c>
      <c r="T602">
        <v>26353.8</v>
      </c>
      <c r="U602">
        <v>0</v>
      </c>
      <c r="V602">
        <v>0</v>
      </c>
      <c r="W602">
        <v>0</v>
      </c>
      <c r="X602">
        <v>3425.9940000000001</v>
      </c>
      <c r="Y602">
        <v>29779.793999999998</v>
      </c>
      <c r="Z602" t="s">
        <v>8016</v>
      </c>
      <c r="AA602" s="119" t="s">
        <v>1</v>
      </c>
      <c r="AB602" t="s">
        <v>8016</v>
      </c>
      <c r="AC602">
        <v>0</v>
      </c>
    </row>
    <row r="603" spans="1:29" hidden="1" x14ac:dyDescent="0.25">
      <c r="A603" t="s">
        <v>8475</v>
      </c>
      <c r="B603" t="str">
        <f t="shared" si="47"/>
        <v>Julio</v>
      </c>
      <c r="C603">
        <f t="shared" si="48"/>
        <v>0</v>
      </c>
      <c r="D603">
        <v>136</v>
      </c>
      <c r="E603">
        <v>2022</v>
      </c>
      <c r="F603" t="s">
        <v>8668</v>
      </c>
      <c r="G603" t="s">
        <v>7854</v>
      </c>
      <c r="H603" t="s">
        <v>0</v>
      </c>
      <c r="I603" t="str">
        <f t="shared" si="49"/>
        <v>CCF</v>
      </c>
      <c r="J603" t="str">
        <f t="shared" si="50"/>
        <v>Impreso por imprenta o tiquetes</v>
      </c>
      <c r="K603" s="67" t="s">
        <v>8658</v>
      </c>
      <c r="L603" s="67" t="s">
        <v>8016</v>
      </c>
      <c r="M603">
        <v>433</v>
      </c>
      <c r="N603" t="s">
        <v>1174</v>
      </c>
      <c r="O603" t="str">
        <f t="shared" si="51"/>
        <v>06142703981055</v>
      </c>
      <c r="P603" t="s">
        <v>1175</v>
      </c>
      <c r="Q603">
        <v>0</v>
      </c>
      <c r="R603">
        <v>0</v>
      </c>
      <c r="S603">
        <v>0</v>
      </c>
      <c r="T603">
        <v>58007.4</v>
      </c>
      <c r="U603">
        <v>0</v>
      </c>
      <c r="V603">
        <v>0</v>
      </c>
      <c r="W603">
        <v>0</v>
      </c>
      <c r="X603">
        <v>7540.9620000000004</v>
      </c>
      <c r="Y603">
        <v>65548.362000000008</v>
      </c>
      <c r="Z603" t="s">
        <v>8016</v>
      </c>
      <c r="AA603" s="119" t="s">
        <v>1</v>
      </c>
      <c r="AB603" t="s">
        <v>8016</v>
      </c>
      <c r="AC603">
        <v>0</v>
      </c>
    </row>
    <row r="604" spans="1:29" hidden="1" x14ac:dyDescent="0.25">
      <c r="A604" t="s">
        <v>8475</v>
      </c>
      <c r="B604" t="str">
        <f t="shared" si="47"/>
        <v>Julio</v>
      </c>
      <c r="C604">
        <f t="shared" si="48"/>
        <v>0</v>
      </c>
      <c r="D604">
        <v>135</v>
      </c>
      <c r="E604">
        <v>2022</v>
      </c>
      <c r="F604" t="s">
        <v>8668</v>
      </c>
      <c r="G604" t="s">
        <v>7854</v>
      </c>
      <c r="H604" t="s">
        <v>0</v>
      </c>
      <c r="I604" t="str">
        <f t="shared" si="49"/>
        <v>CCF</v>
      </c>
      <c r="J604" t="str">
        <f t="shared" si="50"/>
        <v>Impreso por imprenta o tiquetes</v>
      </c>
      <c r="K604" s="67" t="s">
        <v>8658</v>
      </c>
      <c r="L604" s="67" t="s">
        <v>8016</v>
      </c>
      <c r="M604">
        <v>137357</v>
      </c>
      <c r="N604" t="s">
        <v>1471</v>
      </c>
      <c r="O604" t="str">
        <f t="shared" si="51"/>
        <v>14070503650018</v>
      </c>
      <c r="P604" t="s">
        <v>1472</v>
      </c>
      <c r="Q604">
        <v>0.99</v>
      </c>
      <c r="R604">
        <v>0</v>
      </c>
      <c r="S604">
        <v>0</v>
      </c>
      <c r="T604">
        <v>16.82</v>
      </c>
      <c r="U604">
        <v>0</v>
      </c>
      <c r="V604">
        <v>0</v>
      </c>
      <c r="W604">
        <v>0</v>
      </c>
      <c r="X604">
        <v>2.1866000000000003</v>
      </c>
      <c r="Y604">
        <v>19.996600000000001</v>
      </c>
      <c r="Z604" t="s">
        <v>8016</v>
      </c>
      <c r="AA604" s="119" t="s">
        <v>1</v>
      </c>
      <c r="AB604" t="s">
        <v>8016</v>
      </c>
      <c r="AC604">
        <v>0</v>
      </c>
    </row>
    <row r="605" spans="1:29" hidden="1" x14ac:dyDescent="0.25">
      <c r="A605" t="s">
        <v>8475</v>
      </c>
      <c r="B605" t="str">
        <f t="shared" si="47"/>
        <v>Julio</v>
      </c>
      <c r="C605">
        <f t="shared" si="48"/>
        <v>0</v>
      </c>
      <c r="D605">
        <v>134</v>
      </c>
      <c r="E605">
        <v>2022</v>
      </c>
      <c r="F605" t="s">
        <v>8668</v>
      </c>
      <c r="G605" t="s">
        <v>7854</v>
      </c>
      <c r="H605" t="s">
        <v>0</v>
      </c>
      <c r="I605" t="str">
        <f t="shared" si="49"/>
        <v>CCF</v>
      </c>
      <c r="J605" t="str">
        <f t="shared" si="50"/>
        <v>Impreso por imprenta o tiquetes</v>
      </c>
      <c r="K605" s="67" t="s">
        <v>8658</v>
      </c>
      <c r="L605" s="67" t="s">
        <v>8016</v>
      </c>
      <c r="M605">
        <v>1862</v>
      </c>
      <c r="N605" t="s">
        <v>1628</v>
      </c>
      <c r="O605" t="str">
        <f t="shared" si="51"/>
        <v>06140404530104</v>
      </c>
      <c r="P605" t="s">
        <v>1629</v>
      </c>
      <c r="Q605">
        <v>0</v>
      </c>
      <c r="R605">
        <v>0</v>
      </c>
      <c r="S605">
        <v>0</v>
      </c>
      <c r="T605">
        <v>8.49</v>
      </c>
      <c r="U605">
        <v>0</v>
      </c>
      <c r="V605">
        <v>0</v>
      </c>
      <c r="W605">
        <v>0</v>
      </c>
      <c r="X605">
        <v>1.1037000000000001</v>
      </c>
      <c r="Y605">
        <v>9.5937000000000001</v>
      </c>
      <c r="Z605" t="s">
        <v>8016</v>
      </c>
      <c r="AA605" s="119" t="s">
        <v>1</v>
      </c>
      <c r="AB605" t="s">
        <v>8016</v>
      </c>
      <c r="AC605">
        <v>0</v>
      </c>
    </row>
    <row r="606" spans="1:29" hidden="1" x14ac:dyDescent="0.25">
      <c r="A606" t="s">
        <v>8475</v>
      </c>
      <c r="B606" t="str">
        <f t="shared" ref="B606:B669" si="52">SUBSTITUTE(A606,"ULIO","ulio")</f>
        <v>Julio</v>
      </c>
      <c r="C606">
        <f t="shared" si="48"/>
        <v>0</v>
      </c>
      <c r="D606">
        <v>133</v>
      </c>
      <c r="E606">
        <v>2022</v>
      </c>
      <c r="F606" t="s">
        <v>8668</v>
      </c>
      <c r="G606" t="s">
        <v>7854</v>
      </c>
      <c r="H606" t="s">
        <v>0</v>
      </c>
      <c r="I606" t="str">
        <f t="shared" si="49"/>
        <v>CCF</v>
      </c>
      <c r="J606" t="str">
        <f t="shared" si="50"/>
        <v>Impreso por imprenta o tiquetes</v>
      </c>
      <c r="K606" s="67" t="s">
        <v>8658</v>
      </c>
      <c r="L606" s="67" t="s">
        <v>8016</v>
      </c>
      <c r="M606">
        <v>156</v>
      </c>
      <c r="N606" t="s">
        <v>8713</v>
      </c>
      <c r="O606" t="str">
        <f t="shared" si="51"/>
        <v>06040103841015</v>
      </c>
      <c r="P606" t="s">
        <v>8714</v>
      </c>
      <c r="Q606">
        <v>0</v>
      </c>
      <c r="R606">
        <v>0</v>
      </c>
      <c r="S606">
        <v>0</v>
      </c>
      <c r="T606">
        <v>2940</v>
      </c>
      <c r="U606">
        <v>0</v>
      </c>
      <c r="V606">
        <v>0</v>
      </c>
      <c r="W606">
        <v>0</v>
      </c>
      <c r="X606">
        <v>382.2</v>
      </c>
      <c r="Y606">
        <v>3322.2</v>
      </c>
      <c r="Z606" t="s">
        <v>8016</v>
      </c>
      <c r="AA606" s="119" t="s">
        <v>1</v>
      </c>
      <c r="AB606" t="s">
        <v>8016</v>
      </c>
      <c r="AC606">
        <v>0</v>
      </c>
    </row>
    <row r="607" spans="1:29" hidden="1" x14ac:dyDescent="0.25">
      <c r="A607" t="s">
        <v>8475</v>
      </c>
      <c r="B607" t="str">
        <f t="shared" si="52"/>
        <v>Julio</v>
      </c>
      <c r="C607">
        <f t="shared" si="48"/>
        <v>0</v>
      </c>
      <c r="D607">
        <v>132</v>
      </c>
      <c r="E607">
        <v>2022</v>
      </c>
      <c r="F607" t="s">
        <v>8668</v>
      </c>
      <c r="G607" t="s">
        <v>7854</v>
      </c>
      <c r="H607" t="s">
        <v>0</v>
      </c>
      <c r="I607" t="str">
        <f t="shared" si="49"/>
        <v>CCF</v>
      </c>
      <c r="J607" t="str">
        <f t="shared" si="50"/>
        <v>Impreso por imprenta o tiquetes</v>
      </c>
      <c r="K607" s="67" t="s">
        <v>8658</v>
      </c>
      <c r="L607" s="67" t="s">
        <v>8016</v>
      </c>
      <c r="M607">
        <v>3975</v>
      </c>
      <c r="N607" t="s">
        <v>8724</v>
      </c>
      <c r="O607" t="str">
        <f t="shared" si="51"/>
        <v>02072404811019</v>
      </c>
      <c r="P607" t="s">
        <v>8712</v>
      </c>
      <c r="Q607">
        <v>1.48</v>
      </c>
      <c r="R607">
        <v>0</v>
      </c>
      <c r="S607">
        <v>0</v>
      </c>
      <c r="T607">
        <v>27</v>
      </c>
      <c r="U607">
        <v>0</v>
      </c>
      <c r="V607">
        <v>0</v>
      </c>
      <c r="W607">
        <v>0</v>
      </c>
      <c r="X607">
        <v>3.5100000000000002</v>
      </c>
      <c r="Y607">
        <v>31.990000000000002</v>
      </c>
      <c r="Z607" t="s">
        <v>8016</v>
      </c>
      <c r="AA607" s="119" t="s">
        <v>1</v>
      </c>
      <c r="AB607" t="s">
        <v>8016</v>
      </c>
      <c r="AC607">
        <v>0</v>
      </c>
    </row>
    <row r="608" spans="1:29" hidden="1" x14ac:dyDescent="0.25">
      <c r="A608" t="s">
        <v>8475</v>
      </c>
      <c r="B608" t="str">
        <f t="shared" si="52"/>
        <v>Julio</v>
      </c>
      <c r="C608">
        <f t="shared" si="48"/>
        <v>0</v>
      </c>
      <c r="D608">
        <v>131</v>
      </c>
      <c r="E608">
        <v>2022</v>
      </c>
      <c r="F608" t="s">
        <v>8667</v>
      </c>
      <c r="G608" t="s">
        <v>7854</v>
      </c>
      <c r="H608" t="s">
        <v>0</v>
      </c>
      <c r="I608" t="str">
        <f t="shared" si="49"/>
        <v>CCF</v>
      </c>
      <c r="J608" t="str">
        <f t="shared" si="50"/>
        <v>Impreso por imprenta o tiquetes</v>
      </c>
      <c r="K608" s="67" t="s">
        <v>8658</v>
      </c>
      <c r="L608" s="67" t="s">
        <v>8016</v>
      </c>
      <c r="M608">
        <v>3104687</v>
      </c>
      <c r="N608" t="s">
        <v>1464</v>
      </c>
      <c r="O608" t="str">
        <f t="shared" si="51"/>
        <v>06140108580017</v>
      </c>
      <c r="P608" t="s">
        <v>1465</v>
      </c>
      <c r="Q608">
        <v>0</v>
      </c>
      <c r="R608">
        <v>0</v>
      </c>
      <c r="S608">
        <v>0</v>
      </c>
      <c r="T608">
        <v>24.62</v>
      </c>
      <c r="U608">
        <v>0</v>
      </c>
      <c r="V608">
        <v>0</v>
      </c>
      <c r="W608">
        <v>0</v>
      </c>
      <c r="X608">
        <v>3.2006000000000001</v>
      </c>
      <c r="Y608">
        <v>27.820600000000002</v>
      </c>
      <c r="Z608" t="s">
        <v>8016</v>
      </c>
      <c r="AA608" s="119" t="s">
        <v>1</v>
      </c>
      <c r="AB608" t="s">
        <v>8016</v>
      </c>
      <c r="AC608">
        <v>0</v>
      </c>
    </row>
    <row r="609" spans="1:29" hidden="1" x14ac:dyDescent="0.25">
      <c r="A609" t="s">
        <v>8475</v>
      </c>
      <c r="B609" t="str">
        <f t="shared" si="52"/>
        <v>Julio</v>
      </c>
      <c r="C609">
        <f t="shared" si="48"/>
        <v>0</v>
      </c>
      <c r="D609">
        <v>130</v>
      </c>
      <c r="E609">
        <v>2022</v>
      </c>
      <c r="F609" t="s">
        <v>8667</v>
      </c>
      <c r="G609" t="s">
        <v>7854</v>
      </c>
      <c r="H609" t="s">
        <v>0</v>
      </c>
      <c r="I609" t="str">
        <f t="shared" si="49"/>
        <v>CCF</v>
      </c>
      <c r="J609" t="str">
        <f t="shared" si="50"/>
        <v>Impreso por imprenta o tiquetes</v>
      </c>
      <c r="K609" s="67" t="s">
        <v>8658</v>
      </c>
      <c r="L609" s="67" t="s">
        <v>8016</v>
      </c>
      <c r="M609">
        <v>1304</v>
      </c>
      <c r="N609" t="s">
        <v>919</v>
      </c>
      <c r="O609" t="str">
        <f t="shared" si="51"/>
        <v>06141605121041</v>
      </c>
      <c r="P609" t="s">
        <v>920</v>
      </c>
      <c r="Q609">
        <v>0</v>
      </c>
      <c r="R609">
        <v>0</v>
      </c>
      <c r="S609">
        <v>0</v>
      </c>
      <c r="T609">
        <v>27.66</v>
      </c>
      <c r="U609">
        <v>0</v>
      </c>
      <c r="V609">
        <v>0</v>
      </c>
      <c r="W609">
        <v>0</v>
      </c>
      <c r="X609">
        <v>3.5958000000000001</v>
      </c>
      <c r="Y609">
        <v>31.255800000000001</v>
      </c>
      <c r="Z609" t="s">
        <v>8016</v>
      </c>
      <c r="AA609" s="119" t="s">
        <v>1</v>
      </c>
      <c r="AB609" t="s">
        <v>8016</v>
      </c>
      <c r="AC609">
        <v>0</v>
      </c>
    </row>
    <row r="610" spans="1:29" hidden="1" x14ac:dyDescent="0.25">
      <c r="A610" t="s">
        <v>8475</v>
      </c>
      <c r="B610" t="str">
        <f t="shared" si="52"/>
        <v>Julio</v>
      </c>
      <c r="C610">
        <f t="shared" si="48"/>
        <v>0</v>
      </c>
      <c r="D610">
        <v>129</v>
      </c>
      <c r="E610">
        <v>2022</v>
      </c>
      <c r="F610" t="s">
        <v>8667</v>
      </c>
      <c r="G610" t="s">
        <v>7854</v>
      </c>
      <c r="H610" t="s">
        <v>0</v>
      </c>
      <c r="I610" t="str">
        <f t="shared" si="49"/>
        <v>CCF</v>
      </c>
      <c r="J610" t="str">
        <f t="shared" si="50"/>
        <v>Impreso por imprenta o tiquetes</v>
      </c>
      <c r="K610" s="67" t="s">
        <v>8658</v>
      </c>
      <c r="L610" s="67" t="s">
        <v>8016</v>
      </c>
      <c r="M610">
        <v>845936</v>
      </c>
      <c r="N610" t="s">
        <v>39</v>
      </c>
      <c r="O610" t="str">
        <f t="shared" si="51"/>
        <v>06141909001034</v>
      </c>
      <c r="P610" t="s">
        <v>1566</v>
      </c>
      <c r="Q610">
        <v>2.21</v>
      </c>
      <c r="R610">
        <v>0</v>
      </c>
      <c r="S610">
        <v>0</v>
      </c>
      <c r="T610">
        <v>37.869999999999997</v>
      </c>
      <c r="U610">
        <v>0</v>
      </c>
      <c r="V610">
        <v>0</v>
      </c>
      <c r="W610">
        <v>0</v>
      </c>
      <c r="X610">
        <v>4.9230999999999998</v>
      </c>
      <c r="Y610">
        <v>45.003099999999996</v>
      </c>
      <c r="Z610" t="s">
        <v>8016</v>
      </c>
      <c r="AA610" s="119" t="s">
        <v>1</v>
      </c>
      <c r="AB610" t="s">
        <v>8016</v>
      </c>
      <c r="AC610">
        <v>0</v>
      </c>
    </row>
    <row r="611" spans="1:29" hidden="1" x14ac:dyDescent="0.25">
      <c r="A611" t="s">
        <v>8475</v>
      </c>
      <c r="B611" t="str">
        <f t="shared" si="52"/>
        <v>Julio</v>
      </c>
      <c r="C611">
        <f t="shared" si="48"/>
        <v>0</v>
      </c>
      <c r="D611">
        <v>128</v>
      </c>
      <c r="E611">
        <v>2022</v>
      </c>
      <c r="F611" t="s">
        <v>8667</v>
      </c>
      <c r="G611" t="s">
        <v>7854</v>
      </c>
      <c r="H611" t="s">
        <v>0</v>
      </c>
      <c r="I611" t="str">
        <f t="shared" si="49"/>
        <v>CCF</v>
      </c>
      <c r="J611" t="str">
        <f t="shared" si="50"/>
        <v>Impreso por imprenta o tiquetes</v>
      </c>
      <c r="K611" s="67" t="s">
        <v>8658</v>
      </c>
      <c r="L611" s="67" t="s">
        <v>8016</v>
      </c>
      <c r="M611">
        <v>414</v>
      </c>
      <c r="N611" t="s">
        <v>1174</v>
      </c>
      <c r="O611" t="str">
        <f t="shared" si="51"/>
        <v>06142703981055</v>
      </c>
      <c r="P611" t="s">
        <v>1175</v>
      </c>
      <c r="Q611">
        <v>0</v>
      </c>
      <c r="R611">
        <v>0</v>
      </c>
      <c r="S611">
        <v>0</v>
      </c>
      <c r="T611">
        <v>7708</v>
      </c>
      <c r="U611">
        <v>0</v>
      </c>
      <c r="V611">
        <v>0</v>
      </c>
      <c r="W611">
        <v>0</v>
      </c>
      <c r="X611">
        <v>1002.0400000000001</v>
      </c>
      <c r="Y611">
        <v>8710.0400000000009</v>
      </c>
      <c r="Z611" t="s">
        <v>8016</v>
      </c>
      <c r="AA611" s="119" t="s">
        <v>1</v>
      </c>
      <c r="AB611" t="s">
        <v>8016</v>
      </c>
      <c r="AC611">
        <v>0</v>
      </c>
    </row>
    <row r="612" spans="1:29" hidden="1" x14ac:dyDescent="0.25">
      <c r="A612" t="s">
        <v>8475</v>
      </c>
      <c r="B612" t="str">
        <f t="shared" si="52"/>
        <v>Julio</v>
      </c>
      <c r="C612">
        <f t="shared" si="48"/>
        <v>0</v>
      </c>
      <c r="D612">
        <v>127</v>
      </c>
      <c r="E612">
        <v>2022</v>
      </c>
      <c r="F612" t="s">
        <v>8667</v>
      </c>
      <c r="G612" t="s">
        <v>7854</v>
      </c>
      <c r="H612" t="s">
        <v>0</v>
      </c>
      <c r="I612" t="str">
        <f t="shared" si="49"/>
        <v>CCF</v>
      </c>
      <c r="J612" t="str">
        <f t="shared" si="50"/>
        <v>Impreso por imprenta o tiquetes</v>
      </c>
      <c r="K612" s="67" t="s">
        <v>8658</v>
      </c>
      <c r="L612" s="67" t="s">
        <v>8016</v>
      </c>
      <c r="M612">
        <v>1073024</v>
      </c>
      <c r="N612" t="s">
        <v>1501</v>
      </c>
      <c r="O612" t="str">
        <f t="shared" si="51"/>
        <v>06142708101053</v>
      </c>
      <c r="P612" t="s">
        <v>1502</v>
      </c>
      <c r="Q612">
        <v>1.67</v>
      </c>
      <c r="R612">
        <v>0</v>
      </c>
      <c r="S612">
        <v>0</v>
      </c>
      <c r="T612">
        <v>30.38</v>
      </c>
      <c r="U612">
        <v>0</v>
      </c>
      <c r="V612">
        <v>0</v>
      </c>
      <c r="W612">
        <v>0</v>
      </c>
      <c r="X612">
        <v>3.9493999999999998</v>
      </c>
      <c r="Y612">
        <v>35.999399999999994</v>
      </c>
      <c r="Z612" t="s">
        <v>8016</v>
      </c>
      <c r="AA612" s="119" t="s">
        <v>1</v>
      </c>
      <c r="AB612" t="s">
        <v>8016</v>
      </c>
      <c r="AC612">
        <v>0</v>
      </c>
    </row>
    <row r="613" spans="1:29" hidden="1" x14ac:dyDescent="0.25">
      <c r="A613" t="s">
        <v>8475</v>
      </c>
      <c r="B613" t="str">
        <f t="shared" si="52"/>
        <v>Julio</v>
      </c>
      <c r="C613">
        <f t="shared" si="48"/>
        <v>0</v>
      </c>
      <c r="D613">
        <v>126</v>
      </c>
      <c r="E613">
        <v>2022</v>
      </c>
      <c r="F613" t="s">
        <v>8667</v>
      </c>
      <c r="G613" t="s">
        <v>7854</v>
      </c>
      <c r="H613" t="s">
        <v>0</v>
      </c>
      <c r="I613" t="str">
        <f t="shared" si="49"/>
        <v>CCF</v>
      </c>
      <c r="J613" t="str">
        <f t="shared" si="50"/>
        <v>Impreso por imprenta o tiquetes</v>
      </c>
      <c r="K613" s="67" t="s">
        <v>8658</v>
      </c>
      <c r="L613" s="67" t="s">
        <v>8016</v>
      </c>
      <c r="M613">
        <v>55508</v>
      </c>
      <c r="N613" t="s">
        <v>1693</v>
      </c>
      <c r="O613" t="str">
        <f t="shared" si="51"/>
        <v>12173101051010</v>
      </c>
      <c r="P613" t="s">
        <v>1694</v>
      </c>
      <c r="Q613">
        <v>3.41</v>
      </c>
      <c r="R613">
        <v>0</v>
      </c>
      <c r="S613">
        <v>0</v>
      </c>
      <c r="T613">
        <v>58.92</v>
      </c>
      <c r="U613">
        <v>0</v>
      </c>
      <c r="V613">
        <v>0</v>
      </c>
      <c r="W613">
        <v>0</v>
      </c>
      <c r="X613">
        <v>7.6596000000000002</v>
      </c>
      <c r="Y613">
        <v>69.989599999999996</v>
      </c>
      <c r="Z613" t="s">
        <v>8016</v>
      </c>
      <c r="AA613" s="119" t="s">
        <v>1</v>
      </c>
      <c r="AB613" t="s">
        <v>8016</v>
      </c>
      <c r="AC613">
        <v>0</v>
      </c>
    </row>
    <row r="614" spans="1:29" hidden="1" x14ac:dyDescent="0.25">
      <c r="A614" t="s">
        <v>8475</v>
      </c>
      <c r="B614" t="str">
        <f t="shared" si="52"/>
        <v>Julio</v>
      </c>
      <c r="C614">
        <f t="shared" si="48"/>
        <v>0</v>
      </c>
      <c r="D614">
        <v>125</v>
      </c>
      <c r="E614">
        <v>2022</v>
      </c>
      <c r="F614" t="s">
        <v>8667</v>
      </c>
      <c r="G614" t="s">
        <v>7854</v>
      </c>
      <c r="H614" t="s">
        <v>0</v>
      </c>
      <c r="I614" t="str">
        <f t="shared" si="49"/>
        <v>CCF</v>
      </c>
      <c r="J614" t="str">
        <f t="shared" si="50"/>
        <v>Impreso por imprenta o tiquetes</v>
      </c>
      <c r="K614" s="67" t="s">
        <v>8658</v>
      </c>
      <c r="L614" s="67" t="s">
        <v>8016</v>
      </c>
      <c r="M614">
        <v>58</v>
      </c>
      <c r="N614" t="s">
        <v>7872</v>
      </c>
      <c r="O614" t="str">
        <f t="shared" si="51"/>
        <v>02101107171019</v>
      </c>
      <c r="P614" t="s">
        <v>7873</v>
      </c>
      <c r="Q614">
        <v>0</v>
      </c>
      <c r="R614">
        <v>0</v>
      </c>
      <c r="S614">
        <v>0</v>
      </c>
      <c r="T614">
        <v>197</v>
      </c>
      <c r="U614">
        <v>0</v>
      </c>
      <c r="V614">
        <v>0</v>
      </c>
      <c r="W614">
        <v>0</v>
      </c>
      <c r="X614">
        <v>25.61</v>
      </c>
      <c r="Y614">
        <v>222.61</v>
      </c>
      <c r="Z614" t="s">
        <v>8016</v>
      </c>
      <c r="AA614" s="119" t="s">
        <v>1</v>
      </c>
      <c r="AB614" t="s">
        <v>8016</v>
      </c>
      <c r="AC614">
        <v>0</v>
      </c>
    </row>
    <row r="615" spans="1:29" hidden="1" x14ac:dyDescent="0.25">
      <c r="A615" t="s">
        <v>8475</v>
      </c>
      <c r="B615" t="str">
        <f t="shared" si="52"/>
        <v>Julio</v>
      </c>
      <c r="C615">
        <f t="shared" si="48"/>
        <v>0</v>
      </c>
      <c r="D615">
        <v>124</v>
      </c>
      <c r="E615">
        <v>2022</v>
      </c>
      <c r="F615" t="s">
        <v>8667</v>
      </c>
      <c r="G615" t="s">
        <v>7854</v>
      </c>
      <c r="H615" t="s">
        <v>0</v>
      </c>
      <c r="I615" t="str">
        <f t="shared" si="49"/>
        <v>CCF</v>
      </c>
      <c r="J615" t="str">
        <f t="shared" si="50"/>
        <v>Impreso por imprenta o tiquetes</v>
      </c>
      <c r="K615" s="67" t="s">
        <v>8658</v>
      </c>
      <c r="L615" s="67" t="s">
        <v>8016</v>
      </c>
      <c r="M615">
        <v>43</v>
      </c>
      <c r="N615" t="s">
        <v>7671</v>
      </c>
      <c r="O615" t="str">
        <f t="shared" si="51"/>
        <v>12170509850014</v>
      </c>
      <c r="P615" t="s">
        <v>7672</v>
      </c>
      <c r="Q615">
        <v>0</v>
      </c>
      <c r="R615">
        <v>0</v>
      </c>
      <c r="S615">
        <v>0</v>
      </c>
      <c r="T615">
        <v>52</v>
      </c>
      <c r="U615">
        <v>0</v>
      </c>
      <c r="V615">
        <v>0</v>
      </c>
      <c r="W615">
        <v>0</v>
      </c>
      <c r="X615">
        <v>6.76</v>
      </c>
      <c r="Y615">
        <v>58.76</v>
      </c>
      <c r="Z615" t="s">
        <v>8016</v>
      </c>
      <c r="AA615" s="119" t="s">
        <v>1</v>
      </c>
      <c r="AB615" t="s">
        <v>8016</v>
      </c>
      <c r="AC615">
        <v>0</v>
      </c>
    </row>
    <row r="616" spans="1:29" hidden="1" x14ac:dyDescent="0.25">
      <c r="A616" t="s">
        <v>8475</v>
      </c>
      <c r="B616" t="str">
        <f t="shared" si="52"/>
        <v>Julio</v>
      </c>
      <c r="C616">
        <f t="shared" si="48"/>
        <v>0</v>
      </c>
      <c r="D616">
        <v>123</v>
      </c>
      <c r="E616">
        <v>2022</v>
      </c>
      <c r="F616" t="s">
        <v>8666</v>
      </c>
      <c r="G616" t="s">
        <v>7854</v>
      </c>
      <c r="H616" t="s">
        <v>0</v>
      </c>
      <c r="I616" t="str">
        <f t="shared" si="49"/>
        <v>CCF</v>
      </c>
      <c r="J616" t="str">
        <f t="shared" si="50"/>
        <v>Impreso por imprenta o tiquetes</v>
      </c>
      <c r="K616" s="67" t="s">
        <v>8658</v>
      </c>
      <c r="L616" s="67" t="s">
        <v>8016</v>
      </c>
      <c r="M616">
        <v>2972898</v>
      </c>
      <c r="N616" t="s">
        <v>1464</v>
      </c>
      <c r="O616" t="str">
        <f t="shared" si="51"/>
        <v>06140108580017</v>
      </c>
      <c r="P616" t="s">
        <v>1465</v>
      </c>
      <c r="Q616">
        <v>0</v>
      </c>
      <c r="R616">
        <v>0</v>
      </c>
      <c r="S616">
        <v>0</v>
      </c>
      <c r="T616">
        <v>224.35</v>
      </c>
      <c r="U616">
        <v>0</v>
      </c>
      <c r="V616">
        <v>0</v>
      </c>
      <c r="W616">
        <v>0</v>
      </c>
      <c r="X616">
        <v>29.165500000000002</v>
      </c>
      <c r="Y616">
        <v>253.5155</v>
      </c>
      <c r="Z616" t="s">
        <v>8016</v>
      </c>
      <c r="AA616" s="119" t="s">
        <v>1</v>
      </c>
      <c r="AB616" t="s">
        <v>8016</v>
      </c>
      <c r="AC616">
        <v>0</v>
      </c>
    </row>
    <row r="617" spans="1:29" hidden="1" x14ac:dyDescent="0.25">
      <c r="A617" t="s">
        <v>8475</v>
      </c>
      <c r="B617" t="str">
        <f t="shared" si="52"/>
        <v>Julio</v>
      </c>
      <c r="C617">
        <f t="shared" si="48"/>
        <v>0</v>
      </c>
      <c r="D617">
        <v>122</v>
      </c>
      <c r="E617">
        <v>2022</v>
      </c>
      <c r="F617" t="s">
        <v>8678</v>
      </c>
      <c r="G617" t="s">
        <v>7854</v>
      </c>
      <c r="H617" t="s">
        <v>0</v>
      </c>
      <c r="I617" t="str">
        <f t="shared" si="49"/>
        <v>CCF</v>
      </c>
      <c r="J617" t="str">
        <f t="shared" si="50"/>
        <v>Impreso por imprenta o tiquetes</v>
      </c>
      <c r="K617" s="67" t="s">
        <v>8658</v>
      </c>
      <c r="L617" s="67" t="s">
        <v>8016</v>
      </c>
      <c r="M617">
        <v>55821</v>
      </c>
      <c r="N617" t="s">
        <v>254</v>
      </c>
      <c r="O617" t="str">
        <f t="shared" si="51"/>
        <v>06141504911068</v>
      </c>
      <c r="P617" t="s">
        <v>255</v>
      </c>
      <c r="Q617">
        <v>0</v>
      </c>
      <c r="R617">
        <v>0</v>
      </c>
      <c r="S617">
        <v>0</v>
      </c>
      <c r="T617">
        <v>2091</v>
      </c>
      <c r="U617">
        <v>0</v>
      </c>
      <c r="V617">
        <v>0</v>
      </c>
      <c r="W617">
        <v>0</v>
      </c>
      <c r="X617">
        <v>271.83</v>
      </c>
      <c r="Y617">
        <v>2362.83</v>
      </c>
      <c r="Z617" t="s">
        <v>8016</v>
      </c>
      <c r="AA617" s="119" t="s">
        <v>1</v>
      </c>
      <c r="AB617" t="s">
        <v>8016</v>
      </c>
      <c r="AC617">
        <v>0</v>
      </c>
    </row>
    <row r="618" spans="1:29" hidden="1" x14ac:dyDescent="0.25">
      <c r="A618" t="s">
        <v>8475</v>
      </c>
      <c r="B618" t="str">
        <f t="shared" si="52"/>
        <v>Julio</v>
      </c>
      <c r="C618">
        <f t="shared" si="48"/>
        <v>0</v>
      </c>
      <c r="D618">
        <v>121</v>
      </c>
      <c r="E618">
        <v>2022</v>
      </c>
      <c r="F618" t="s">
        <v>8678</v>
      </c>
      <c r="G618" t="s">
        <v>7854</v>
      </c>
      <c r="H618" t="s">
        <v>0</v>
      </c>
      <c r="I618" t="str">
        <f t="shared" si="49"/>
        <v>CCF</v>
      </c>
      <c r="J618" t="str">
        <f t="shared" si="50"/>
        <v>Impreso por imprenta o tiquetes</v>
      </c>
      <c r="K618" s="67" t="s">
        <v>8658</v>
      </c>
      <c r="L618" s="67" t="s">
        <v>8016</v>
      </c>
      <c r="M618">
        <v>36</v>
      </c>
      <c r="N618" t="s">
        <v>1713</v>
      </c>
      <c r="O618" t="str">
        <f t="shared" si="51"/>
        <v>06142806901106</v>
      </c>
      <c r="P618" t="s">
        <v>1714</v>
      </c>
      <c r="Q618">
        <v>0</v>
      </c>
      <c r="R618">
        <v>0</v>
      </c>
      <c r="S618">
        <v>0</v>
      </c>
      <c r="T618">
        <v>24</v>
      </c>
      <c r="U618">
        <v>0</v>
      </c>
      <c r="V618">
        <v>0</v>
      </c>
      <c r="W618">
        <v>0</v>
      </c>
      <c r="X618">
        <v>3.12</v>
      </c>
      <c r="Y618">
        <v>27.12</v>
      </c>
      <c r="Z618" t="s">
        <v>8016</v>
      </c>
      <c r="AA618" s="119" t="s">
        <v>1</v>
      </c>
      <c r="AB618" t="s">
        <v>8016</v>
      </c>
      <c r="AC618">
        <v>0</v>
      </c>
    </row>
    <row r="619" spans="1:29" hidden="1" x14ac:dyDescent="0.25">
      <c r="A619" t="s">
        <v>8475</v>
      </c>
      <c r="B619" t="str">
        <f t="shared" si="52"/>
        <v>Julio</v>
      </c>
      <c r="C619">
        <f t="shared" si="48"/>
        <v>0</v>
      </c>
      <c r="D619">
        <v>120</v>
      </c>
      <c r="E619">
        <v>2022</v>
      </c>
      <c r="F619" t="s">
        <v>8678</v>
      </c>
      <c r="G619" t="s">
        <v>7854</v>
      </c>
      <c r="H619" t="s">
        <v>0</v>
      </c>
      <c r="I619" t="str">
        <f t="shared" si="49"/>
        <v>CCF</v>
      </c>
      <c r="J619" t="str">
        <f t="shared" si="50"/>
        <v>Impreso por imprenta o tiquetes</v>
      </c>
      <c r="K619" s="67" t="s">
        <v>8658</v>
      </c>
      <c r="L619" s="67" t="s">
        <v>8016</v>
      </c>
      <c r="M619">
        <v>2967074</v>
      </c>
      <c r="N619" t="s">
        <v>1464</v>
      </c>
      <c r="O619" t="str">
        <f t="shared" si="51"/>
        <v>06140108580017</v>
      </c>
      <c r="P619" t="s">
        <v>1465</v>
      </c>
      <c r="Q619">
        <v>0</v>
      </c>
      <c r="R619">
        <v>0</v>
      </c>
      <c r="S619">
        <v>0</v>
      </c>
      <c r="T619">
        <v>217.7</v>
      </c>
      <c r="U619">
        <v>0</v>
      </c>
      <c r="V619">
        <v>0</v>
      </c>
      <c r="W619">
        <v>0</v>
      </c>
      <c r="X619">
        <v>28.300999999999998</v>
      </c>
      <c r="Y619">
        <v>246.00099999999998</v>
      </c>
      <c r="Z619" t="s">
        <v>8016</v>
      </c>
      <c r="AA619" s="119" t="s">
        <v>1</v>
      </c>
      <c r="AB619" t="s">
        <v>8016</v>
      </c>
      <c r="AC619">
        <v>0</v>
      </c>
    </row>
    <row r="620" spans="1:29" hidden="1" x14ac:dyDescent="0.25">
      <c r="A620" t="s">
        <v>8475</v>
      </c>
      <c r="B620" t="str">
        <f t="shared" si="52"/>
        <v>Julio</v>
      </c>
      <c r="C620">
        <f t="shared" ref="C620:C651" si="53">IF(A620="ENERO",REPLACE(A620,2,4,"nero"),IF(A620="FEBRERO",REPLACE(A620,2,6,"ebrero"),IF(A620="MARZO",REPLACE(A620,2,4,"arzo"),IF(A620="ABRIL",REPLACE(A620,2,4,"bril"),IF(A620="MAYO",REPLACE(A620,2,3,"ayo"),IF(A620="JUNIO",REPLACE(A620,2,4,"unio"),0))))))</f>
        <v>0</v>
      </c>
      <c r="D620">
        <v>119</v>
      </c>
      <c r="E620">
        <v>2022</v>
      </c>
      <c r="F620" t="s">
        <v>8678</v>
      </c>
      <c r="G620" t="s">
        <v>7854</v>
      </c>
      <c r="H620" t="s">
        <v>0</v>
      </c>
      <c r="I620" t="str">
        <f t="shared" si="49"/>
        <v>CCF</v>
      </c>
      <c r="J620" t="str">
        <f t="shared" si="50"/>
        <v>Impreso por imprenta o tiquetes</v>
      </c>
      <c r="K620" s="67" t="s">
        <v>8658</v>
      </c>
      <c r="L620" s="67" t="s">
        <v>8016</v>
      </c>
      <c r="M620">
        <v>814</v>
      </c>
      <c r="N620" t="s">
        <v>7857</v>
      </c>
      <c r="O620" t="str">
        <f t="shared" si="51"/>
        <v>12170505681051</v>
      </c>
      <c r="P620" t="s">
        <v>7858</v>
      </c>
      <c r="Q620">
        <v>0</v>
      </c>
      <c r="R620">
        <v>0</v>
      </c>
      <c r="S620">
        <v>0</v>
      </c>
      <c r="T620">
        <v>1743.36</v>
      </c>
      <c r="U620">
        <v>0</v>
      </c>
      <c r="V620">
        <v>0</v>
      </c>
      <c r="W620">
        <v>0</v>
      </c>
      <c r="X620">
        <v>226.63679999999999</v>
      </c>
      <c r="Y620">
        <v>1969.9967999999999</v>
      </c>
      <c r="Z620" t="s">
        <v>8016</v>
      </c>
      <c r="AA620" s="119" t="s">
        <v>1</v>
      </c>
      <c r="AB620" t="s">
        <v>8016</v>
      </c>
      <c r="AC620">
        <v>0</v>
      </c>
    </row>
    <row r="621" spans="1:29" hidden="1" x14ac:dyDescent="0.25">
      <c r="A621" t="s">
        <v>8475</v>
      </c>
      <c r="B621" t="str">
        <f t="shared" si="52"/>
        <v>Julio</v>
      </c>
      <c r="C621">
        <f t="shared" si="53"/>
        <v>0</v>
      </c>
      <c r="D621">
        <v>118</v>
      </c>
      <c r="E621">
        <v>2022</v>
      </c>
      <c r="F621" t="s">
        <v>8678</v>
      </c>
      <c r="G621" t="s">
        <v>7854</v>
      </c>
      <c r="H621" t="s">
        <v>0</v>
      </c>
      <c r="I621" t="str">
        <f t="shared" si="49"/>
        <v>CCF</v>
      </c>
      <c r="J621" t="str">
        <f t="shared" si="50"/>
        <v>Impreso por imprenta o tiquetes</v>
      </c>
      <c r="K621" s="67" t="s">
        <v>8658</v>
      </c>
      <c r="L621" s="67" t="s">
        <v>8016</v>
      </c>
      <c r="M621">
        <v>142866</v>
      </c>
      <c r="N621" t="s">
        <v>1501</v>
      </c>
      <c r="O621" t="str">
        <f t="shared" si="51"/>
        <v>06142708101053</v>
      </c>
      <c r="P621" t="s">
        <v>1502</v>
      </c>
      <c r="Q621">
        <v>1.94</v>
      </c>
      <c r="R621">
        <v>0</v>
      </c>
      <c r="S621">
        <v>0</v>
      </c>
      <c r="T621">
        <v>33.68</v>
      </c>
      <c r="U621">
        <v>0</v>
      </c>
      <c r="V621">
        <v>0</v>
      </c>
      <c r="W621">
        <v>0</v>
      </c>
      <c r="X621">
        <v>4.3784000000000001</v>
      </c>
      <c r="Y621">
        <v>39.998399999999997</v>
      </c>
      <c r="Z621" t="s">
        <v>8016</v>
      </c>
      <c r="AA621" s="119" t="s">
        <v>1</v>
      </c>
      <c r="AB621" t="s">
        <v>8016</v>
      </c>
      <c r="AC621">
        <v>0</v>
      </c>
    </row>
    <row r="622" spans="1:29" hidden="1" x14ac:dyDescent="0.25">
      <c r="A622" t="s">
        <v>8475</v>
      </c>
      <c r="B622" t="str">
        <f t="shared" si="52"/>
        <v>Julio</v>
      </c>
      <c r="C622">
        <f t="shared" si="53"/>
        <v>0</v>
      </c>
      <c r="D622">
        <v>117</v>
      </c>
      <c r="E622">
        <v>2022</v>
      </c>
      <c r="F622" t="s">
        <v>8678</v>
      </c>
      <c r="G622" t="s">
        <v>7854</v>
      </c>
      <c r="H622" t="s">
        <v>0</v>
      </c>
      <c r="I622" t="str">
        <f t="shared" si="49"/>
        <v>CCF</v>
      </c>
      <c r="J622" t="str">
        <f t="shared" si="50"/>
        <v>Impreso por imprenta o tiquetes</v>
      </c>
      <c r="K622" s="67" t="s">
        <v>8658</v>
      </c>
      <c r="L622" s="67" t="s">
        <v>8016</v>
      </c>
      <c r="M622">
        <v>355</v>
      </c>
      <c r="N622" t="s">
        <v>1174</v>
      </c>
      <c r="O622" t="str">
        <f t="shared" si="51"/>
        <v>06142703981055</v>
      </c>
      <c r="P622" t="s">
        <v>1175</v>
      </c>
      <c r="Q622">
        <v>0</v>
      </c>
      <c r="R622">
        <v>0</v>
      </c>
      <c r="S622">
        <v>0</v>
      </c>
      <c r="T622">
        <v>17424</v>
      </c>
      <c r="U622">
        <v>0</v>
      </c>
      <c r="V622">
        <v>0</v>
      </c>
      <c r="W622">
        <v>0</v>
      </c>
      <c r="X622">
        <v>2265.12</v>
      </c>
      <c r="Y622">
        <v>19689.12</v>
      </c>
      <c r="Z622" t="s">
        <v>8016</v>
      </c>
      <c r="AA622" s="119" t="s">
        <v>1</v>
      </c>
      <c r="AB622" t="s">
        <v>8016</v>
      </c>
      <c r="AC622">
        <v>0</v>
      </c>
    </row>
    <row r="623" spans="1:29" hidden="1" x14ac:dyDescent="0.25">
      <c r="A623" t="s">
        <v>8475</v>
      </c>
      <c r="B623" t="str">
        <f t="shared" si="52"/>
        <v>Julio</v>
      </c>
      <c r="C623">
        <f t="shared" si="53"/>
        <v>0</v>
      </c>
      <c r="D623">
        <v>116</v>
      </c>
      <c r="E623">
        <v>2022</v>
      </c>
      <c r="F623" t="s">
        <v>8711</v>
      </c>
      <c r="G623" t="s">
        <v>7854</v>
      </c>
      <c r="H623" t="s">
        <v>0</v>
      </c>
      <c r="I623" t="str">
        <f t="shared" si="49"/>
        <v>CCF</v>
      </c>
      <c r="J623" t="str">
        <f t="shared" si="50"/>
        <v>Impreso por imprenta o tiquetes</v>
      </c>
      <c r="K623" s="67" t="s">
        <v>8658</v>
      </c>
      <c r="L623" s="67" t="s">
        <v>8016</v>
      </c>
      <c r="M623">
        <v>1350431</v>
      </c>
      <c r="N623" t="s">
        <v>1501</v>
      </c>
      <c r="O623" t="str">
        <f t="shared" si="51"/>
        <v>06142708101053</v>
      </c>
      <c r="P623" t="s">
        <v>1502</v>
      </c>
      <c r="Q623">
        <v>0.7</v>
      </c>
      <c r="R623">
        <v>0</v>
      </c>
      <c r="S623">
        <v>0</v>
      </c>
      <c r="T623">
        <v>12.66</v>
      </c>
      <c r="U623">
        <v>0</v>
      </c>
      <c r="V623">
        <v>0</v>
      </c>
      <c r="W623">
        <v>0</v>
      </c>
      <c r="X623">
        <v>1.6458000000000002</v>
      </c>
      <c r="Y623">
        <v>15.005799999999999</v>
      </c>
      <c r="Z623" t="s">
        <v>8016</v>
      </c>
      <c r="AA623" s="119" t="s">
        <v>1</v>
      </c>
      <c r="AB623" t="s">
        <v>8202</v>
      </c>
      <c r="AC623">
        <v>1.1200000000000001</v>
      </c>
    </row>
    <row r="624" spans="1:29" hidden="1" x14ac:dyDescent="0.25">
      <c r="A624" t="s">
        <v>8475</v>
      </c>
      <c r="B624" t="str">
        <f t="shared" si="52"/>
        <v>Julio</v>
      </c>
      <c r="C624">
        <f t="shared" si="53"/>
        <v>0</v>
      </c>
      <c r="D624">
        <v>115</v>
      </c>
      <c r="E624">
        <v>2022</v>
      </c>
      <c r="F624" t="s">
        <v>8711</v>
      </c>
      <c r="G624" t="s">
        <v>7854</v>
      </c>
      <c r="H624" t="s">
        <v>0</v>
      </c>
      <c r="I624" t="str">
        <f t="shared" si="49"/>
        <v>CCF</v>
      </c>
      <c r="J624" t="str">
        <f t="shared" si="50"/>
        <v>Impreso por imprenta o tiquetes</v>
      </c>
      <c r="K624" s="67" t="s">
        <v>8658</v>
      </c>
      <c r="L624" s="67" t="s">
        <v>8016</v>
      </c>
      <c r="M624">
        <v>1303</v>
      </c>
      <c r="N624" t="s">
        <v>1699</v>
      </c>
      <c r="O624" t="str">
        <f t="shared" si="51"/>
        <v>13071610671016</v>
      </c>
      <c r="P624" t="s">
        <v>1700</v>
      </c>
      <c r="Q624">
        <v>0</v>
      </c>
      <c r="R624">
        <v>0</v>
      </c>
      <c r="S624">
        <v>0</v>
      </c>
      <c r="T624">
        <v>42.42</v>
      </c>
      <c r="U624">
        <v>0</v>
      </c>
      <c r="V624">
        <v>0</v>
      </c>
      <c r="W624">
        <v>0</v>
      </c>
      <c r="X624">
        <v>5.5146000000000006</v>
      </c>
      <c r="Y624">
        <v>47.934600000000003</v>
      </c>
      <c r="Z624" t="s">
        <v>8016</v>
      </c>
      <c r="AA624" s="119" t="s">
        <v>1</v>
      </c>
      <c r="AB624" t="s">
        <v>8016</v>
      </c>
      <c r="AC624">
        <v>0</v>
      </c>
    </row>
    <row r="625" spans="1:29" hidden="1" x14ac:dyDescent="0.25">
      <c r="A625" t="s">
        <v>8475</v>
      </c>
      <c r="B625" t="str">
        <f t="shared" si="52"/>
        <v>Julio</v>
      </c>
      <c r="C625">
        <f t="shared" si="53"/>
        <v>0</v>
      </c>
      <c r="D625">
        <v>114</v>
      </c>
      <c r="E625">
        <v>2022</v>
      </c>
      <c r="F625" t="s">
        <v>8665</v>
      </c>
      <c r="G625" t="s">
        <v>7854</v>
      </c>
      <c r="H625" t="s">
        <v>0</v>
      </c>
      <c r="I625" t="str">
        <f t="shared" si="49"/>
        <v>CCF</v>
      </c>
      <c r="J625" t="str">
        <f t="shared" si="50"/>
        <v>Impreso por imprenta o tiquetes</v>
      </c>
      <c r="K625" s="67" t="s">
        <v>8658</v>
      </c>
      <c r="L625" s="67" t="s">
        <v>8016</v>
      </c>
      <c r="M625">
        <v>980</v>
      </c>
      <c r="N625" t="s">
        <v>1504</v>
      </c>
      <c r="O625" t="str">
        <f t="shared" si="51"/>
        <v>06141607031015</v>
      </c>
      <c r="P625" t="s">
        <v>1505</v>
      </c>
      <c r="Q625">
        <v>0</v>
      </c>
      <c r="R625">
        <v>0</v>
      </c>
      <c r="S625">
        <v>0</v>
      </c>
      <c r="T625">
        <v>45</v>
      </c>
      <c r="U625">
        <v>0</v>
      </c>
      <c r="V625">
        <v>0</v>
      </c>
      <c r="W625">
        <v>0</v>
      </c>
      <c r="X625">
        <v>5.8500000000000005</v>
      </c>
      <c r="Y625">
        <v>50.85</v>
      </c>
      <c r="Z625" t="s">
        <v>8016</v>
      </c>
      <c r="AA625" s="119" t="s">
        <v>1</v>
      </c>
      <c r="AB625" t="s">
        <v>8016</v>
      </c>
      <c r="AC625">
        <v>0</v>
      </c>
    </row>
    <row r="626" spans="1:29" hidden="1" x14ac:dyDescent="0.25">
      <c r="A626" t="s">
        <v>8475</v>
      </c>
      <c r="B626" t="str">
        <f t="shared" si="52"/>
        <v>Julio</v>
      </c>
      <c r="C626">
        <f t="shared" si="53"/>
        <v>0</v>
      </c>
      <c r="D626">
        <v>113</v>
      </c>
      <c r="E626">
        <v>2022</v>
      </c>
      <c r="F626" t="s">
        <v>8665</v>
      </c>
      <c r="G626" t="s">
        <v>7854</v>
      </c>
      <c r="H626" t="s">
        <v>0</v>
      </c>
      <c r="I626" t="str">
        <f t="shared" si="49"/>
        <v>CCF</v>
      </c>
      <c r="J626" t="str">
        <f t="shared" si="50"/>
        <v>Impreso por imprenta o tiquetes</v>
      </c>
      <c r="K626" s="67" t="s">
        <v>8658</v>
      </c>
      <c r="L626" s="67" t="s">
        <v>8016</v>
      </c>
      <c r="M626">
        <v>292807</v>
      </c>
      <c r="N626" t="s">
        <v>2943</v>
      </c>
      <c r="O626" t="str">
        <f t="shared" si="51"/>
        <v>06143001780012</v>
      </c>
      <c r="P626" t="s">
        <v>2944</v>
      </c>
      <c r="Q626">
        <v>0</v>
      </c>
      <c r="R626">
        <v>0</v>
      </c>
      <c r="S626">
        <v>0</v>
      </c>
      <c r="T626">
        <v>38.880000000000003</v>
      </c>
      <c r="U626">
        <v>0</v>
      </c>
      <c r="V626">
        <v>0</v>
      </c>
      <c r="W626">
        <v>0</v>
      </c>
      <c r="X626">
        <v>5.0544000000000002</v>
      </c>
      <c r="Y626">
        <v>43.934400000000004</v>
      </c>
      <c r="Z626" t="s">
        <v>8016</v>
      </c>
      <c r="AA626" s="119" t="s">
        <v>1</v>
      </c>
      <c r="AB626" t="s">
        <v>8016</v>
      </c>
      <c r="AC626">
        <v>0</v>
      </c>
    </row>
    <row r="627" spans="1:29" hidden="1" x14ac:dyDescent="0.25">
      <c r="A627" t="s">
        <v>8475</v>
      </c>
      <c r="B627" t="str">
        <f t="shared" si="52"/>
        <v>Julio</v>
      </c>
      <c r="C627">
        <f t="shared" si="53"/>
        <v>0</v>
      </c>
      <c r="D627">
        <v>112</v>
      </c>
      <c r="E627">
        <v>2022</v>
      </c>
      <c r="F627" t="s">
        <v>8665</v>
      </c>
      <c r="G627" t="s">
        <v>7854</v>
      </c>
      <c r="H627" t="s">
        <v>0</v>
      </c>
      <c r="I627" t="str">
        <f t="shared" si="49"/>
        <v>CCF</v>
      </c>
      <c r="J627" t="str">
        <f t="shared" si="50"/>
        <v>Impreso por imprenta o tiquetes</v>
      </c>
      <c r="K627" s="67" t="s">
        <v>8658</v>
      </c>
      <c r="L627" s="67" t="s">
        <v>8016</v>
      </c>
      <c r="M627">
        <v>5401</v>
      </c>
      <c r="O627" t="str">
        <f t="shared" si="51"/>
        <v>007339078</v>
      </c>
      <c r="P627" t="s">
        <v>8710</v>
      </c>
      <c r="Q627">
        <v>1.1599999999999999</v>
      </c>
      <c r="R627">
        <v>0</v>
      </c>
      <c r="S627">
        <v>0</v>
      </c>
      <c r="T627">
        <v>21.1</v>
      </c>
      <c r="U627">
        <v>0</v>
      </c>
      <c r="V627">
        <v>0</v>
      </c>
      <c r="W627">
        <v>0</v>
      </c>
      <c r="X627">
        <v>2.7430000000000003</v>
      </c>
      <c r="Y627">
        <v>25.003</v>
      </c>
      <c r="Z627" t="s">
        <v>8709</v>
      </c>
      <c r="AA627" s="119" t="s">
        <v>1</v>
      </c>
      <c r="AB627" t="s">
        <v>8016</v>
      </c>
      <c r="AC627">
        <v>0</v>
      </c>
    </row>
    <row r="628" spans="1:29" hidden="1" x14ac:dyDescent="0.25">
      <c r="A628" t="s">
        <v>8475</v>
      </c>
      <c r="B628" t="str">
        <f t="shared" si="52"/>
        <v>Julio</v>
      </c>
      <c r="C628">
        <f t="shared" si="53"/>
        <v>0</v>
      </c>
      <c r="D628">
        <v>111</v>
      </c>
      <c r="E628">
        <v>2022</v>
      </c>
      <c r="F628" t="s">
        <v>8664</v>
      </c>
      <c r="G628" t="s">
        <v>7854</v>
      </c>
      <c r="H628" t="s">
        <v>0</v>
      </c>
      <c r="I628" t="str">
        <f t="shared" si="49"/>
        <v>CCF</v>
      </c>
      <c r="J628" t="str">
        <f t="shared" si="50"/>
        <v>Impreso por imprenta o tiquetes</v>
      </c>
      <c r="K628" s="67" t="s">
        <v>8658</v>
      </c>
      <c r="L628" s="67" t="s">
        <v>8016</v>
      </c>
      <c r="M628">
        <v>288</v>
      </c>
      <c r="N628" t="s">
        <v>7811</v>
      </c>
      <c r="O628" t="str">
        <f t="shared" si="51"/>
        <v>06143007891048</v>
      </c>
      <c r="P628" t="s">
        <v>7825</v>
      </c>
      <c r="Q628">
        <v>0</v>
      </c>
      <c r="R628">
        <v>0</v>
      </c>
      <c r="S628">
        <v>0</v>
      </c>
      <c r="T628">
        <v>149</v>
      </c>
      <c r="U628">
        <v>0</v>
      </c>
      <c r="V628">
        <v>0</v>
      </c>
      <c r="W628">
        <v>0</v>
      </c>
      <c r="X628">
        <v>19.37</v>
      </c>
      <c r="Y628">
        <v>168.37</v>
      </c>
      <c r="Z628" t="s">
        <v>8016</v>
      </c>
      <c r="AA628" s="119" t="s">
        <v>1</v>
      </c>
      <c r="AB628" t="s">
        <v>8016</v>
      </c>
      <c r="AC628">
        <v>0</v>
      </c>
    </row>
    <row r="629" spans="1:29" hidden="1" x14ac:dyDescent="0.25">
      <c r="A629" t="s">
        <v>8475</v>
      </c>
      <c r="B629" t="str">
        <f t="shared" si="52"/>
        <v>Julio</v>
      </c>
      <c r="C629">
        <f t="shared" si="53"/>
        <v>0</v>
      </c>
      <c r="D629">
        <v>110</v>
      </c>
      <c r="E629">
        <v>2022</v>
      </c>
      <c r="F629" t="s">
        <v>8664</v>
      </c>
      <c r="G629" t="s">
        <v>7854</v>
      </c>
      <c r="H629" t="s">
        <v>0</v>
      </c>
      <c r="I629" t="str">
        <f t="shared" si="49"/>
        <v>CCF</v>
      </c>
      <c r="J629" t="str">
        <f t="shared" si="50"/>
        <v>Impreso por imprenta o tiquetes</v>
      </c>
      <c r="K629" s="67" t="s">
        <v>8658</v>
      </c>
      <c r="L629" s="67" t="s">
        <v>8016</v>
      </c>
      <c r="M629">
        <v>502643</v>
      </c>
      <c r="N629" t="s">
        <v>1501</v>
      </c>
      <c r="O629" t="str">
        <f t="shared" si="51"/>
        <v>06142708101053</v>
      </c>
      <c r="P629" t="s">
        <v>1502</v>
      </c>
      <c r="Q629">
        <v>1.93</v>
      </c>
      <c r="R629">
        <v>0</v>
      </c>
      <c r="S629">
        <v>0</v>
      </c>
      <c r="T629">
        <v>33.69</v>
      </c>
      <c r="U629">
        <v>0</v>
      </c>
      <c r="V629">
        <v>0</v>
      </c>
      <c r="W629">
        <v>0</v>
      </c>
      <c r="X629">
        <v>4.3796999999999997</v>
      </c>
      <c r="Y629">
        <v>39.999699999999997</v>
      </c>
      <c r="Z629" t="s">
        <v>8016</v>
      </c>
      <c r="AA629" s="119" t="s">
        <v>1</v>
      </c>
      <c r="AB629" t="s">
        <v>8016</v>
      </c>
      <c r="AC629">
        <v>0</v>
      </c>
    </row>
    <row r="630" spans="1:29" hidden="1" x14ac:dyDescent="0.25">
      <c r="A630" t="s">
        <v>8475</v>
      </c>
      <c r="B630" t="str">
        <f t="shared" si="52"/>
        <v>Julio</v>
      </c>
      <c r="C630">
        <f t="shared" si="53"/>
        <v>0</v>
      </c>
      <c r="D630">
        <v>109</v>
      </c>
      <c r="E630">
        <v>2022</v>
      </c>
      <c r="F630" t="s">
        <v>8664</v>
      </c>
      <c r="G630" t="s">
        <v>7854</v>
      </c>
      <c r="H630" t="s">
        <v>0</v>
      </c>
      <c r="I630" t="str">
        <f t="shared" si="49"/>
        <v>CCF</v>
      </c>
      <c r="J630" t="str">
        <f t="shared" si="50"/>
        <v>Impreso por imprenta o tiquetes</v>
      </c>
      <c r="K630" s="67" t="s">
        <v>8658</v>
      </c>
      <c r="L630" s="67" t="s">
        <v>8016</v>
      </c>
      <c r="M630">
        <v>15372</v>
      </c>
      <c r="N630" t="s">
        <v>1602</v>
      </c>
      <c r="O630" t="str">
        <f t="shared" si="51"/>
        <v>05111703630014</v>
      </c>
      <c r="P630" t="s">
        <v>1603</v>
      </c>
      <c r="Q630">
        <v>2.14</v>
      </c>
      <c r="R630">
        <v>0</v>
      </c>
      <c r="S630">
        <v>0</v>
      </c>
      <c r="T630">
        <v>37.93</v>
      </c>
      <c r="U630">
        <v>0</v>
      </c>
      <c r="V630">
        <v>0</v>
      </c>
      <c r="W630">
        <v>0</v>
      </c>
      <c r="X630">
        <v>4.9309000000000003</v>
      </c>
      <c r="Y630">
        <v>45.000900000000001</v>
      </c>
      <c r="Z630" t="s">
        <v>8016</v>
      </c>
      <c r="AA630" s="119" t="s">
        <v>1</v>
      </c>
      <c r="AB630" t="s">
        <v>8016</v>
      </c>
      <c r="AC630">
        <v>0</v>
      </c>
    </row>
    <row r="631" spans="1:29" hidden="1" x14ac:dyDescent="0.25">
      <c r="A631" t="s">
        <v>8475</v>
      </c>
      <c r="B631" t="str">
        <f t="shared" si="52"/>
        <v>Julio</v>
      </c>
      <c r="C631">
        <f t="shared" si="53"/>
        <v>0</v>
      </c>
      <c r="D631">
        <v>108</v>
      </c>
      <c r="E631">
        <v>2022</v>
      </c>
      <c r="F631" t="s">
        <v>8663</v>
      </c>
      <c r="G631" t="s">
        <v>7854</v>
      </c>
      <c r="H631" t="s">
        <v>0</v>
      </c>
      <c r="I631" t="str">
        <f t="shared" si="49"/>
        <v>CCF</v>
      </c>
      <c r="J631" t="str">
        <f t="shared" si="50"/>
        <v>Impreso por imprenta o tiquetes</v>
      </c>
      <c r="K631" s="67" t="s">
        <v>8658</v>
      </c>
      <c r="L631" s="67" t="s">
        <v>8016</v>
      </c>
      <c r="M631">
        <v>757</v>
      </c>
      <c r="N631" t="s">
        <v>1518</v>
      </c>
      <c r="O631" t="str">
        <f t="shared" si="51"/>
        <v>06143003710013</v>
      </c>
      <c r="P631" t="s">
        <v>1519</v>
      </c>
      <c r="Q631">
        <v>0</v>
      </c>
      <c r="R631">
        <v>0</v>
      </c>
      <c r="S631">
        <v>0</v>
      </c>
      <c r="T631">
        <v>388.2</v>
      </c>
      <c r="U631">
        <v>0</v>
      </c>
      <c r="V631">
        <v>0</v>
      </c>
      <c r="W631">
        <v>0</v>
      </c>
      <c r="X631">
        <v>50.466000000000001</v>
      </c>
      <c r="Y631">
        <v>438.666</v>
      </c>
      <c r="Z631" t="s">
        <v>8016</v>
      </c>
      <c r="AA631" s="119" t="s">
        <v>1</v>
      </c>
      <c r="AB631" t="s">
        <v>8016</v>
      </c>
      <c r="AC631">
        <v>0</v>
      </c>
    </row>
    <row r="632" spans="1:29" hidden="1" x14ac:dyDescent="0.25">
      <c r="A632" t="s">
        <v>8475</v>
      </c>
      <c r="B632" t="str">
        <f t="shared" si="52"/>
        <v>Julio</v>
      </c>
      <c r="C632">
        <f t="shared" si="53"/>
        <v>0</v>
      </c>
      <c r="D632">
        <v>107</v>
      </c>
      <c r="E632">
        <v>2022</v>
      </c>
      <c r="F632" t="s">
        <v>8663</v>
      </c>
      <c r="G632" t="s">
        <v>7854</v>
      </c>
      <c r="H632" t="s">
        <v>0</v>
      </c>
      <c r="I632" t="str">
        <f t="shared" si="49"/>
        <v>CCF</v>
      </c>
      <c r="J632" t="str">
        <f t="shared" si="50"/>
        <v>Impreso por imprenta o tiquetes</v>
      </c>
      <c r="K632" s="67" t="s">
        <v>8658</v>
      </c>
      <c r="L632" s="67" t="s">
        <v>8016</v>
      </c>
      <c r="M632">
        <v>240</v>
      </c>
      <c r="N632" t="s">
        <v>1174</v>
      </c>
      <c r="O632" t="str">
        <f t="shared" si="51"/>
        <v>06142703981055</v>
      </c>
      <c r="P632" t="s">
        <v>1175</v>
      </c>
      <c r="Q632">
        <v>0</v>
      </c>
      <c r="R632">
        <v>0</v>
      </c>
      <c r="S632">
        <v>0</v>
      </c>
      <c r="T632">
        <v>294</v>
      </c>
      <c r="U632">
        <v>0</v>
      </c>
      <c r="V632">
        <v>0</v>
      </c>
      <c r="W632">
        <v>0</v>
      </c>
      <c r="X632">
        <v>38.22</v>
      </c>
      <c r="Y632">
        <v>332.22</v>
      </c>
      <c r="Z632" t="s">
        <v>8016</v>
      </c>
      <c r="AA632" s="119" t="s">
        <v>1</v>
      </c>
      <c r="AB632" t="s">
        <v>8016</v>
      </c>
      <c r="AC632">
        <v>0</v>
      </c>
    </row>
    <row r="633" spans="1:29" hidden="1" x14ac:dyDescent="0.25">
      <c r="A633" t="s">
        <v>8475</v>
      </c>
      <c r="B633" t="str">
        <f t="shared" si="52"/>
        <v>Julio</v>
      </c>
      <c r="C633">
        <f t="shared" si="53"/>
        <v>0</v>
      </c>
      <c r="D633">
        <v>106</v>
      </c>
      <c r="E633">
        <v>2022</v>
      </c>
      <c r="F633" t="s">
        <v>8663</v>
      </c>
      <c r="G633" t="s">
        <v>7854</v>
      </c>
      <c r="H633" t="s">
        <v>0</v>
      </c>
      <c r="I633" t="str">
        <f t="shared" si="49"/>
        <v>CCF</v>
      </c>
      <c r="J633" t="str">
        <f t="shared" si="50"/>
        <v>Impreso por imprenta o tiquetes</v>
      </c>
      <c r="K633" s="67" t="s">
        <v>8658</v>
      </c>
      <c r="L633" s="67" t="s">
        <v>8016</v>
      </c>
      <c r="M633">
        <v>7557</v>
      </c>
      <c r="N633" t="s">
        <v>1550</v>
      </c>
      <c r="O633" t="str">
        <f t="shared" si="51"/>
        <v>06140406191018</v>
      </c>
      <c r="P633" t="s">
        <v>1551</v>
      </c>
      <c r="Q633">
        <v>1.93</v>
      </c>
      <c r="R633">
        <v>0</v>
      </c>
      <c r="S633">
        <v>0</v>
      </c>
      <c r="T633">
        <v>33.69</v>
      </c>
      <c r="U633">
        <v>0</v>
      </c>
      <c r="V633">
        <v>0</v>
      </c>
      <c r="W633">
        <v>0</v>
      </c>
      <c r="X633">
        <v>4.3796999999999997</v>
      </c>
      <c r="Y633">
        <v>39.999699999999997</v>
      </c>
      <c r="Z633" t="s">
        <v>8016</v>
      </c>
      <c r="AA633" s="119" t="s">
        <v>1</v>
      </c>
      <c r="AB633" t="s">
        <v>8016</v>
      </c>
      <c r="AC633">
        <v>0</v>
      </c>
    </row>
    <row r="634" spans="1:29" hidden="1" x14ac:dyDescent="0.25">
      <c r="A634" t="s">
        <v>8475</v>
      </c>
      <c r="B634" t="str">
        <f t="shared" si="52"/>
        <v>Julio</v>
      </c>
      <c r="C634">
        <f t="shared" si="53"/>
        <v>0</v>
      </c>
      <c r="D634">
        <v>105</v>
      </c>
      <c r="E634">
        <v>2022</v>
      </c>
      <c r="F634" t="s">
        <v>8663</v>
      </c>
      <c r="G634" t="s">
        <v>7854</v>
      </c>
      <c r="H634" t="s">
        <v>0</v>
      </c>
      <c r="I634" t="str">
        <f t="shared" si="49"/>
        <v>CCF</v>
      </c>
      <c r="J634" t="str">
        <f t="shared" si="50"/>
        <v>Impreso por imprenta o tiquetes</v>
      </c>
      <c r="K634" s="67" t="s">
        <v>8658</v>
      </c>
      <c r="L634" s="67" t="s">
        <v>8016</v>
      </c>
      <c r="M634">
        <v>796</v>
      </c>
      <c r="N634" t="s">
        <v>7857</v>
      </c>
      <c r="O634" t="str">
        <f t="shared" si="51"/>
        <v>12170505681051</v>
      </c>
      <c r="P634" t="s">
        <v>7858</v>
      </c>
      <c r="Q634">
        <v>0</v>
      </c>
      <c r="R634">
        <v>0</v>
      </c>
      <c r="S634">
        <v>0</v>
      </c>
      <c r="T634">
        <v>247.79</v>
      </c>
      <c r="U634">
        <v>0</v>
      </c>
      <c r="V634">
        <v>0</v>
      </c>
      <c r="W634">
        <v>0</v>
      </c>
      <c r="X634">
        <v>32.212699999999998</v>
      </c>
      <c r="Y634">
        <v>280.0027</v>
      </c>
      <c r="Z634" t="s">
        <v>8016</v>
      </c>
      <c r="AA634" s="119" t="s">
        <v>1</v>
      </c>
      <c r="AB634" t="s">
        <v>8016</v>
      </c>
      <c r="AC634">
        <v>0</v>
      </c>
    </row>
    <row r="635" spans="1:29" hidden="1" x14ac:dyDescent="0.25">
      <c r="A635" t="s">
        <v>8475</v>
      </c>
      <c r="B635" t="str">
        <f t="shared" si="52"/>
        <v>Julio</v>
      </c>
      <c r="C635">
        <f t="shared" si="53"/>
        <v>0</v>
      </c>
      <c r="D635">
        <v>104</v>
      </c>
      <c r="E635">
        <v>2022</v>
      </c>
      <c r="F635" t="s">
        <v>8663</v>
      </c>
      <c r="G635" t="s">
        <v>7854</v>
      </c>
      <c r="H635" t="s">
        <v>0</v>
      </c>
      <c r="I635" t="str">
        <f t="shared" si="49"/>
        <v>CCF</v>
      </c>
      <c r="J635" t="str">
        <f t="shared" si="50"/>
        <v>Impreso por imprenta o tiquetes</v>
      </c>
      <c r="K635" s="67" t="s">
        <v>8658</v>
      </c>
      <c r="L635" s="67" t="s">
        <v>8016</v>
      </c>
      <c r="M635">
        <v>9401</v>
      </c>
      <c r="N635" t="s">
        <v>1497</v>
      </c>
      <c r="O635" t="str">
        <f t="shared" si="51"/>
        <v>06142406870019</v>
      </c>
      <c r="P635" t="s">
        <v>1498</v>
      </c>
      <c r="Q635">
        <v>0</v>
      </c>
      <c r="R635">
        <v>0</v>
      </c>
      <c r="S635">
        <v>0</v>
      </c>
      <c r="T635">
        <v>199.25</v>
      </c>
      <c r="U635">
        <v>0</v>
      </c>
      <c r="V635">
        <v>0</v>
      </c>
      <c r="W635">
        <v>0</v>
      </c>
      <c r="X635">
        <v>25.9025</v>
      </c>
      <c r="Y635">
        <v>225.1525</v>
      </c>
      <c r="Z635" t="s">
        <v>8016</v>
      </c>
      <c r="AA635" s="119" t="s">
        <v>1</v>
      </c>
      <c r="AB635" t="s">
        <v>8016</v>
      </c>
      <c r="AC635">
        <v>0</v>
      </c>
    </row>
    <row r="636" spans="1:29" hidden="1" x14ac:dyDescent="0.25">
      <c r="A636" t="s">
        <v>8475</v>
      </c>
      <c r="B636" t="str">
        <f t="shared" si="52"/>
        <v>Julio</v>
      </c>
      <c r="C636">
        <f t="shared" si="53"/>
        <v>0</v>
      </c>
      <c r="D636">
        <v>103</v>
      </c>
      <c r="E636">
        <v>2022</v>
      </c>
      <c r="F636" t="s">
        <v>8663</v>
      </c>
      <c r="G636" t="s">
        <v>7854</v>
      </c>
      <c r="H636" t="s">
        <v>0</v>
      </c>
      <c r="I636" t="str">
        <f t="shared" si="49"/>
        <v>CCF</v>
      </c>
      <c r="J636" t="str">
        <f t="shared" si="50"/>
        <v>Impreso por imprenta o tiquetes</v>
      </c>
      <c r="K636" s="67" t="s">
        <v>8658</v>
      </c>
      <c r="L636" s="67" t="s">
        <v>8016</v>
      </c>
      <c r="M636">
        <v>15821</v>
      </c>
      <c r="N636" t="s">
        <v>128</v>
      </c>
      <c r="O636" t="str">
        <f t="shared" si="51"/>
        <v>12172508931019</v>
      </c>
      <c r="P636" t="s">
        <v>129</v>
      </c>
      <c r="Q636">
        <v>0</v>
      </c>
      <c r="R636">
        <v>0</v>
      </c>
      <c r="S636">
        <v>0</v>
      </c>
      <c r="T636">
        <v>1955.2</v>
      </c>
      <c r="U636">
        <v>0</v>
      </c>
      <c r="V636">
        <v>0</v>
      </c>
      <c r="W636">
        <v>0</v>
      </c>
      <c r="X636">
        <v>254.17600000000002</v>
      </c>
      <c r="Y636">
        <v>2209.3760000000002</v>
      </c>
      <c r="Z636" t="s">
        <v>8016</v>
      </c>
      <c r="AA636" s="119" t="s">
        <v>1</v>
      </c>
      <c r="AB636" t="s">
        <v>8016</v>
      </c>
      <c r="AC636">
        <v>0</v>
      </c>
    </row>
    <row r="637" spans="1:29" hidden="1" x14ac:dyDescent="0.25">
      <c r="A637" t="s">
        <v>8475</v>
      </c>
      <c r="B637" t="str">
        <f t="shared" si="52"/>
        <v>Julio</v>
      </c>
      <c r="C637">
        <f t="shared" si="53"/>
        <v>0</v>
      </c>
      <c r="D637">
        <v>102</v>
      </c>
      <c r="E637">
        <v>2022</v>
      </c>
      <c r="F637" t="s">
        <v>8663</v>
      </c>
      <c r="G637" t="s">
        <v>7854</v>
      </c>
      <c r="H637" t="s">
        <v>0</v>
      </c>
      <c r="I637" t="str">
        <f t="shared" si="49"/>
        <v>CCF</v>
      </c>
      <c r="J637" t="str">
        <f t="shared" si="50"/>
        <v>Impreso por imprenta o tiquetes</v>
      </c>
      <c r="K637" s="67" t="s">
        <v>8658</v>
      </c>
      <c r="L637" s="67" t="s">
        <v>8016</v>
      </c>
      <c r="M637">
        <v>71</v>
      </c>
      <c r="N637" t="s">
        <v>8089</v>
      </c>
      <c r="O637" t="str">
        <f t="shared" si="51"/>
        <v>06141012141020</v>
      </c>
      <c r="P637" t="s">
        <v>8090</v>
      </c>
      <c r="Q637">
        <v>0</v>
      </c>
      <c r="R637">
        <v>0</v>
      </c>
      <c r="S637">
        <v>0</v>
      </c>
      <c r="T637">
        <v>26.55</v>
      </c>
      <c r="U637">
        <v>0</v>
      </c>
      <c r="V637">
        <v>0</v>
      </c>
      <c r="W637">
        <v>0</v>
      </c>
      <c r="X637">
        <v>3.4515000000000002</v>
      </c>
      <c r="Y637">
        <v>30.0015</v>
      </c>
      <c r="Z637" t="s">
        <v>8016</v>
      </c>
      <c r="AA637" s="119" t="s">
        <v>1</v>
      </c>
      <c r="AB637" t="s">
        <v>8016</v>
      </c>
      <c r="AC637">
        <v>0</v>
      </c>
    </row>
    <row r="638" spans="1:29" hidden="1" x14ac:dyDescent="0.25">
      <c r="A638" t="s">
        <v>8475</v>
      </c>
      <c r="B638" t="str">
        <f t="shared" si="52"/>
        <v>Julio</v>
      </c>
      <c r="C638">
        <f t="shared" si="53"/>
        <v>0</v>
      </c>
      <c r="D638">
        <v>101</v>
      </c>
      <c r="E638">
        <v>2022</v>
      </c>
      <c r="F638" t="s">
        <v>8662</v>
      </c>
      <c r="G638" t="s">
        <v>7854</v>
      </c>
      <c r="H638" t="s">
        <v>0</v>
      </c>
      <c r="I638" t="str">
        <f t="shared" si="49"/>
        <v>CCF</v>
      </c>
      <c r="J638" t="str">
        <f t="shared" si="50"/>
        <v>Impreso por imprenta o tiquetes</v>
      </c>
      <c r="K638" s="67" t="s">
        <v>8658</v>
      </c>
      <c r="L638" s="67" t="s">
        <v>8016</v>
      </c>
      <c r="M638">
        <v>296621</v>
      </c>
      <c r="N638" t="s">
        <v>1473</v>
      </c>
      <c r="O638" t="str">
        <f t="shared" si="51"/>
        <v>06141101690011</v>
      </c>
      <c r="P638" t="s">
        <v>1474</v>
      </c>
      <c r="Q638">
        <v>0</v>
      </c>
      <c r="R638">
        <v>0</v>
      </c>
      <c r="S638">
        <v>0</v>
      </c>
      <c r="T638">
        <v>35.520000000000003</v>
      </c>
      <c r="U638">
        <v>0</v>
      </c>
      <c r="V638">
        <v>0</v>
      </c>
      <c r="W638">
        <v>0</v>
      </c>
      <c r="X638">
        <v>4.6176000000000004</v>
      </c>
      <c r="Y638">
        <v>40.137600000000006</v>
      </c>
      <c r="Z638" t="s">
        <v>8016</v>
      </c>
      <c r="AA638" s="119" t="s">
        <v>1</v>
      </c>
      <c r="AB638" t="s">
        <v>8016</v>
      </c>
      <c r="AC638">
        <v>0</v>
      </c>
    </row>
    <row r="639" spans="1:29" hidden="1" x14ac:dyDescent="0.25">
      <c r="A639" t="s">
        <v>8475</v>
      </c>
      <c r="B639" t="str">
        <f t="shared" si="52"/>
        <v>Julio</v>
      </c>
      <c r="C639">
        <f t="shared" si="53"/>
        <v>0</v>
      </c>
      <c r="D639">
        <v>100</v>
      </c>
      <c r="E639">
        <v>2022</v>
      </c>
      <c r="F639" t="s">
        <v>8662</v>
      </c>
      <c r="G639" t="s">
        <v>7854</v>
      </c>
      <c r="H639" t="s">
        <v>0</v>
      </c>
      <c r="I639" t="str">
        <f t="shared" si="49"/>
        <v>CCF</v>
      </c>
      <c r="J639" t="str">
        <f t="shared" si="50"/>
        <v>Impreso por imprenta o tiquetes</v>
      </c>
      <c r="K639" s="67" t="s">
        <v>8658</v>
      </c>
      <c r="L639" s="67" t="s">
        <v>8016</v>
      </c>
      <c r="M639">
        <v>4381</v>
      </c>
      <c r="N639" t="s">
        <v>1674</v>
      </c>
      <c r="O639" t="str">
        <f t="shared" si="51"/>
        <v>06140706911055</v>
      </c>
      <c r="P639" t="s">
        <v>1675</v>
      </c>
      <c r="Q639">
        <v>0</v>
      </c>
      <c r="R639">
        <v>0</v>
      </c>
      <c r="S639">
        <v>0</v>
      </c>
      <c r="T639">
        <v>162.47999999999999</v>
      </c>
      <c r="U639">
        <v>0</v>
      </c>
      <c r="V639">
        <v>0</v>
      </c>
      <c r="W639">
        <v>0</v>
      </c>
      <c r="X639">
        <v>21.122399999999999</v>
      </c>
      <c r="Y639">
        <v>183.60239999999999</v>
      </c>
      <c r="Z639" t="s">
        <v>8016</v>
      </c>
      <c r="AA639" s="119" t="s">
        <v>1</v>
      </c>
      <c r="AB639" t="s">
        <v>8016</v>
      </c>
      <c r="AC639">
        <v>0</v>
      </c>
    </row>
    <row r="640" spans="1:29" hidden="1" x14ac:dyDescent="0.25">
      <c r="A640" t="s">
        <v>8475</v>
      </c>
      <c r="B640" t="str">
        <f t="shared" si="52"/>
        <v>Julio</v>
      </c>
      <c r="C640">
        <f t="shared" si="53"/>
        <v>0</v>
      </c>
      <c r="D640">
        <v>99</v>
      </c>
      <c r="E640">
        <v>2022</v>
      </c>
      <c r="F640" t="s">
        <v>8662</v>
      </c>
      <c r="G640" t="s">
        <v>7854</v>
      </c>
      <c r="H640" t="s">
        <v>0</v>
      </c>
      <c r="I640" t="str">
        <f t="shared" si="49"/>
        <v>CCF</v>
      </c>
      <c r="J640" t="str">
        <f t="shared" si="50"/>
        <v>Impreso por imprenta o tiquetes</v>
      </c>
      <c r="K640" s="67" t="s">
        <v>8658</v>
      </c>
      <c r="L640" s="67" t="s">
        <v>8016</v>
      </c>
      <c r="M640">
        <v>362646</v>
      </c>
      <c r="N640" t="s">
        <v>2421</v>
      </c>
      <c r="O640" t="str">
        <f t="shared" si="51"/>
        <v>06142305771172</v>
      </c>
      <c r="P640" t="s">
        <v>2422</v>
      </c>
      <c r="Q640">
        <v>1.9</v>
      </c>
      <c r="R640">
        <v>0</v>
      </c>
      <c r="S640">
        <v>0</v>
      </c>
      <c r="T640">
        <v>33.72</v>
      </c>
      <c r="U640">
        <v>0</v>
      </c>
      <c r="V640">
        <v>0</v>
      </c>
      <c r="W640">
        <v>0</v>
      </c>
      <c r="X640">
        <v>4.3836000000000004</v>
      </c>
      <c r="Y640">
        <v>40.003599999999999</v>
      </c>
      <c r="Z640" t="s">
        <v>8016</v>
      </c>
      <c r="AA640" s="119" t="s">
        <v>1</v>
      </c>
      <c r="AB640" t="s">
        <v>8016</v>
      </c>
      <c r="AC640">
        <v>0</v>
      </c>
    </row>
    <row r="641" spans="1:29" hidden="1" x14ac:dyDescent="0.25">
      <c r="A641" t="s">
        <v>8475</v>
      </c>
      <c r="B641" t="str">
        <f t="shared" si="52"/>
        <v>Julio</v>
      </c>
      <c r="C641">
        <f t="shared" si="53"/>
        <v>0</v>
      </c>
      <c r="D641">
        <v>98</v>
      </c>
      <c r="E641">
        <v>2022</v>
      </c>
      <c r="F641" t="s">
        <v>8662</v>
      </c>
      <c r="G641" t="s">
        <v>7854</v>
      </c>
      <c r="H641" t="s">
        <v>0</v>
      </c>
      <c r="I641" t="str">
        <f t="shared" si="49"/>
        <v>CCF</v>
      </c>
      <c r="J641" t="str">
        <f t="shared" si="50"/>
        <v>Impreso por imprenta o tiquetes</v>
      </c>
      <c r="K641" s="67" t="s">
        <v>8658</v>
      </c>
      <c r="L641" s="67" t="s">
        <v>8016</v>
      </c>
      <c r="M641">
        <v>2415663</v>
      </c>
      <c r="N641" t="s">
        <v>1464</v>
      </c>
      <c r="O641" t="str">
        <f t="shared" si="51"/>
        <v>06140108580017</v>
      </c>
      <c r="P641" t="s">
        <v>1465</v>
      </c>
      <c r="Q641">
        <v>0</v>
      </c>
      <c r="R641">
        <v>0</v>
      </c>
      <c r="S641">
        <v>0</v>
      </c>
      <c r="T641">
        <v>18.14</v>
      </c>
      <c r="U641">
        <v>0</v>
      </c>
      <c r="V641">
        <v>0</v>
      </c>
      <c r="W641">
        <v>0</v>
      </c>
      <c r="X641">
        <v>2.3582000000000001</v>
      </c>
      <c r="Y641">
        <v>20.498200000000001</v>
      </c>
      <c r="Z641" t="s">
        <v>8016</v>
      </c>
      <c r="AA641" s="119" t="s">
        <v>1</v>
      </c>
      <c r="AB641" t="s">
        <v>8016</v>
      </c>
      <c r="AC641">
        <v>0</v>
      </c>
    </row>
    <row r="642" spans="1:29" hidden="1" x14ac:dyDescent="0.25">
      <c r="A642" t="s">
        <v>8475</v>
      </c>
      <c r="B642" t="str">
        <f t="shared" si="52"/>
        <v>Julio</v>
      </c>
      <c r="C642">
        <f t="shared" si="53"/>
        <v>0</v>
      </c>
      <c r="D642">
        <v>97</v>
      </c>
      <c r="E642">
        <v>2022</v>
      </c>
      <c r="F642" t="s">
        <v>8662</v>
      </c>
      <c r="G642" t="s">
        <v>7854</v>
      </c>
      <c r="H642" t="s">
        <v>0</v>
      </c>
      <c r="I642" t="str">
        <f t="shared" si="49"/>
        <v>CCF</v>
      </c>
      <c r="J642" t="str">
        <f t="shared" si="50"/>
        <v>Impreso por imprenta o tiquetes</v>
      </c>
      <c r="K642" s="67" t="s">
        <v>8658</v>
      </c>
      <c r="L642" s="67" t="s">
        <v>8016</v>
      </c>
      <c r="M642">
        <v>948</v>
      </c>
      <c r="N642" t="s">
        <v>1504</v>
      </c>
      <c r="O642" t="str">
        <f t="shared" si="51"/>
        <v>06141607031015</v>
      </c>
      <c r="P642" t="s">
        <v>1505</v>
      </c>
      <c r="Q642">
        <v>0</v>
      </c>
      <c r="R642">
        <v>0</v>
      </c>
      <c r="S642">
        <v>0</v>
      </c>
      <c r="T642">
        <v>100</v>
      </c>
      <c r="U642">
        <v>0</v>
      </c>
      <c r="V642">
        <v>0</v>
      </c>
      <c r="W642">
        <v>0</v>
      </c>
      <c r="X642">
        <v>13</v>
      </c>
      <c r="Y642">
        <v>113</v>
      </c>
      <c r="Z642" t="s">
        <v>8016</v>
      </c>
      <c r="AA642" s="119" t="s">
        <v>1</v>
      </c>
      <c r="AB642" t="s">
        <v>8194</v>
      </c>
      <c r="AC642">
        <v>60.67</v>
      </c>
    </row>
    <row r="643" spans="1:29" hidden="1" x14ac:dyDescent="0.25">
      <c r="A643" t="s">
        <v>8475</v>
      </c>
      <c r="B643" t="str">
        <f t="shared" si="52"/>
        <v>Julio</v>
      </c>
      <c r="C643">
        <f t="shared" si="53"/>
        <v>0</v>
      </c>
      <c r="D643">
        <v>96</v>
      </c>
      <c r="E643">
        <v>2022</v>
      </c>
      <c r="F643" t="s">
        <v>8662</v>
      </c>
      <c r="G643" t="s">
        <v>7854</v>
      </c>
      <c r="H643" t="s">
        <v>0</v>
      </c>
      <c r="I643" t="str">
        <f t="shared" ref="I643:I669" si="54">IF(H643="03","CCF",IF(H643="05","Nota de crédito",IF(H643="12","Factura",0)))</f>
        <v>CCF</v>
      </c>
      <c r="J643" t="str">
        <f t="shared" ref="J643:J669" si="55">IF(I643="CCF","Impreso por imprenta o tiquetes",IF(I643="Nota de crédito","Impreso por imprenta o tiquetes",IF(I643="Factura","Otros",0)))</f>
        <v>Impreso por imprenta o tiquetes</v>
      </c>
      <c r="K643" s="67" t="s">
        <v>8658</v>
      </c>
      <c r="L643" s="67" t="s">
        <v>8016</v>
      </c>
      <c r="M643">
        <v>73831</v>
      </c>
      <c r="N643" t="s">
        <v>1456</v>
      </c>
      <c r="O643" t="str">
        <f t="shared" ref="O643:O669" si="56">IF(N643="",Z643,N643)</f>
        <v>94832404991012</v>
      </c>
      <c r="P643" t="s">
        <v>1457</v>
      </c>
      <c r="Q643">
        <v>0</v>
      </c>
      <c r="R643">
        <v>0</v>
      </c>
      <c r="S643">
        <v>0</v>
      </c>
      <c r="T643">
        <v>79.55</v>
      </c>
      <c r="U643">
        <v>0</v>
      </c>
      <c r="V643">
        <v>0</v>
      </c>
      <c r="W643">
        <v>0</v>
      </c>
      <c r="X643">
        <v>10.3415</v>
      </c>
      <c r="Y643">
        <v>89.891499999999994</v>
      </c>
      <c r="Z643" t="s">
        <v>8016</v>
      </c>
      <c r="AA643" s="119" t="s">
        <v>1</v>
      </c>
      <c r="AB643" t="s">
        <v>8016</v>
      </c>
      <c r="AC643">
        <v>0</v>
      </c>
    </row>
    <row r="644" spans="1:29" hidden="1" x14ac:dyDescent="0.25">
      <c r="A644" t="s">
        <v>8475</v>
      </c>
      <c r="B644" t="str">
        <f t="shared" si="52"/>
        <v>Julio</v>
      </c>
      <c r="C644">
        <f t="shared" si="53"/>
        <v>0</v>
      </c>
      <c r="D644">
        <v>95</v>
      </c>
      <c r="E644">
        <v>2022</v>
      </c>
      <c r="F644" t="s">
        <v>8662</v>
      </c>
      <c r="G644" t="s">
        <v>7854</v>
      </c>
      <c r="H644" t="s">
        <v>0</v>
      </c>
      <c r="I644" t="str">
        <f t="shared" si="54"/>
        <v>CCF</v>
      </c>
      <c r="J644" t="str">
        <f t="shared" si="55"/>
        <v>Impreso por imprenta o tiquetes</v>
      </c>
      <c r="K644" s="67" t="s">
        <v>8658</v>
      </c>
      <c r="L644" s="67" t="s">
        <v>8016</v>
      </c>
      <c r="M644">
        <v>60040</v>
      </c>
      <c r="N644" t="s">
        <v>1703</v>
      </c>
      <c r="O644" t="str">
        <f t="shared" si="56"/>
        <v>06142312610117</v>
      </c>
      <c r="P644" t="s">
        <v>1704</v>
      </c>
      <c r="Q644">
        <v>0.99</v>
      </c>
      <c r="R644">
        <v>0</v>
      </c>
      <c r="S644">
        <v>0</v>
      </c>
      <c r="T644">
        <v>16.82</v>
      </c>
      <c r="U644">
        <v>0</v>
      </c>
      <c r="V644">
        <v>0</v>
      </c>
      <c r="W644">
        <v>0</v>
      </c>
      <c r="X644">
        <v>2.1866000000000003</v>
      </c>
      <c r="Y644">
        <v>19.996600000000001</v>
      </c>
      <c r="Z644" t="s">
        <v>8016</v>
      </c>
      <c r="AA644" s="119" t="s">
        <v>1</v>
      </c>
      <c r="AB644" t="s">
        <v>8016</v>
      </c>
      <c r="AC644">
        <v>0</v>
      </c>
    </row>
    <row r="645" spans="1:29" hidden="1" x14ac:dyDescent="0.25">
      <c r="A645" t="s">
        <v>8475</v>
      </c>
      <c r="B645" t="str">
        <f t="shared" si="52"/>
        <v>Julio</v>
      </c>
      <c r="C645">
        <f t="shared" si="53"/>
        <v>0</v>
      </c>
      <c r="D645">
        <v>94</v>
      </c>
      <c r="E645">
        <v>2022</v>
      </c>
      <c r="F645" t="s">
        <v>8662</v>
      </c>
      <c r="G645" t="s">
        <v>7854</v>
      </c>
      <c r="H645" t="s">
        <v>0</v>
      </c>
      <c r="I645" t="str">
        <f t="shared" si="54"/>
        <v>CCF</v>
      </c>
      <c r="J645" t="str">
        <f t="shared" si="55"/>
        <v>Impreso por imprenta o tiquetes</v>
      </c>
      <c r="K645" s="67" t="s">
        <v>8658</v>
      </c>
      <c r="L645" s="67" t="s">
        <v>8016</v>
      </c>
      <c r="M645">
        <v>487343</v>
      </c>
      <c r="N645" t="s">
        <v>1516</v>
      </c>
      <c r="O645" t="str">
        <f t="shared" si="56"/>
        <v>06142407500017</v>
      </c>
      <c r="P645" t="s">
        <v>1517</v>
      </c>
      <c r="Q645">
        <v>2.4</v>
      </c>
      <c r="R645">
        <v>0</v>
      </c>
      <c r="S645">
        <v>0</v>
      </c>
      <c r="T645">
        <v>45.88</v>
      </c>
      <c r="U645">
        <v>0</v>
      </c>
      <c r="V645">
        <v>0</v>
      </c>
      <c r="W645">
        <v>0</v>
      </c>
      <c r="X645">
        <v>5.9644000000000004</v>
      </c>
      <c r="Y645">
        <v>54.244399999999999</v>
      </c>
      <c r="Z645" t="s">
        <v>8016</v>
      </c>
      <c r="AA645" s="119" t="s">
        <v>1</v>
      </c>
      <c r="AB645" t="s">
        <v>8194</v>
      </c>
      <c r="AC645">
        <v>15.5</v>
      </c>
    </row>
    <row r="646" spans="1:29" hidden="1" x14ac:dyDescent="0.25">
      <c r="A646" t="s">
        <v>8475</v>
      </c>
      <c r="B646" t="str">
        <f t="shared" si="52"/>
        <v>Julio</v>
      </c>
      <c r="C646">
        <f t="shared" si="53"/>
        <v>0</v>
      </c>
      <c r="D646">
        <v>93</v>
      </c>
      <c r="E646">
        <v>2022</v>
      </c>
      <c r="F646" t="s">
        <v>8662</v>
      </c>
      <c r="G646" t="s">
        <v>7854</v>
      </c>
      <c r="H646" t="s">
        <v>0</v>
      </c>
      <c r="I646" t="str">
        <f t="shared" si="54"/>
        <v>CCF</v>
      </c>
      <c r="J646" t="str">
        <f t="shared" si="55"/>
        <v>Impreso por imprenta o tiquetes</v>
      </c>
      <c r="K646" s="67" t="s">
        <v>8658</v>
      </c>
      <c r="L646" s="67" t="s">
        <v>8016</v>
      </c>
      <c r="M646">
        <v>2746768</v>
      </c>
      <c r="N646" t="s">
        <v>1464</v>
      </c>
      <c r="O646" t="str">
        <f t="shared" si="56"/>
        <v>06140108580017</v>
      </c>
      <c r="P646" t="s">
        <v>1465</v>
      </c>
      <c r="Q646">
        <v>0</v>
      </c>
      <c r="R646">
        <v>0</v>
      </c>
      <c r="S646">
        <v>0</v>
      </c>
      <c r="T646">
        <v>40.53</v>
      </c>
      <c r="U646">
        <v>0</v>
      </c>
      <c r="V646">
        <v>0</v>
      </c>
      <c r="W646">
        <v>0</v>
      </c>
      <c r="X646">
        <v>5.2689000000000004</v>
      </c>
      <c r="Y646">
        <v>45.798900000000003</v>
      </c>
      <c r="Z646" t="s">
        <v>8016</v>
      </c>
      <c r="AA646" s="119" t="s">
        <v>1</v>
      </c>
      <c r="AB646" t="s">
        <v>8194</v>
      </c>
      <c r="AC646">
        <v>14.4</v>
      </c>
    </row>
    <row r="647" spans="1:29" hidden="1" x14ac:dyDescent="0.25">
      <c r="A647" t="s">
        <v>8475</v>
      </c>
      <c r="B647" t="str">
        <f t="shared" si="52"/>
        <v>Julio</v>
      </c>
      <c r="C647">
        <f t="shared" si="53"/>
        <v>0</v>
      </c>
      <c r="D647">
        <v>92</v>
      </c>
      <c r="E647">
        <v>2022</v>
      </c>
      <c r="F647" t="s">
        <v>8661</v>
      </c>
      <c r="G647" t="s">
        <v>7854</v>
      </c>
      <c r="H647" t="s">
        <v>0</v>
      </c>
      <c r="I647" t="str">
        <f t="shared" si="54"/>
        <v>CCF</v>
      </c>
      <c r="J647" t="str">
        <f t="shared" si="55"/>
        <v>Impreso por imprenta o tiquetes</v>
      </c>
      <c r="K647" s="67" t="s">
        <v>8658</v>
      </c>
      <c r="L647" s="67" t="s">
        <v>8016</v>
      </c>
      <c r="M647">
        <v>19643</v>
      </c>
      <c r="N647" t="s">
        <v>1541</v>
      </c>
      <c r="O647" t="str">
        <f t="shared" si="56"/>
        <v>06140210081052</v>
      </c>
      <c r="P647" t="s">
        <v>1542</v>
      </c>
      <c r="Q647">
        <v>0</v>
      </c>
      <c r="R647">
        <v>0</v>
      </c>
      <c r="S647">
        <v>0</v>
      </c>
      <c r="T647">
        <v>176.11</v>
      </c>
      <c r="U647">
        <v>0</v>
      </c>
      <c r="V647">
        <v>0</v>
      </c>
      <c r="W647">
        <v>0</v>
      </c>
      <c r="X647">
        <v>22.894300000000001</v>
      </c>
      <c r="Y647">
        <v>199.0043</v>
      </c>
      <c r="Z647" t="s">
        <v>8016</v>
      </c>
      <c r="AA647" s="119" t="s">
        <v>1</v>
      </c>
      <c r="AB647" t="s">
        <v>8194</v>
      </c>
      <c r="AC647">
        <v>15.96</v>
      </c>
    </row>
    <row r="648" spans="1:29" hidden="1" x14ac:dyDescent="0.25">
      <c r="A648" t="s">
        <v>8475</v>
      </c>
      <c r="B648" t="str">
        <f t="shared" si="52"/>
        <v>Julio</v>
      </c>
      <c r="C648">
        <f t="shared" si="53"/>
        <v>0</v>
      </c>
      <c r="D648">
        <v>91</v>
      </c>
      <c r="E648">
        <v>2022</v>
      </c>
      <c r="F648" t="s">
        <v>8661</v>
      </c>
      <c r="G648" t="s">
        <v>7854</v>
      </c>
      <c r="H648" t="s">
        <v>0</v>
      </c>
      <c r="I648" t="str">
        <f t="shared" si="54"/>
        <v>CCF</v>
      </c>
      <c r="J648" t="str">
        <f t="shared" si="55"/>
        <v>Impreso por imprenta o tiquetes</v>
      </c>
      <c r="K648" s="67" t="s">
        <v>8658</v>
      </c>
      <c r="L648" s="67" t="s">
        <v>8016</v>
      </c>
      <c r="M648">
        <v>19649</v>
      </c>
      <c r="N648" t="s">
        <v>1541</v>
      </c>
      <c r="O648" t="str">
        <f t="shared" si="56"/>
        <v>06140210081052</v>
      </c>
      <c r="P648" t="s">
        <v>1542</v>
      </c>
      <c r="Q648">
        <v>0</v>
      </c>
      <c r="R648">
        <v>0</v>
      </c>
      <c r="S648">
        <v>0</v>
      </c>
      <c r="T648">
        <v>4.42</v>
      </c>
      <c r="U648">
        <v>0</v>
      </c>
      <c r="V648">
        <v>0</v>
      </c>
      <c r="W648">
        <v>0</v>
      </c>
      <c r="X648">
        <v>0.5746</v>
      </c>
      <c r="Y648">
        <v>4.9946000000000002</v>
      </c>
      <c r="Z648" t="s">
        <v>8016</v>
      </c>
      <c r="AA648" s="119" t="s">
        <v>1</v>
      </c>
      <c r="AB648" t="s">
        <v>8016</v>
      </c>
      <c r="AC648">
        <v>0</v>
      </c>
    </row>
    <row r="649" spans="1:29" hidden="1" x14ac:dyDescent="0.25">
      <c r="A649" t="s">
        <v>8475</v>
      </c>
      <c r="B649" t="str">
        <f t="shared" si="52"/>
        <v>Julio</v>
      </c>
      <c r="C649">
        <f t="shared" si="53"/>
        <v>0</v>
      </c>
      <c r="D649">
        <v>90</v>
      </c>
      <c r="E649">
        <v>2022</v>
      </c>
      <c r="F649" t="s">
        <v>8661</v>
      </c>
      <c r="G649" t="s">
        <v>7854</v>
      </c>
      <c r="H649" t="s">
        <v>0</v>
      </c>
      <c r="I649" t="str">
        <f t="shared" si="54"/>
        <v>CCF</v>
      </c>
      <c r="J649" t="str">
        <f t="shared" si="55"/>
        <v>Impreso por imprenta o tiquetes</v>
      </c>
      <c r="K649" s="67" t="s">
        <v>8658</v>
      </c>
      <c r="L649" s="67" t="s">
        <v>8016</v>
      </c>
      <c r="M649">
        <v>2746711</v>
      </c>
      <c r="N649" t="s">
        <v>1464</v>
      </c>
      <c r="O649" t="str">
        <f t="shared" si="56"/>
        <v>06140108580017</v>
      </c>
      <c r="P649" t="s">
        <v>1465</v>
      </c>
      <c r="Q649">
        <v>0</v>
      </c>
      <c r="R649">
        <v>0</v>
      </c>
      <c r="S649">
        <v>0</v>
      </c>
      <c r="T649">
        <v>112.27</v>
      </c>
      <c r="U649">
        <v>0</v>
      </c>
      <c r="V649">
        <v>0</v>
      </c>
      <c r="W649">
        <v>0</v>
      </c>
      <c r="X649">
        <v>14.5951</v>
      </c>
      <c r="Y649">
        <v>126.8651</v>
      </c>
      <c r="Z649" t="s">
        <v>8016</v>
      </c>
      <c r="AA649" s="119" t="s">
        <v>1</v>
      </c>
      <c r="AB649" t="s">
        <v>8016</v>
      </c>
      <c r="AC649">
        <v>0</v>
      </c>
    </row>
    <row r="650" spans="1:29" hidden="1" x14ac:dyDescent="0.25">
      <c r="A650" t="s">
        <v>8475</v>
      </c>
      <c r="B650" t="str">
        <f t="shared" si="52"/>
        <v>Julio</v>
      </c>
      <c r="C650">
        <f t="shared" si="53"/>
        <v>0</v>
      </c>
      <c r="D650">
        <v>89</v>
      </c>
      <c r="E650">
        <v>2022</v>
      </c>
      <c r="F650" t="s">
        <v>8708</v>
      </c>
      <c r="G650" t="s">
        <v>7854</v>
      </c>
      <c r="H650" t="s">
        <v>0</v>
      </c>
      <c r="I650" t="str">
        <f t="shared" si="54"/>
        <v>CCF</v>
      </c>
      <c r="J650" t="str">
        <f t="shared" si="55"/>
        <v>Impreso por imprenta o tiquetes</v>
      </c>
      <c r="K650" s="67" t="s">
        <v>8658</v>
      </c>
      <c r="L650" s="67" t="s">
        <v>8016</v>
      </c>
      <c r="M650">
        <v>487068</v>
      </c>
      <c r="N650" t="s">
        <v>1516</v>
      </c>
      <c r="O650" t="str">
        <f t="shared" si="56"/>
        <v>06142407500017</v>
      </c>
      <c r="P650" t="s">
        <v>1517</v>
      </c>
      <c r="Q650">
        <v>0.87</v>
      </c>
      <c r="R650">
        <v>0</v>
      </c>
      <c r="S650">
        <v>0</v>
      </c>
      <c r="T650">
        <v>16.7</v>
      </c>
      <c r="U650">
        <v>0</v>
      </c>
      <c r="V650">
        <v>0</v>
      </c>
      <c r="W650">
        <v>0</v>
      </c>
      <c r="X650">
        <v>2.1709999999999998</v>
      </c>
      <c r="Y650">
        <v>19.741</v>
      </c>
      <c r="Z650" t="s">
        <v>8016</v>
      </c>
      <c r="AA650" s="119" t="s">
        <v>1</v>
      </c>
      <c r="AB650" t="s">
        <v>8016</v>
      </c>
      <c r="AC650">
        <v>0</v>
      </c>
    </row>
    <row r="651" spans="1:29" hidden="1" x14ac:dyDescent="0.25">
      <c r="A651" t="s">
        <v>8475</v>
      </c>
      <c r="B651" t="str">
        <f t="shared" si="52"/>
        <v>Julio</v>
      </c>
      <c r="C651">
        <f t="shared" si="53"/>
        <v>0</v>
      </c>
      <c r="D651">
        <v>88</v>
      </c>
      <c r="E651">
        <v>2022</v>
      </c>
      <c r="F651" t="s">
        <v>8660</v>
      </c>
      <c r="G651" t="s">
        <v>7854</v>
      </c>
      <c r="H651" t="s">
        <v>0</v>
      </c>
      <c r="I651" t="str">
        <f t="shared" si="54"/>
        <v>CCF</v>
      </c>
      <c r="J651" t="str">
        <f t="shared" si="55"/>
        <v>Impreso por imprenta o tiquetes</v>
      </c>
      <c r="K651" s="67" t="s">
        <v>8658</v>
      </c>
      <c r="L651" s="67" t="s">
        <v>8016</v>
      </c>
      <c r="M651">
        <v>14</v>
      </c>
      <c r="N651" t="s">
        <v>8271</v>
      </c>
      <c r="O651" t="str">
        <f t="shared" si="56"/>
        <v>05112011861033</v>
      </c>
      <c r="P651" t="s">
        <v>8272</v>
      </c>
      <c r="Q651">
        <v>0</v>
      </c>
      <c r="R651">
        <v>0</v>
      </c>
      <c r="S651">
        <v>0</v>
      </c>
      <c r="T651">
        <v>840</v>
      </c>
      <c r="U651">
        <v>0</v>
      </c>
      <c r="V651">
        <v>0</v>
      </c>
      <c r="W651">
        <v>0</v>
      </c>
      <c r="X651">
        <v>109.2</v>
      </c>
      <c r="Y651">
        <v>949.2</v>
      </c>
      <c r="Z651" t="s">
        <v>8016</v>
      </c>
      <c r="AA651" s="119" t="s">
        <v>1</v>
      </c>
      <c r="AB651" t="s">
        <v>8016</v>
      </c>
      <c r="AC651">
        <v>0</v>
      </c>
    </row>
    <row r="652" spans="1:29" hidden="1" x14ac:dyDescent="0.25">
      <c r="A652" t="s">
        <v>8475</v>
      </c>
      <c r="B652" t="str">
        <f t="shared" si="52"/>
        <v>Julio</v>
      </c>
      <c r="C652">
        <f t="shared" ref="C652:C669" si="57">IF(A652="ENERO",REPLACE(A652,2,4,"nero"),IF(A652="FEBRERO",REPLACE(A652,2,6,"ebrero"),IF(A652="MARZO",REPLACE(A652,2,4,"arzo"),IF(A652="ABRIL",REPLACE(A652,2,4,"bril"),IF(A652="MAYO",REPLACE(A652,2,3,"ayo"),IF(A652="JUNIO",REPLACE(A652,2,4,"unio"),0))))))</f>
        <v>0</v>
      </c>
      <c r="D652">
        <v>87</v>
      </c>
      <c r="E652">
        <v>2022</v>
      </c>
      <c r="F652" t="s">
        <v>8660</v>
      </c>
      <c r="G652" t="s">
        <v>7854</v>
      </c>
      <c r="H652" t="s">
        <v>0</v>
      </c>
      <c r="I652" t="str">
        <f t="shared" si="54"/>
        <v>CCF</v>
      </c>
      <c r="J652" t="str">
        <f t="shared" si="55"/>
        <v>Impreso por imprenta o tiquetes</v>
      </c>
      <c r="K652" s="67" t="s">
        <v>8658</v>
      </c>
      <c r="L652" s="67" t="s">
        <v>8016</v>
      </c>
      <c r="M652">
        <v>6973</v>
      </c>
      <c r="N652" t="s">
        <v>1550</v>
      </c>
      <c r="O652" t="str">
        <f t="shared" si="56"/>
        <v>06140406191018</v>
      </c>
      <c r="P652" t="s">
        <v>1551</v>
      </c>
      <c r="Q652">
        <v>1.93</v>
      </c>
      <c r="R652">
        <v>0</v>
      </c>
      <c r="S652">
        <v>0</v>
      </c>
      <c r="T652">
        <v>33.69</v>
      </c>
      <c r="U652">
        <v>0</v>
      </c>
      <c r="V652">
        <v>0</v>
      </c>
      <c r="W652">
        <v>0</v>
      </c>
      <c r="X652">
        <v>4.3796999999999997</v>
      </c>
      <c r="Y652">
        <v>39.999699999999997</v>
      </c>
      <c r="Z652" t="s">
        <v>8016</v>
      </c>
      <c r="AA652" s="119" t="s">
        <v>1</v>
      </c>
      <c r="AB652" t="s">
        <v>8016</v>
      </c>
      <c r="AC652">
        <v>0</v>
      </c>
    </row>
    <row r="653" spans="1:29" hidden="1" x14ac:dyDescent="0.25">
      <c r="A653" t="s">
        <v>8475</v>
      </c>
      <c r="B653" t="str">
        <f t="shared" si="52"/>
        <v>Julio</v>
      </c>
      <c r="C653">
        <f t="shared" si="57"/>
        <v>0</v>
      </c>
      <c r="D653">
        <v>86</v>
      </c>
      <c r="E653">
        <v>2022</v>
      </c>
      <c r="F653" t="s">
        <v>8660</v>
      </c>
      <c r="G653" t="s">
        <v>7854</v>
      </c>
      <c r="H653" t="s">
        <v>0</v>
      </c>
      <c r="I653" t="str">
        <f t="shared" si="54"/>
        <v>CCF</v>
      </c>
      <c r="J653" t="str">
        <f t="shared" si="55"/>
        <v>Impreso por imprenta o tiquetes</v>
      </c>
      <c r="K653" s="67" t="s">
        <v>8658</v>
      </c>
      <c r="L653" s="67" t="s">
        <v>8016</v>
      </c>
      <c r="M653">
        <v>2756101</v>
      </c>
      <c r="N653" t="s">
        <v>1464</v>
      </c>
      <c r="O653" t="str">
        <f t="shared" si="56"/>
        <v>06140108580017</v>
      </c>
      <c r="P653" t="s">
        <v>1465</v>
      </c>
      <c r="Q653">
        <v>0</v>
      </c>
      <c r="R653">
        <v>0</v>
      </c>
      <c r="S653">
        <v>0</v>
      </c>
      <c r="T653">
        <v>153.1</v>
      </c>
      <c r="U653">
        <v>0</v>
      </c>
      <c r="V653">
        <v>0</v>
      </c>
      <c r="W653">
        <v>0</v>
      </c>
      <c r="X653">
        <v>19.902999999999999</v>
      </c>
      <c r="Y653">
        <v>173.00299999999999</v>
      </c>
      <c r="Z653" t="s">
        <v>8016</v>
      </c>
      <c r="AA653" s="119" t="s">
        <v>1</v>
      </c>
      <c r="AB653" t="s">
        <v>8016</v>
      </c>
      <c r="AC653">
        <v>0</v>
      </c>
    </row>
    <row r="654" spans="1:29" hidden="1" x14ac:dyDescent="0.25">
      <c r="A654" t="s">
        <v>8475</v>
      </c>
      <c r="B654" t="str">
        <f t="shared" si="52"/>
        <v>Julio</v>
      </c>
      <c r="C654">
        <f t="shared" si="57"/>
        <v>0</v>
      </c>
      <c r="D654">
        <v>85</v>
      </c>
      <c r="E654">
        <v>2022</v>
      </c>
      <c r="F654" t="s">
        <v>8660</v>
      </c>
      <c r="G654" t="s">
        <v>7854</v>
      </c>
      <c r="H654" t="s">
        <v>0</v>
      </c>
      <c r="I654" t="str">
        <f t="shared" si="54"/>
        <v>CCF</v>
      </c>
      <c r="J654" t="str">
        <f t="shared" si="55"/>
        <v>Impreso por imprenta o tiquetes</v>
      </c>
      <c r="K654" s="67" t="s">
        <v>8658</v>
      </c>
      <c r="L654" s="67" t="s">
        <v>8016</v>
      </c>
      <c r="M654">
        <v>2967342</v>
      </c>
      <c r="N654" t="s">
        <v>1464</v>
      </c>
      <c r="O654" t="str">
        <f t="shared" si="56"/>
        <v>06140108580017</v>
      </c>
      <c r="P654" t="s">
        <v>1465</v>
      </c>
      <c r="Q654">
        <v>0</v>
      </c>
      <c r="R654">
        <v>0</v>
      </c>
      <c r="S654">
        <v>0</v>
      </c>
      <c r="T654">
        <v>37.04</v>
      </c>
      <c r="U654">
        <v>0</v>
      </c>
      <c r="V654">
        <v>0</v>
      </c>
      <c r="W654">
        <v>0</v>
      </c>
      <c r="X654">
        <v>4.8151999999999999</v>
      </c>
      <c r="Y654">
        <v>41.855199999999996</v>
      </c>
      <c r="Z654" t="s">
        <v>8016</v>
      </c>
      <c r="AA654" s="119" t="s">
        <v>1</v>
      </c>
      <c r="AB654" t="s">
        <v>8016</v>
      </c>
      <c r="AC654">
        <v>0</v>
      </c>
    </row>
    <row r="655" spans="1:29" hidden="1" x14ac:dyDescent="0.25">
      <c r="A655" t="s">
        <v>8475</v>
      </c>
      <c r="B655" t="str">
        <f t="shared" si="52"/>
        <v>Julio</v>
      </c>
      <c r="C655">
        <f t="shared" si="57"/>
        <v>0</v>
      </c>
      <c r="D655">
        <v>84</v>
      </c>
      <c r="E655">
        <v>2022</v>
      </c>
      <c r="F655" t="s">
        <v>8660</v>
      </c>
      <c r="G655" t="s">
        <v>7854</v>
      </c>
      <c r="H655" t="s">
        <v>0</v>
      </c>
      <c r="I655" t="str">
        <f t="shared" si="54"/>
        <v>CCF</v>
      </c>
      <c r="J655" t="str">
        <f t="shared" si="55"/>
        <v>Impreso por imprenta o tiquetes</v>
      </c>
      <c r="K655" s="67" t="s">
        <v>8658</v>
      </c>
      <c r="L655" s="67" t="s">
        <v>8016</v>
      </c>
      <c r="M655">
        <v>84</v>
      </c>
      <c r="N655" t="s">
        <v>2453</v>
      </c>
      <c r="O655" t="str">
        <f t="shared" si="56"/>
        <v>05112308101011</v>
      </c>
      <c r="P655" t="s">
        <v>2454</v>
      </c>
      <c r="Q655">
        <v>0</v>
      </c>
      <c r="R655">
        <v>0</v>
      </c>
      <c r="S655">
        <v>0</v>
      </c>
      <c r="T655">
        <v>3982.3</v>
      </c>
      <c r="U655">
        <v>0</v>
      </c>
      <c r="V655">
        <v>0</v>
      </c>
      <c r="W655">
        <v>0</v>
      </c>
      <c r="X655">
        <v>517.69900000000007</v>
      </c>
      <c r="Y655">
        <v>4499.9989999999998</v>
      </c>
      <c r="Z655" t="s">
        <v>8016</v>
      </c>
      <c r="AA655" s="119" t="s">
        <v>1</v>
      </c>
      <c r="AB655" t="s">
        <v>8194</v>
      </c>
      <c r="AC655">
        <v>1406.99</v>
      </c>
    </row>
    <row r="656" spans="1:29" hidden="1" x14ac:dyDescent="0.25">
      <c r="A656" t="s">
        <v>8475</v>
      </c>
      <c r="B656" t="str">
        <f t="shared" si="52"/>
        <v>Julio</v>
      </c>
      <c r="C656">
        <f t="shared" si="57"/>
        <v>0</v>
      </c>
      <c r="D656">
        <v>83</v>
      </c>
      <c r="E656">
        <v>2022</v>
      </c>
      <c r="F656" t="s">
        <v>8592</v>
      </c>
      <c r="G656" t="s">
        <v>7854</v>
      </c>
      <c r="H656" t="s">
        <v>0</v>
      </c>
      <c r="I656" t="str">
        <f t="shared" si="54"/>
        <v>CCF</v>
      </c>
      <c r="J656" t="str">
        <f t="shared" si="55"/>
        <v>Impreso por imprenta o tiquetes</v>
      </c>
      <c r="K656" s="67" t="s">
        <v>8658</v>
      </c>
      <c r="L656" s="67" t="s">
        <v>8016</v>
      </c>
      <c r="M656">
        <v>3836939</v>
      </c>
      <c r="N656" t="s">
        <v>1653</v>
      </c>
      <c r="O656" t="str">
        <f t="shared" si="56"/>
        <v>06142610981012</v>
      </c>
      <c r="P656" t="s">
        <v>1654</v>
      </c>
      <c r="Q656">
        <v>0</v>
      </c>
      <c r="R656">
        <v>0</v>
      </c>
      <c r="S656">
        <v>0</v>
      </c>
      <c r="T656">
        <v>264.31</v>
      </c>
      <c r="U656">
        <v>0</v>
      </c>
      <c r="V656">
        <v>0</v>
      </c>
      <c r="W656">
        <v>0</v>
      </c>
      <c r="X656">
        <v>34.360300000000002</v>
      </c>
      <c r="Y656">
        <v>298.6703</v>
      </c>
      <c r="Z656" t="s">
        <v>8016</v>
      </c>
      <c r="AA656" s="119" t="s">
        <v>1</v>
      </c>
      <c r="AB656" t="s">
        <v>8016</v>
      </c>
      <c r="AC656">
        <v>0</v>
      </c>
    </row>
    <row r="657" spans="1:29" hidden="1" x14ac:dyDescent="0.25">
      <c r="A657" t="s">
        <v>8475</v>
      </c>
      <c r="B657" t="str">
        <f t="shared" si="52"/>
        <v>Julio</v>
      </c>
      <c r="C657">
        <f t="shared" si="57"/>
        <v>0</v>
      </c>
      <c r="D657">
        <v>82</v>
      </c>
      <c r="E657">
        <v>2022</v>
      </c>
      <c r="F657" t="s">
        <v>8592</v>
      </c>
      <c r="G657" t="s">
        <v>7854</v>
      </c>
      <c r="H657" t="s">
        <v>0</v>
      </c>
      <c r="I657" t="str">
        <f t="shared" si="54"/>
        <v>CCF</v>
      </c>
      <c r="J657" t="str">
        <f t="shared" si="55"/>
        <v>Impreso por imprenta o tiquetes</v>
      </c>
      <c r="K657" s="67" t="s">
        <v>8658</v>
      </c>
      <c r="L657" s="67" t="s">
        <v>8016</v>
      </c>
      <c r="M657">
        <v>22297</v>
      </c>
      <c r="N657" t="s">
        <v>573</v>
      </c>
      <c r="O657" t="str">
        <f t="shared" si="56"/>
        <v>02102402171027</v>
      </c>
      <c r="P657" t="s">
        <v>574</v>
      </c>
      <c r="Q657">
        <v>0</v>
      </c>
      <c r="R657">
        <v>0</v>
      </c>
      <c r="S657">
        <v>0</v>
      </c>
      <c r="T657">
        <v>2004.06</v>
      </c>
      <c r="U657">
        <v>0</v>
      </c>
      <c r="V657">
        <v>0</v>
      </c>
      <c r="W657">
        <v>0</v>
      </c>
      <c r="X657">
        <v>260.52780000000001</v>
      </c>
      <c r="Y657">
        <v>2264.5877999999998</v>
      </c>
      <c r="Z657" t="s">
        <v>8016</v>
      </c>
      <c r="AA657" s="119" t="s">
        <v>1</v>
      </c>
      <c r="AB657" t="s">
        <v>8016</v>
      </c>
      <c r="AC657">
        <v>0</v>
      </c>
    </row>
    <row r="658" spans="1:29" hidden="1" x14ac:dyDescent="0.25">
      <c r="A658" t="s">
        <v>8475</v>
      </c>
      <c r="B658" t="str">
        <f t="shared" si="52"/>
        <v>Julio</v>
      </c>
      <c r="C658">
        <f t="shared" si="57"/>
        <v>0</v>
      </c>
      <c r="D658">
        <v>81</v>
      </c>
      <c r="E658">
        <v>2022</v>
      </c>
      <c r="F658" t="s">
        <v>8592</v>
      </c>
      <c r="G658" t="s">
        <v>7854</v>
      </c>
      <c r="H658" t="s">
        <v>0</v>
      </c>
      <c r="I658" t="str">
        <f t="shared" si="54"/>
        <v>CCF</v>
      </c>
      <c r="J658" t="str">
        <f t="shared" si="55"/>
        <v>Impreso por imprenta o tiquetes</v>
      </c>
      <c r="K658" s="67" t="s">
        <v>8658</v>
      </c>
      <c r="L658" s="67" t="s">
        <v>8016</v>
      </c>
      <c r="M658">
        <v>5207</v>
      </c>
      <c r="N658" t="s">
        <v>240</v>
      </c>
      <c r="O658" t="str">
        <f t="shared" si="56"/>
        <v>12171207011015</v>
      </c>
      <c r="P658" t="s">
        <v>241</v>
      </c>
      <c r="Q658">
        <v>0</v>
      </c>
      <c r="R658">
        <v>0</v>
      </c>
      <c r="S658">
        <v>0</v>
      </c>
      <c r="T658">
        <v>1225.74</v>
      </c>
      <c r="U658">
        <v>0</v>
      </c>
      <c r="V658">
        <v>0</v>
      </c>
      <c r="W658">
        <v>0</v>
      </c>
      <c r="X658">
        <v>159.34620000000001</v>
      </c>
      <c r="Y658">
        <v>1385.0862</v>
      </c>
      <c r="Z658" t="s">
        <v>8016</v>
      </c>
      <c r="AA658" s="119" t="s">
        <v>1</v>
      </c>
      <c r="AB658" t="s">
        <v>8016</v>
      </c>
      <c r="AC658">
        <v>0</v>
      </c>
    </row>
    <row r="659" spans="1:29" hidden="1" x14ac:dyDescent="0.25">
      <c r="A659" t="s">
        <v>8475</v>
      </c>
      <c r="B659" t="str">
        <f t="shared" si="52"/>
        <v>Julio</v>
      </c>
      <c r="C659">
        <f t="shared" si="57"/>
        <v>0</v>
      </c>
      <c r="D659">
        <v>80</v>
      </c>
      <c r="E659">
        <v>2022</v>
      </c>
      <c r="F659" t="s">
        <v>8592</v>
      </c>
      <c r="G659" t="s">
        <v>7854</v>
      </c>
      <c r="H659" t="s">
        <v>0</v>
      </c>
      <c r="I659" t="str">
        <f t="shared" si="54"/>
        <v>CCF</v>
      </c>
      <c r="J659" t="str">
        <f t="shared" si="55"/>
        <v>Impreso por imprenta o tiquetes</v>
      </c>
      <c r="K659" s="67" t="s">
        <v>8658</v>
      </c>
      <c r="L659" s="67" t="s">
        <v>8016</v>
      </c>
      <c r="M659">
        <v>13821</v>
      </c>
      <c r="N659" t="s">
        <v>8707</v>
      </c>
      <c r="O659" t="str">
        <f t="shared" si="56"/>
        <v>061423029*31020</v>
      </c>
      <c r="P659" t="s">
        <v>1479</v>
      </c>
      <c r="Q659">
        <v>0</v>
      </c>
      <c r="R659">
        <v>0</v>
      </c>
      <c r="S659">
        <v>0</v>
      </c>
      <c r="T659">
        <v>2098.83</v>
      </c>
      <c r="U659">
        <v>0</v>
      </c>
      <c r="V659">
        <v>0</v>
      </c>
      <c r="W659">
        <v>0</v>
      </c>
      <c r="X659">
        <v>272.84789999999998</v>
      </c>
      <c r="Y659">
        <v>2371.6778999999997</v>
      </c>
      <c r="Z659" t="s">
        <v>8016</v>
      </c>
      <c r="AA659" s="119" t="s">
        <v>1</v>
      </c>
      <c r="AB659" t="s">
        <v>8016</v>
      </c>
      <c r="AC659">
        <v>0</v>
      </c>
    </row>
    <row r="660" spans="1:29" hidden="1" x14ac:dyDescent="0.25">
      <c r="A660" t="s">
        <v>8475</v>
      </c>
      <c r="B660" t="str">
        <f t="shared" si="52"/>
        <v>Julio</v>
      </c>
      <c r="C660">
        <f t="shared" si="57"/>
        <v>0</v>
      </c>
      <c r="D660">
        <v>79</v>
      </c>
      <c r="E660">
        <v>2022</v>
      </c>
      <c r="F660" t="s">
        <v>8706</v>
      </c>
      <c r="G660" t="s">
        <v>7854</v>
      </c>
      <c r="H660" t="s">
        <v>0</v>
      </c>
      <c r="I660" t="str">
        <f t="shared" si="54"/>
        <v>CCF</v>
      </c>
      <c r="J660" t="str">
        <f t="shared" si="55"/>
        <v>Impreso por imprenta o tiquetes</v>
      </c>
      <c r="K660" s="67" t="s">
        <v>8658</v>
      </c>
      <c r="L660" s="67" t="s">
        <v>8016</v>
      </c>
      <c r="M660">
        <v>20661</v>
      </c>
      <c r="N660" t="s">
        <v>573</v>
      </c>
      <c r="O660" t="str">
        <f t="shared" si="56"/>
        <v>02102402171027</v>
      </c>
      <c r="P660" t="s">
        <v>574</v>
      </c>
      <c r="Q660">
        <v>0</v>
      </c>
      <c r="R660">
        <v>0</v>
      </c>
      <c r="S660">
        <v>0</v>
      </c>
      <c r="T660">
        <v>977.1</v>
      </c>
      <c r="U660">
        <v>0</v>
      </c>
      <c r="V660">
        <v>0</v>
      </c>
      <c r="W660">
        <v>0</v>
      </c>
      <c r="X660">
        <v>127.02300000000001</v>
      </c>
      <c r="Y660">
        <v>1104.123</v>
      </c>
      <c r="Z660" t="s">
        <v>8016</v>
      </c>
      <c r="AA660" s="119" t="s">
        <v>1</v>
      </c>
      <c r="AB660" t="s">
        <v>8016</v>
      </c>
      <c r="AC660">
        <v>0</v>
      </c>
    </row>
    <row r="661" spans="1:29" hidden="1" x14ac:dyDescent="0.25">
      <c r="A661" t="s">
        <v>8475</v>
      </c>
      <c r="B661" t="str">
        <f t="shared" si="52"/>
        <v>Julio</v>
      </c>
      <c r="C661">
        <f t="shared" si="57"/>
        <v>0</v>
      </c>
      <c r="D661">
        <v>78</v>
      </c>
      <c r="E661">
        <v>2022</v>
      </c>
      <c r="F661" t="s">
        <v>8706</v>
      </c>
      <c r="G661" t="s">
        <v>7854</v>
      </c>
      <c r="H661" t="s">
        <v>0</v>
      </c>
      <c r="I661" t="str">
        <f t="shared" si="54"/>
        <v>CCF</v>
      </c>
      <c r="J661" t="str">
        <f t="shared" si="55"/>
        <v>Impreso por imprenta o tiquetes</v>
      </c>
      <c r="K661" s="67" t="s">
        <v>8658</v>
      </c>
      <c r="L661" s="67" t="s">
        <v>8016</v>
      </c>
      <c r="M661">
        <v>61</v>
      </c>
      <c r="N661" t="s">
        <v>1476</v>
      </c>
      <c r="O661" t="str">
        <f t="shared" si="56"/>
        <v>06141611841170</v>
      </c>
      <c r="P661" t="s">
        <v>1477</v>
      </c>
      <c r="Q661">
        <v>0</v>
      </c>
      <c r="R661">
        <v>0</v>
      </c>
      <c r="S661">
        <v>0</v>
      </c>
      <c r="T661">
        <v>20542.95</v>
      </c>
      <c r="U661">
        <v>0</v>
      </c>
      <c r="V661">
        <v>0</v>
      </c>
      <c r="W661">
        <v>0</v>
      </c>
      <c r="X661">
        <v>2670.5835000000002</v>
      </c>
      <c r="Y661">
        <v>23213.533500000001</v>
      </c>
      <c r="Z661" t="s">
        <v>8016</v>
      </c>
      <c r="AA661" s="119" t="s">
        <v>1</v>
      </c>
      <c r="AB661" t="s">
        <v>8016</v>
      </c>
      <c r="AC661">
        <v>0</v>
      </c>
    </row>
    <row r="662" spans="1:29" hidden="1" x14ac:dyDescent="0.25">
      <c r="A662" t="s">
        <v>8475</v>
      </c>
      <c r="B662" t="str">
        <f t="shared" si="52"/>
        <v>Julio</v>
      </c>
      <c r="C662">
        <f t="shared" si="57"/>
        <v>0</v>
      </c>
      <c r="D662">
        <v>77</v>
      </c>
      <c r="E662">
        <v>2022</v>
      </c>
      <c r="F662" t="s">
        <v>8594</v>
      </c>
      <c r="G662" t="s">
        <v>7854</v>
      </c>
      <c r="H662" t="s">
        <v>0</v>
      </c>
      <c r="I662" t="str">
        <f t="shared" si="54"/>
        <v>CCF</v>
      </c>
      <c r="J662" t="str">
        <f t="shared" si="55"/>
        <v>Impreso por imprenta o tiquetes</v>
      </c>
      <c r="K662" s="67" t="s">
        <v>8658</v>
      </c>
      <c r="L662" s="67" t="s">
        <v>8016</v>
      </c>
      <c r="M662">
        <v>15715</v>
      </c>
      <c r="N662" t="s">
        <v>1531</v>
      </c>
      <c r="O662" t="str">
        <f t="shared" si="56"/>
        <v>06142501101070</v>
      </c>
      <c r="P662" t="s">
        <v>1532</v>
      </c>
      <c r="Q662">
        <v>0.96</v>
      </c>
      <c r="R662">
        <v>0</v>
      </c>
      <c r="S662">
        <v>0</v>
      </c>
      <c r="T662">
        <v>16.850000000000001</v>
      </c>
      <c r="U662">
        <v>0</v>
      </c>
      <c r="V662">
        <v>0</v>
      </c>
      <c r="W662">
        <v>0</v>
      </c>
      <c r="X662">
        <v>2.1905000000000001</v>
      </c>
      <c r="Y662">
        <v>20.000500000000002</v>
      </c>
      <c r="Z662" t="s">
        <v>8016</v>
      </c>
      <c r="AA662" s="119" t="s">
        <v>1</v>
      </c>
      <c r="AB662" t="s">
        <v>8016</v>
      </c>
      <c r="AC662">
        <v>0</v>
      </c>
    </row>
    <row r="663" spans="1:29" hidden="1" x14ac:dyDescent="0.25">
      <c r="A663" t="s">
        <v>8475</v>
      </c>
      <c r="B663" t="str">
        <f t="shared" si="52"/>
        <v>Julio</v>
      </c>
      <c r="C663">
        <f t="shared" si="57"/>
        <v>0</v>
      </c>
      <c r="D663">
        <v>76</v>
      </c>
      <c r="E663">
        <v>2022</v>
      </c>
      <c r="F663" t="s">
        <v>8594</v>
      </c>
      <c r="G663" t="s">
        <v>7854</v>
      </c>
      <c r="H663" t="s">
        <v>0</v>
      </c>
      <c r="I663" t="str">
        <f t="shared" si="54"/>
        <v>CCF</v>
      </c>
      <c r="J663" t="str">
        <f t="shared" si="55"/>
        <v>Impreso por imprenta o tiquetes</v>
      </c>
      <c r="K663" s="67" t="s">
        <v>8658</v>
      </c>
      <c r="L663" s="67" t="s">
        <v>8016</v>
      </c>
      <c r="M663">
        <v>183718</v>
      </c>
      <c r="N663" t="s">
        <v>1554</v>
      </c>
      <c r="O663" t="str">
        <f t="shared" si="56"/>
        <v>06141007840010</v>
      </c>
      <c r="P663" t="s">
        <v>1555</v>
      </c>
      <c r="Q663">
        <v>0</v>
      </c>
      <c r="R663">
        <v>0</v>
      </c>
      <c r="S663">
        <v>0</v>
      </c>
      <c r="T663">
        <v>526</v>
      </c>
      <c r="U663">
        <v>0</v>
      </c>
      <c r="V663">
        <v>0</v>
      </c>
      <c r="W663">
        <v>0</v>
      </c>
      <c r="X663">
        <v>68.38</v>
      </c>
      <c r="Y663">
        <v>594.38</v>
      </c>
      <c r="Z663" t="s">
        <v>8016</v>
      </c>
      <c r="AA663" s="119" t="s">
        <v>1</v>
      </c>
      <c r="AB663" t="s">
        <v>8016</v>
      </c>
      <c r="AC663">
        <v>0</v>
      </c>
    </row>
    <row r="664" spans="1:29" hidden="1" x14ac:dyDescent="0.25">
      <c r="A664" t="s">
        <v>8475</v>
      </c>
      <c r="B664" t="str">
        <f t="shared" si="52"/>
        <v>Julio</v>
      </c>
      <c r="C664">
        <f t="shared" si="57"/>
        <v>0</v>
      </c>
      <c r="D664">
        <v>75</v>
      </c>
      <c r="E664">
        <v>2022</v>
      </c>
      <c r="F664" t="s">
        <v>8608</v>
      </c>
      <c r="G664" t="s">
        <v>7854</v>
      </c>
      <c r="H664" t="s">
        <v>0</v>
      </c>
      <c r="I664" t="str">
        <f t="shared" si="54"/>
        <v>CCF</v>
      </c>
      <c r="J664" t="str">
        <f t="shared" si="55"/>
        <v>Impreso por imprenta o tiquetes</v>
      </c>
      <c r="K664" s="67" t="s">
        <v>8658</v>
      </c>
      <c r="L664" s="67" t="s">
        <v>8016</v>
      </c>
      <c r="M664">
        <v>2788</v>
      </c>
      <c r="N664" t="s">
        <v>240</v>
      </c>
      <c r="O664" t="str">
        <f t="shared" si="56"/>
        <v>12171207011015</v>
      </c>
      <c r="P664" t="s">
        <v>241</v>
      </c>
      <c r="Q664">
        <v>0</v>
      </c>
      <c r="R664">
        <v>0</v>
      </c>
      <c r="S664">
        <v>0</v>
      </c>
      <c r="T664">
        <v>1283.76</v>
      </c>
      <c r="U664">
        <v>0</v>
      </c>
      <c r="V664">
        <v>0</v>
      </c>
      <c r="W664">
        <v>0</v>
      </c>
      <c r="X664">
        <v>166.8888</v>
      </c>
      <c r="Y664">
        <v>1450.6487999999999</v>
      </c>
      <c r="Z664" t="s">
        <v>8016</v>
      </c>
      <c r="AA664" s="119" t="s">
        <v>1</v>
      </c>
      <c r="AB664" t="s">
        <v>8016</v>
      </c>
      <c r="AC664">
        <v>0</v>
      </c>
    </row>
    <row r="665" spans="1:29" hidden="1" x14ac:dyDescent="0.25">
      <c r="A665" t="s">
        <v>8475</v>
      </c>
      <c r="B665" t="str">
        <f t="shared" si="52"/>
        <v>Julio</v>
      </c>
      <c r="C665">
        <f t="shared" si="57"/>
        <v>0</v>
      </c>
      <c r="D665">
        <v>74</v>
      </c>
      <c r="E665">
        <v>2022</v>
      </c>
      <c r="F665" t="s">
        <v>8608</v>
      </c>
      <c r="G665" t="s">
        <v>7854</v>
      </c>
      <c r="H665" t="s">
        <v>0</v>
      </c>
      <c r="I665" t="str">
        <f t="shared" si="54"/>
        <v>CCF</v>
      </c>
      <c r="J665" t="str">
        <f t="shared" si="55"/>
        <v>Impreso por imprenta o tiquetes</v>
      </c>
      <c r="K665" s="67" t="s">
        <v>8658</v>
      </c>
      <c r="L665" s="67" t="s">
        <v>8016</v>
      </c>
      <c r="M665">
        <v>2789</v>
      </c>
      <c r="N665" t="s">
        <v>240</v>
      </c>
      <c r="O665" t="str">
        <f t="shared" si="56"/>
        <v>12171207011015</v>
      </c>
      <c r="P665" t="s">
        <v>241</v>
      </c>
      <c r="Q665">
        <v>0</v>
      </c>
      <c r="R665">
        <v>0</v>
      </c>
      <c r="S665">
        <v>0</v>
      </c>
      <c r="T665">
        <v>674.03</v>
      </c>
      <c r="U665">
        <v>0</v>
      </c>
      <c r="V665">
        <v>0</v>
      </c>
      <c r="W665">
        <v>0</v>
      </c>
      <c r="X665">
        <v>87.623900000000006</v>
      </c>
      <c r="Y665">
        <v>761.65390000000002</v>
      </c>
      <c r="Z665" t="s">
        <v>8016</v>
      </c>
      <c r="AA665" s="119" t="s">
        <v>1</v>
      </c>
      <c r="AB665" t="s">
        <v>8016</v>
      </c>
      <c r="AC665">
        <v>0</v>
      </c>
    </row>
    <row r="666" spans="1:29" hidden="1" x14ac:dyDescent="0.25">
      <c r="A666" t="s">
        <v>8475</v>
      </c>
      <c r="B666" t="str">
        <f t="shared" si="52"/>
        <v>Julio</v>
      </c>
      <c r="C666">
        <f t="shared" si="57"/>
        <v>0</v>
      </c>
      <c r="D666">
        <v>73</v>
      </c>
      <c r="E666">
        <v>2022</v>
      </c>
      <c r="F666" t="s">
        <v>8608</v>
      </c>
      <c r="G666" t="s">
        <v>7854</v>
      </c>
      <c r="H666" t="s">
        <v>0</v>
      </c>
      <c r="I666" t="str">
        <f t="shared" si="54"/>
        <v>CCF</v>
      </c>
      <c r="J666" t="str">
        <f t="shared" si="55"/>
        <v>Impreso por imprenta o tiquetes</v>
      </c>
      <c r="K666" s="67" t="s">
        <v>8658</v>
      </c>
      <c r="L666" s="67" t="s">
        <v>8016</v>
      </c>
      <c r="M666">
        <v>2787</v>
      </c>
      <c r="N666" t="s">
        <v>240</v>
      </c>
      <c r="O666" t="str">
        <f t="shared" si="56"/>
        <v>12171207011015</v>
      </c>
      <c r="P666" t="s">
        <v>241</v>
      </c>
      <c r="Q666">
        <v>0</v>
      </c>
      <c r="R666">
        <v>0</v>
      </c>
      <c r="S666">
        <v>0</v>
      </c>
      <c r="T666">
        <v>1492.44</v>
      </c>
      <c r="U666">
        <v>0</v>
      </c>
      <c r="V666">
        <v>0</v>
      </c>
      <c r="W666">
        <v>0</v>
      </c>
      <c r="X666">
        <v>194.0172</v>
      </c>
      <c r="Y666">
        <v>1686.4572000000001</v>
      </c>
      <c r="Z666" t="s">
        <v>8016</v>
      </c>
      <c r="AA666" s="119" t="s">
        <v>1</v>
      </c>
      <c r="AB666" t="s">
        <v>8194</v>
      </c>
      <c r="AC666">
        <v>302.2</v>
      </c>
    </row>
    <row r="667" spans="1:29" hidden="1" x14ac:dyDescent="0.25">
      <c r="A667" t="s">
        <v>8475</v>
      </c>
      <c r="B667" t="str">
        <f t="shared" si="52"/>
        <v>Julio</v>
      </c>
      <c r="C667">
        <f t="shared" si="57"/>
        <v>0</v>
      </c>
      <c r="D667">
        <v>72</v>
      </c>
      <c r="E667">
        <v>2022</v>
      </c>
      <c r="F667" t="s">
        <v>8422</v>
      </c>
      <c r="G667" t="s">
        <v>7854</v>
      </c>
      <c r="H667" t="s">
        <v>0</v>
      </c>
      <c r="I667" t="str">
        <f t="shared" si="54"/>
        <v>CCF</v>
      </c>
      <c r="J667" t="str">
        <f t="shared" si="55"/>
        <v>Impreso por imprenta o tiquetes</v>
      </c>
      <c r="K667" s="67" t="s">
        <v>8658</v>
      </c>
      <c r="L667" s="67" t="s">
        <v>8016</v>
      </c>
      <c r="M667">
        <v>308</v>
      </c>
      <c r="N667" t="s">
        <v>8398</v>
      </c>
      <c r="O667" t="str">
        <f t="shared" si="56"/>
        <v>11020404600018</v>
      </c>
      <c r="P667" t="s">
        <v>8399</v>
      </c>
      <c r="Q667">
        <v>0</v>
      </c>
      <c r="R667">
        <v>0</v>
      </c>
      <c r="S667">
        <v>0</v>
      </c>
      <c r="T667">
        <v>160</v>
      </c>
      <c r="U667">
        <v>0</v>
      </c>
      <c r="V667">
        <v>0</v>
      </c>
      <c r="W667">
        <v>0</v>
      </c>
      <c r="X667">
        <v>20.8</v>
      </c>
      <c r="Y667">
        <v>180.8</v>
      </c>
      <c r="Z667" t="s">
        <v>8016</v>
      </c>
      <c r="AA667" s="119" t="s">
        <v>1</v>
      </c>
      <c r="AB667" t="s">
        <v>8202</v>
      </c>
      <c r="AC667">
        <v>5.42</v>
      </c>
    </row>
    <row r="668" spans="1:29" hidden="1" x14ac:dyDescent="0.25">
      <c r="A668" t="s">
        <v>8475</v>
      </c>
      <c r="B668" t="str">
        <f t="shared" si="52"/>
        <v>Julio</v>
      </c>
      <c r="C668">
        <f t="shared" si="57"/>
        <v>0</v>
      </c>
      <c r="D668">
        <v>71</v>
      </c>
      <c r="E668">
        <v>2022</v>
      </c>
      <c r="F668" t="s">
        <v>8423</v>
      </c>
      <c r="G668" t="s">
        <v>7854</v>
      </c>
      <c r="H668" t="s">
        <v>0</v>
      </c>
      <c r="I668" t="str">
        <f t="shared" si="54"/>
        <v>CCF</v>
      </c>
      <c r="J668" t="str">
        <f t="shared" si="55"/>
        <v>Impreso por imprenta o tiquetes</v>
      </c>
      <c r="K668" s="67" t="s">
        <v>8658</v>
      </c>
      <c r="L668" s="67" t="s">
        <v>8016</v>
      </c>
      <c r="M668">
        <v>41788</v>
      </c>
      <c r="N668" t="s">
        <v>1506</v>
      </c>
      <c r="O668" t="str">
        <f t="shared" si="56"/>
        <v>06141402370078</v>
      </c>
      <c r="P668" t="s">
        <v>1507</v>
      </c>
      <c r="Q668">
        <v>0</v>
      </c>
      <c r="R668">
        <v>0</v>
      </c>
      <c r="S668">
        <v>0</v>
      </c>
      <c r="T668">
        <v>5.92</v>
      </c>
      <c r="U668">
        <v>0</v>
      </c>
      <c r="V668">
        <v>0</v>
      </c>
      <c r="W668">
        <v>0</v>
      </c>
      <c r="X668">
        <v>0.76960000000000006</v>
      </c>
      <c r="Y668">
        <v>6.6896000000000004</v>
      </c>
      <c r="Z668" t="s">
        <v>8016</v>
      </c>
      <c r="AA668" s="119" t="s">
        <v>1</v>
      </c>
      <c r="AB668" t="s">
        <v>8016</v>
      </c>
      <c r="AC668">
        <v>0</v>
      </c>
    </row>
    <row r="669" spans="1:29" hidden="1" x14ac:dyDescent="0.25">
      <c r="A669" t="s">
        <v>8475</v>
      </c>
      <c r="B669" t="str">
        <f t="shared" si="52"/>
        <v>Julio</v>
      </c>
      <c r="C669">
        <f t="shared" si="57"/>
        <v>0</v>
      </c>
      <c r="D669">
        <v>70</v>
      </c>
      <c r="E669">
        <v>2022</v>
      </c>
      <c r="F669" t="s">
        <v>8424</v>
      </c>
      <c r="G669" t="s">
        <v>7854</v>
      </c>
      <c r="H669" t="s">
        <v>0</v>
      </c>
      <c r="I669" t="str">
        <f t="shared" si="54"/>
        <v>CCF</v>
      </c>
      <c r="J669" t="str">
        <f t="shared" si="55"/>
        <v>Impreso por imprenta o tiquetes</v>
      </c>
      <c r="K669" s="67" t="s">
        <v>8658</v>
      </c>
      <c r="L669" s="67" t="s">
        <v>8016</v>
      </c>
      <c r="M669">
        <v>7540</v>
      </c>
      <c r="N669" t="s">
        <v>2180</v>
      </c>
      <c r="O669" t="str">
        <f t="shared" si="56"/>
        <v>06140106710049</v>
      </c>
      <c r="P669" t="s">
        <v>2181</v>
      </c>
      <c r="Q669">
        <v>0</v>
      </c>
      <c r="R669">
        <v>0</v>
      </c>
      <c r="S669">
        <v>0</v>
      </c>
      <c r="T669">
        <v>20</v>
      </c>
      <c r="U669">
        <v>0</v>
      </c>
      <c r="V669">
        <v>0</v>
      </c>
      <c r="W669">
        <v>0</v>
      </c>
      <c r="X669">
        <v>2.6</v>
      </c>
      <c r="Y669">
        <v>22.6</v>
      </c>
      <c r="Z669" t="s">
        <v>8016</v>
      </c>
      <c r="AA669" s="119" t="s">
        <v>1</v>
      </c>
      <c r="AB669" t="s">
        <v>8016</v>
      </c>
      <c r="AC669">
        <v>0</v>
      </c>
    </row>
  </sheetData>
  <autoFilter ref="A1:AC669" xr:uid="{00000000-0009-0000-0000-000001000000}">
    <filterColumn colId="8">
      <filters>
        <filter val="Factura"/>
      </filters>
    </filterColumn>
    <sortState xmlns:xlrd2="http://schemas.microsoft.com/office/spreadsheetml/2017/richdata2" ref="A2:AC669">
      <sortCondition descending="1" ref="D1:D669"/>
    </sortState>
  </autoFilter>
  <conditionalFormatting sqref="M1">
    <cfRule type="duplicateValues" dxfId="95" priority="1"/>
    <cfRule type="duplicateValues" dxfId="94" priority="2"/>
  </conditionalFormatting>
  <dataValidations count="2">
    <dataValidation allowBlank="1" showInputMessage="1" showErrorMessage="1" errorTitle="Error" error="Debe elegir uno de los siguientes datos:_x000a_1. Declaración de Mercancía_x000a_2. Formulario Aduanero_x000a_3. FYDUCA_x000a_4. Otro" sqref="L2:L669" xr:uid="{00000000-0002-0000-0100-000000000000}"/>
    <dataValidation type="list" operator="equal" allowBlank="1" showInputMessage="1" showErrorMessage="1" sqref="AA2:AA669" xr:uid="{00000000-0002-0000-0100-000001000000}">
      <formula1>"1"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>
    <tabColor theme="5"/>
    <pageSetUpPr fitToPage="1"/>
  </sheetPr>
  <dimension ref="A1:U1099"/>
  <sheetViews>
    <sheetView zoomScaleNormal="100" workbookViewId="0"/>
  </sheetViews>
  <sheetFormatPr baseColWidth="10" defaultColWidth="11.42578125" defaultRowHeight="15" x14ac:dyDescent="0.25"/>
  <cols>
    <col min="3" max="3" width="15.42578125" customWidth="1"/>
    <col min="4" max="4" width="14.28515625" customWidth="1"/>
    <col min="5" max="5" width="15.42578125" customWidth="1"/>
    <col min="6" max="6" width="14.7109375" customWidth="1"/>
    <col min="7" max="7" width="29.7109375" customWidth="1"/>
    <col min="8" max="8" width="13.140625" style="2" customWidth="1"/>
    <col min="9" max="9" width="12.5703125" style="2" customWidth="1"/>
    <col min="10" max="10" width="13.42578125" style="2" bestFit="1" customWidth="1"/>
    <col min="11" max="11" width="14.28515625" style="2" customWidth="1"/>
    <col min="12" max="12" width="15.140625" style="2" customWidth="1"/>
    <col min="13" max="13" width="15.85546875" style="2" customWidth="1"/>
    <col min="14" max="14" width="14.140625" style="2" customWidth="1"/>
    <col min="15" max="15" width="12.85546875" style="2" customWidth="1"/>
    <col min="16" max="17" width="14.140625" style="2" customWidth="1"/>
    <col min="18" max="20" width="11.42578125" customWidth="1"/>
  </cols>
  <sheetData>
    <row r="1" spans="1:21" x14ac:dyDescent="0.25">
      <c r="C1" s="120"/>
      <c r="D1" s="120"/>
    </row>
    <row r="2" spans="1:21" x14ac:dyDescent="0.25">
      <c r="A2" t="s">
        <v>17</v>
      </c>
      <c r="B2" t="s">
        <v>2</v>
      </c>
      <c r="C2" t="s">
        <v>3</v>
      </c>
      <c r="D2" t="s">
        <v>4</v>
      </c>
      <c r="E2" t="s">
        <v>5</v>
      </c>
      <c r="F2" t="s">
        <v>6</v>
      </c>
      <c r="G2" t="s">
        <v>70</v>
      </c>
      <c r="H2" s="2" t="s">
        <v>7</v>
      </c>
      <c r="I2" s="2" t="s">
        <v>8</v>
      </c>
      <c r="J2" s="2" t="s">
        <v>9</v>
      </c>
      <c r="K2" s="2" t="s">
        <v>10</v>
      </c>
      <c r="L2" s="2" t="s">
        <v>11</v>
      </c>
      <c r="M2" s="2" t="s">
        <v>13</v>
      </c>
      <c r="N2" s="2" t="s">
        <v>12</v>
      </c>
      <c r="O2" s="2" t="s">
        <v>14</v>
      </c>
      <c r="P2" s="2" t="s">
        <v>15</v>
      </c>
      <c r="Q2" s="2" t="s">
        <v>8094</v>
      </c>
      <c r="R2" t="s">
        <v>16</v>
      </c>
      <c r="S2" t="s">
        <v>68</v>
      </c>
      <c r="T2" t="s">
        <v>8020</v>
      </c>
    </row>
    <row r="3" spans="1:21" x14ac:dyDescent="0.25">
      <c r="A3" t="s">
        <v>9187</v>
      </c>
      <c r="B3" s="129" t="s">
        <v>9475</v>
      </c>
      <c r="C3" s="21" t="s">
        <v>9457</v>
      </c>
      <c r="D3" t="s">
        <v>0</v>
      </c>
      <c r="E3" t="s">
        <v>9474</v>
      </c>
      <c r="F3" t="s">
        <v>1458</v>
      </c>
      <c r="G3" t="s">
        <v>1459</v>
      </c>
      <c r="H3" s="2">
        <v>2.79</v>
      </c>
      <c r="I3" s="2">
        <v>0</v>
      </c>
      <c r="J3" s="2">
        <v>0</v>
      </c>
      <c r="K3" s="15">
        <v>28.97</v>
      </c>
      <c r="L3" s="2">
        <v>0</v>
      </c>
      <c r="M3" s="2">
        <v>0</v>
      </c>
      <c r="N3" s="2">
        <v>0</v>
      </c>
      <c r="O3" s="2">
        <v>3.7660999999999998</v>
      </c>
      <c r="P3" s="2">
        <v>35.5261</v>
      </c>
      <c r="Q3" t="s">
        <v>8016</v>
      </c>
      <c r="R3" t="s">
        <v>8196</v>
      </c>
      <c r="S3" s="2">
        <v>0</v>
      </c>
      <c r="T3" s="2">
        <v>0</v>
      </c>
      <c r="U3" s="2"/>
    </row>
    <row r="4" spans="1:21" x14ac:dyDescent="0.25">
      <c r="A4" t="s">
        <v>9187</v>
      </c>
      <c r="B4" t="s">
        <v>9473</v>
      </c>
      <c r="C4" t="s">
        <v>7854</v>
      </c>
      <c r="D4" t="s">
        <v>0</v>
      </c>
      <c r="E4">
        <v>5477</v>
      </c>
      <c r="F4" t="s">
        <v>9343</v>
      </c>
      <c r="G4" t="s">
        <v>9344</v>
      </c>
      <c r="H4" s="2">
        <v>0</v>
      </c>
      <c r="I4" s="2">
        <v>0</v>
      </c>
      <c r="J4" s="2">
        <v>0</v>
      </c>
      <c r="K4" s="15">
        <v>15</v>
      </c>
      <c r="L4" s="2">
        <v>0</v>
      </c>
      <c r="M4" s="2">
        <v>0</v>
      </c>
      <c r="N4" s="2">
        <v>0</v>
      </c>
      <c r="O4" s="2">
        <v>1.9500000000000002</v>
      </c>
      <c r="P4" s="2">
        <v>16.95</v>
      </c>
      <c r="Q4" t="s">
        <v>8016</v>
      </c>
      <c r="R4" t="s">
        <v>8196</v>
      </c>
      <c r="S4" s="2">
        <v>0</v>
      </c>
      <c r="T4" s="2">
        <v>0</v>
      </c>
      <c r="U4" s="2"/>
    </row>
    <row r="5" spans="1:21" x14ac:dyDescent="0.25">
      <c r="A5" t="s">
        <v>9187</v>
      </c>
      <c r="B5" t="s">
        <v>9473</v>
      </c>
      <c r="C5" t="s">
        <v>7854</v>
      </c>
      <c r="D5" t="s">
        <v>0</v>
      </c>
      <c r="E5">
        <v>48687</v>
      </c>
      <c r="F5" t="s">
        <v>1821</v>
      </c>
      <c r="G5" t="s">
        <v>1822</v>
      </c>
      <c r="H5" s="2">
        <v>0</v>
      </c>
      <c r="I5" s="2">
        <v>0</v>
      </c>
      <c r="J5" s="2">
        <v>0</v>
      </c>
      <c r="K5" s="15">
        <v>60.59</v>
      </c>
      <c r="L5" s="2">
        <v>0</v>
      </c>
      <c r="M5" s="2">
        <v>0</v>
      </c>
      <c r="N5" s="2">
        <v>0</v>
      </c>
      <c r="O5" s="2">
        <v>7.8767000000000005</v>
      </c>
      <c r="P5" s="2">
        <v>68.466700000000003</v>
      </c>
      <c r="Q5" t="s">
        <v>8016</v>
      </c>
      <c r="R5" t="s">
        <v>8196</v>
      </c>
      <c r="S5" s="2">
        <v>0</v>
      </c>
      <c r="T5" s="2">
        <v>0</v>
      </c>
      <c r="U5" s="2"/>
    </row>
    <row r="6" spans="1:21" x14ac:dyDescent="0.25">
      <c r="A6" t="s">
        <v>9187</v>
      </c>
      <c r="B6" t="s">
        <v>9472</v>
      </c>
      <c r="C6" t="s">
        <v>7854</v>
      </c>
      <c r="D6" t="s">
        <v>0</v>
      </c>
      <c r="E6">
        <v>35180</v>
      </c>
      <c r="F6" t="s">
        <v>1645</v>
      </c>
      <c r="G6" t="s">
        <v>1646</v>
      </c>
      <c r="H6" s="2">
        <v>3.26</v>
      </c>
      <c r="I6" s="2">
        <v>0</v>
      </c>
      <c r="J6" s="2">
        <v>0</v>
      </c>
      <c r="K6" s="15">
        <v>33.83</v>
      </c>
      <c r="L6" s="2">
        <v>0</v>
      </c>
      <c r="M6" s="2">
        <v>0</v>
      </c>
      <c r="N6" s="2">
        <v>0</v>
      </c>
      <c r="O6" s="2">
        <v>4.3978999999999999</v>
      </c>
      <c r="P6" s="2">
        <v>41.487899999999996</v>
      </c>
      <c r="Q6" t="s">
        <v>8016</v>
      </c>
      <c r="R6" t="s">
        <v>8196</v>
      </c>
      <c r="S6" s="2">
        <v>0</v>
      </c>
      <c r="T6" s="2">
        <v>0</v>
      </c>
      <c r="U6" s="2"/>
    </row>
    <row r="7" spans="1:21" x14ac:dyDescent="0.25">
      <c r="A7" t="s">
        <v>9187</v>
      </c>
      <c r="B7" t="s">
        <v>9471</v>
      </c>
      <c r="C7" t="s">
        <v>7854</v>
      </c>
      <c r="D7" t="s">
        <v>0</v>
      </c>
      <c r="E7">
        <v>213649</v>
      </c>
      <c r="F7" t="s">
        <v>2759</v>
      </c>
      <c r="G7" t="s">
        <v>2760</v>
      </c>
      <c r="H7" s="2">
        <v>0</v>
      </c>
      <c r="I7" s="2">
        <v>0</v>
      </c>
      <c r="J7" s="2">
        <v>0</v>
      </c>
      <c r="K7" s="15">
        <v>491.5</v>
      </c>
      <c r="L7" s="2">
        <v>0</v>
      </c>
      <c r="M7" s="2">
        <v>0</v>
      </c>
      <c r="N7" s="2">
        <v>0</v>
      </c>
      <c r="O7" s="2">
        <v>63.895000000000003</v>
      </c>
      <c r="P7" s="2">
        <v>555.39499999999998</v>
      </c>
      <c r="Q7" t="s">
        <v>8016</v>
      </c>
      <c r="R7" t="s">
        <v>8196</v>
      </c>
      <c r="S7" s="2">
        <v>0</v>
      </c>
      <c r="T7" s="2">
        <v>0</v>
      </c>
      <c r="U7" s="2"/>
    </row>
    <row r="8" spans="1:21" x14ac:dyDescent="0.25">
      <c r="A8" t="s">
        <v>9187</v>
      </c>
      <c r="B8" t="s">
        <v>9470</v>
      </c>
      <c r="C8" t="s">
        <v>7854</v>
      </c>
      <c r="D8" t="s">
        <v>0</v>
      </c>
      <c r="E8">
        <v>32564</v>
      </c>
      <c r="F8" t="s">
        <v>1645</v>
      </c>
      <c r="G8" t="s">
        <v>1646</v>
      </c>
      <c r="H8" s="2">
        <v>3.3600000000000003</v>
      </c>
      <c r="I8" s="2">
        <v>0</v>
      </c>
      <c r="J8" s="2">
        <v>0</v>
      </c>
      <c r="K8" s="15">
        <v>35.229999999999997</v>
      </c>
      <c r="L8" s="2">
        <v>0</v>
      </c>
      <c r="M8" s="2">
        <v>0</v>
      </c>
      <c r="N8" s="2">
        <v>0</v>
      </c>
      <c r="O8" s="2">
        <v>4.5798999999999994</v>
      </c>
      <c r="P8" s="2">
        <v>43.169899999999998</v>
      </c>
      <c r="Q8" t="s">
        <v>8016</v>
      </c>
      <c r="R8" t="s">
        <v>8196</v>
      </c>
      <c r="S8" s="2">
        <v>0</v>
      </c>
      <c r="T8" s="2">
        <v>0</v>
      </c>
      <c r="U8" s="2"/>
    </row>
    <row r="9" spans="1:21" x14ac:dyDescent="0.25">
      <c r="A9" t="s">
        <v>9187</v>
      </c>
      <c r="B9" t="s">
        <v>9469</v>
      </c>
      <c r="C9" t="s">
        <v>7854</v>
      </c>
      <c r="D9" t="s">
        <v>0</v>
      </c>
      <c r="E9">
        <v>33871</v>
      </c>
      <c r="F9" t="s">
        <v>1645</v>
      </c>
      <c r="G9" t="s">
        <v>1646</v>
      </c>
      <c r="H9" s="2">
        <v>2.5499999999999998</v>
      </c>
      <c r="I9" s="2">
        <v>0</v>
      </c>
      <c r="J9" s="2">
        <v>0</v>
      </c>
      <c r="K9" s="15">
        <v>26.54</v>
      </c>
      <c r="L9" s="2">
        <v>0</v>
      </c>
      <c r="M9" s="2">
        <v>0</v>
      </c>
      <c r="N9" s="2">
        <v>0</v>
      </c>
      <c r="O9" s="2">
        <v>3.4502000000000002</v>
      </c>
      <c r="P9" s="2">
        <v>32.540199999999999</v>
      </c>
      <c r="Q9" t="s">
        <v>8016</v>
      </c>
      <c r="R9" t="s">
        <v>8196</v>
      </c>
      <c r="S9" s="2">
        <v>0</v>
      </c>
      <c r="T9" s="2">
        <v>0</v>
      </c>
      <c r="U9" s="2"/>
    </row>
    <row r="10" spans="1:21" x14ac:dyDescent="0.25">
      <c r="A10" t="s">
        <v>9187</v>
      </c>
      <c r="B10" t="s">
        <v>9468</v>
      </c>
      <c r="C10" t="s">
        <v>7854</v>
      </c>
      <c r="D10" t="s">
        <v>0</v>
      </c>
      <c r="E10">
        <v>31263</v>
      </c>
      <c r="F10" t="s">
        <v>1645</v>
      </c>
      <c r="G10" t="s">
        <v>1646</v>
      </c>
      <c r="H10" s="2">
        <v>1.56</v>
      </c>
      <c r="I10" s="2">
        <v>0</v>
      </c>
      <c r="J10" s="2">
        <v>0</v>
      </c>
      <c r="K10" s="15">
        <v>16.32</v>
      </c>
      <c r="L10" s="2">
        <v>0</v>
      </c>
      <c r="M10" s="2">
        <v>0</v>
      </c>
      <c r="N10" s="2">
        <v>0</v>
      </c>
      <c r="O10" s="2">
        <v>2.1215999999999999</v>
      </c>
      <c r="P10" s="2">
        <v>20.0016</v>
      </c>
      <c r="Q10" t="s">
        <v>8016</v>
      </c>
      <c r="R10" t="s">
        <v>8196</v>
      </c>
      <c r="S10" s="2">
        <v>0</v>
      </c>
      <c r="T10" s="2">
        <v>0</v>
      </c>
      <c r="U10" s="2"/>
    </row>
    <row r="11" spans="1:21" ht="15.75" thickBot="1" x14ac:dyDescent="0.3">
      <c r="A11" t="s">
        <v>9187</v>
      </c>
      <c r="B11" t="s">
        <v>9467</v>
      </c>
      <c r="C11" t="s">
        <v>7854</v>
      </c>
      <c r="D11" t="s">
        <v>0</v>
      </c>
      <c r="E11">
        <v>45290</v>
      </c>
      <c r="F11" t="s">
        <v>1524</v>
      </c>
      <c r="G11" t="s">
        <v>1525</v>
      </c>
      <c r="H11" s="2">
        <v>3.3200000000000003</v>
      </c>
      <c r="I11" s="2">
        <v>0</v>
      </c>
      <c r="J11" s="2">
        <v>0</v>
      </c>
      <c r="K11" s="15">
        <v>33.950000000000003</v>
      </c>
      <c r="L11" s="2">
        <v>0</v>
      </c>
      <c r="M11" s="2">
        <v>0</v>
      </c>
      <c r="N11" s="2">
        <v>0</v>
      </c>
      <c r="O11" s="2">
        <v>4.4135000000000009</v>
      </c>
      <c r="P11" s="2">
        <v>41.683500000000002</v>
      </c>
      <c r="Q11" t="s">
        <v>8016</v>
      </c>
      <c r="R11" t="s">
        <v>8196</v>
      </c>
      <c r="S11" s="2">
        <v>0</v>
      </c>
      <c r="T11" s="2">
        <v>0</v>
      </c>
      <c r="U11" s="2"/>
    </row>
    <row r="12" spans="1:21" hidden="1" x14ac:dyDescent="0.25">
      <c r="A12" t="s">
        <v>9186</v>
      </c>
      <c r="B12" t="s">
        <v>9467</v>
      </c>
      <c r="C12" t="s">
        <v>7854</v>
      </c>
      <c r="D12" t="s">
        <v>0</v>
      </c>
      <c r="E12">
        <v>28761</v>
      </c>
      <c r="F12" t="s">
        <v>1645</v>
      </c>
      <c r="G12" t="s">
        <v>1646</v>
      </c>
      <c r="H12" s="2">
        <v>3.18</v>
      </c>
      <c r="I12" s="2">
        <v>0</v>
      </c>
      <c r="J12" s="2">
        <v>0</v>
      </c>
      <c r="K12" s="15">
        <v>34.35</v>
      </c>
      <c r="L12" s="2">
        <v>0</v>
      </c>
      <c r="M12" s="2">
        <v>0</v>
      </c>
      <c r="N12" s="2">
        <v>0</v>
      </c>
      <c r="O12" s="2">
        <v>4.4655000000000005</v>
      </c>
      <c r="P12" s="2">
        <v>41.9955</v>
      </c>
      <c r="Q12" t="s">
        <v>8016</v>
      </c>
      <c r="R12" t="s">
        <v>8196</v>
      </c>
      <c r="S12" s="2">
        <v>0</v>
      </c>
      <c r="T12" s="2">
        <v>0</v>
      </c>
      <c r="U12" s="2"/>
    </row>
    <row r="13" spans="1:21" hidden="1" x14ac:dyDescent="0.25">
      <c r="A13" t="s">
        <v>9186</v>
      </c>
      <c r="B13" t="s">
        <v>9466</v>
      </c>
      <c r="C13" t="s">
        <v>7854</v>
      </c>
      <c r="D13" t="s">
        <v>0</v>
      </c>
      <c r="E13">
        <v>233231</v>
      </c>
      <c r="F13" t="s">
        <v>2759</v>
      </c>
      <c r="G13" t="s">
        <v>2760</v>
      </c>
      <c r="H13" s="2">
        <v>0</v>
      </c>
      <c r="I13" s="2">
        <v>0</v>
      </c>
      <c r="J13" s="2">
        <v>0</v>
      </c>
      <c r="K13" s="15">
        <v>77</v>
      </c>
      <c r="L13" s="2">
        <v>0</v>
      </c>
      <c r="M13" s="2">
        <v>0</v>
      </c>
      <c r="N13" s="2">
        <v>0</v>
      </c>
      <c r="O13" s="2">
        <v>10.01</v>
      </c>
      <c r="P13" s="2">
        <v>87.01</v>
      </c>
      <c r="Q13" t="s">
        <v>8016</v>
      </c>
      <c r="R13" t="s">
        <v>8196</v>
      </c>
      <c r="S13" s="2">
        <v>0</v>
      </c>
      <c r="T13" s="2">
        <v>0</v>
      </c>
      <c r="U13" s="2"/>
    </row>
    <row r="14" spans="1:21" hidden="1" x14ac:dyDescent="0.25">
      <c r="A14" t="s">
        <v>9186</v>
      </c>
      <c r="B14" t="s">
        <v>9464</v>
      </c>
      <c r="C14" t="s">
        <v>7854</v>
      </c>
      <c r="D14" t="s">
        <v>0</v>
      </c>
      <c r="E14" t="s">
        <v>9465</v>
      </c>
      <c r="F14" t="s">
        <v>1590</v>
      </c>
      <c r="G14" t="s">
        <v>1591</v>
      </c>
      <c r="H14" s="2">
        <v>2.16</v>
      </c>
      <c r="I14" s="2">
        <v>0</v>
      </c>
      <c r="J14" s="2">
        <v>0</v>
      </c>
      <c r="K14" s="15">
        <v>24.63</v>
      </c>
      <c r="L14" s="2">
        <v>0</v>
      </c>
      <c r="M14" s="2">
        <v>0</v>
      </c>
      <c r="N14" s="2">
        <v>0</v>
      </c>
      <c r="O14" s="2">
        <v>3.2019000000000002</v>
      </c>
      <c r="P14" s="2">
        <v>29.991900000000001</v>
      </c>
      <c r="Q14" t="s">
        <v>8016</v>
      </c>
      <c r="R14" t="s">
        <v>8196</v>
      </c>
      <c r="S14" s="2">
        <v>0</v>
      </c>
      <c r="T14" s="2">
        <v>0</v>
      </c>
      <c r="U14" s="2"/>
    </row>
    <row r="15" spans="1:21" hidden="1" x14ac:dyDescent="0.25">
      <c r="A15" t="s">
        <v>9186</v>
      </c>
      <c r="B15" t="s">
        <v>9464</v>
      </c>
      <c r="C15" t="s">
        <v>7854</v>
      </c>
      <c r="D15" t="s">
        <v>0</v>
      </c>
      <c r="E15">
        <v>26320</v>
      </c>
      <c r="F15" t="s">
        <v>1645</v>
      </c>
      <c r="G15" t="s">
        <v>1646</v>
      </c>
      <c r="H15" s="2">
        <v>1.44</v>
      </c>
      <c r="I15" s="2">
        <v>0</v>
      </c>
      <c r="J15" s="2">
        <v>0</v>
      </c>
      <c r="K15" s="15">
        <v>16.420000000000002</v>
      </c>
      <c r="L15" s="2">
        <v>0</v>
      </c>
      <c r="M15" s="2">
        <v>0</v>
      </c>
      <c r="N15" s="2">
        <v>0</v>
      </c>
      <c r="O15" s="2">
        <v>2.1346000000000003</v>
      </c>
      <c r="P15" s="2">
        <v>19.994600000000002</v>
      </c>
      <c r="Q15" t="s">
        <v>8016</v>
      </c>
      <c r="R15" t="s">
        <v>8196</v>
      </c>
      <c r="S15" s="2">
        <v>0</v>
      </c>
      <c r="T15" s="2">
        <v>0</v>
      </c>
      <c r="U15" s="2"/>
    </row>
    <row r="16" spans="1:21" hidden="1" x14ac:dyDescent="0.25">
      <c r="A16" t="s">
        <v>9186</v>
      </c>
      <c r="B16" t="s">
        <v>9464</v>
      </c>
      <c r="C16" t="s">
        <v>7854</v>
      </c>
      <c r="D16" t="s">
        <v>0</v>
      </c>
      <c r="E16">
        <v>1935</v>
      </c>
      <c r="F16" t="s">
        <v>3457</v>
      </c>
      <c r="G16" t="s">
        <v>3458</v>
      </c>
      <c r="H16" s="2">
        <v>0</v>
      </c>
      <c r="I16" s="2">
        <v>0</v>
      </c>
      <c r="J16" s="2">
        <v>0</v>
      </c>
      <c r="K16" s="15">
        <v>339.56</v>
      </c>
      <c r="L16" s="2">
        <v>0</v>
      </c>
      <c r="M16" s="2">
        <v>0</v>
      </c>
      <c r="N16" s="2">
        <v>0</v>
      </c>
      <c r="O16" s="2">
        <v>44.142800000000001</v>
      </c>
      <c r="P16" s="2">
        <v>383.70280000000002</v>
      </c>
      <c r="Q16" t="s">
        <v>8016</v>
      </c>
      <c r="R16" t="s">
        <v>8196</v>
      </c>
      <c r="S16" s="2">
        <v>0</v>
      </c>
      <c r="T16" s="2">
        <v>0</v>
      </c>
      <c r="U16" s="2"/>
    </row>
    <row r="17" spans="1:21" hidden="1" x14ac:dyDescent="0.25">
      <c r="A17" t="s">
        <v>9185</v>
      </c>
      <c r="B17" t="s">
        <v>9463</v>
      </c>
      <c r="C17" t="s">
        <v>7854</v>
      </c>
      <c r="D17" t="s">
        <v>0</v>
      </c>
      <c r="E17">
        <v>39304</v>
      </c>
      <c r="F17" t="s">
        <v>1524</v>
      </c>
      <c r="G17" t="s">
        <v>1525</v>
      </c>
      <c r="H17" s="2">
        <v>1.35</v>
      </c>
      <c r="I17" s="2">
        <v>0</v>
      </c>
      <c r="J17" s="2">
        <v>0</v>
      </c>
      <c r="K17" s="15">
        <v>16.5</v>
      </c>
      <c r="L17" s="2">
        <v>0</v>
      </c>
      <c r="M17" s="2">
        <v>0</v>
      </c>
      <c r="N17" s="2">
        <v>0</v>
      </c>
      <c r="O17" s="2">
        <v>2.145</v>
      </c>
      <c r="P17" s="2">
        <v>19.995000000000001</v>
      </c>
      <c r="Q17" t="s">
        <v>8016</v>
      </c>
      <c r="R17" t="s">
        <v>8196</v>
      </c>
      <c r="S17" s="2">
        <v>0</v>
      </c>
      <c r="T17" s="2">
        <v>0</v>
      </c>
      <c r="U17" s="2"/>
    </row>
    <row r="18" spans="1:21" hidden="1" x14ac:dyDescent="0.25">
      <c r="A18" t="s">
        <v>9185</v>
      </c>
      <c r="B18" t="s">
        <v>9462</v>
      </c>
      <c r="C18" t="s">
        <v>7854</v>
      </c>
      <c r="D18" t="s">
        <v>0</v>
      </c>
      <c r="E18">
        <v>24862</v>
      </c>
      <c r="F18" t="s">
        <v>1524</v>
      </c>
      <c r="G18" t="s">
        <v>1525</v>
      </c>
      <c r="H18" s="2">
        <v>1.34</v>
      </c>
      <c r="I18" s="2">
        <v>0</v>
      </c>
      <c r="J18" s="2">
        <v>0</v>
      </c>
      <c r="K18" s="15">
        <v>16.510000000000002</v>
      </c>
      <c r="L18" s="2">
        <v>0</v>
      </c>
      <c r="M18" s="2">
        <v>0</v>
      </c>
      <c r="N18" s="2">
        <v>0</v>
      </c>
      <c r="O18" s="2">
        <v>2.1463000000000001</v>
      </c>
      <c r="P18" s="2">
        <v>19.996300000000002</v>
      </c>
      <c r="Q18" t="s">
        <v>8016</v>
      </c>
      <c r="R18" t="s">
        <v>8196</v>
      </c>
      <c r="S18" s="2">
        <v>0</v>
      </c>
      <c r="T18" s="2">
        <v>0</v>
      </c>
      <c r="U18" s="2"/>
    </row>
    <row r="19" spans="1:21" hidden="1" x14ac:dyDescent="0.25">
      <c r="A19" t="s">
        <v>9185</v>
      </c>
      <c r="B19" t="s">
        <v>9460</v>
      </c>
      <c r="C19" t="s">
        <v>7854</v>
      </c>
      <c r="D19" t="s">
        <v>0</v>
      </c>
      <c r="E19">
        <v>37562</v>
      </c>
      <c r="F19" t="s">
        <v>1524</v>
      </c>
      <c r="G19" t="s">
        <v>1525</v>
      </c>
      <c r="H19" s="2">
        <v>3.1399999999999997</v>
      </c>
      <c r="I19" s="2">
        <v>0</v>
      </c>
      <c r="J19" s="2">
        <v>0</v>
      </c>
      <c r="K19" s="15">
        <v>40.29</v>
      </c>
      <c r="L19" s="2">
        <v>0</v>
      </c>
      <c r="M19" s="2">
        <v>0</v>
      </c>
      <c r="N19" s="2">
        <v>0</v>
      </c>
      <c r="O19" s="2">
        <v>5.2377000000000002</v>
      </c>
      <c r="P19" s="2">
        <v>48.667699999999996</v>
      </c>
      <c r="Q19" t="s">
        <v>8016</v>
      </c>
      <c r="R19" t="s">
        <v>8196</v>
      </c>
      <c r="S19" s="2">
        <v>0</v>
      </c>
      <c r="T19" s="2">
        <v>0</v>
      </c>
      <c r="U19" s="2"/>
    </row>
    <row r="20" spans="1:21" hidden="1" x14ac:dyDescent="0.25">
      <c r="A20" t="s">
        <v>9185</v>
      </c>
      <c r="B20" t="s">
        <v>9461</v>
      </c>
      <c r="C20" t="s">
        <v>7854</v>
      </c>
      <c r="D20" t="s">
        <v>0</v>
      </c>
      <c r="E20">
        <v>2871</v>
      </c>
      <c r="F20" t="s">
        <v>9343</v>
      </c>
      <c r="G20" t="s">
        <v>9344</v>
      </c>
      <c r="H20" s="2">
        <v>0</v>
      </c>
      <c r="I20" s="2">
        <v>0</v>
      </c>
      <c r="J20" s="2">
        <v>0</v>
      </c>
      <c r="K20" s="15">
        <v>25.2</v>
      </c>
      <c r="L20" s="2">
        <v>0</v>
      </c>
      <c r="M20" s="2">
        <v>0</v>
      </c>
      <c r="N20" s="2">
        <v>0</v>
      </c>
      <c r="O20" s="2">
        <v>3.2759999999999998</v>
      </c>
      <c r="P20" s="2">
        <v>28.475999999999999</v>
      </c>
      <c r="Q20" t="s">
        <v>8016</v>
      </c>
      <c r="R20" t="s">
        <v>8196</v>
      </c>
      <c r="S20" s="2">
        <v>0</v>
      </c>
      <c r="T20" s="2">
        <v>0</v>
      </c>
      <c r="U20" s="2"/>
    </row>
    <row r="21" spans="1:21" hidden="1" x14ac:dyDescent="0.25">
      <c r="A21" t="s">
        <v>9185</v>
      </c>
      <c r="B21" t="s">
        <v>9460</v>
      </c>
      <c r="C21" t="s">
        <v>7854</v>
      </c>
      <c r="D21" t="s">
        <v>0</v>
      </c>
      <c r="E21">
        <v>2794</v>
      </c>
      <c r="F21" t="s">
        <v>9343</v>
      </c>
      <c r="G21" t="s">
        <v>9344</v>
      </c>
      <c r="H21" s="2">
        <v>0</v>
      </c>
      <c r="I21" s="2">
        <v>0</v>
      </c>
      <c r="J21" s="2">
        <v>0</v>
      </c>
      <c r="K21" s="15">
        <v>19.47</v>
      </c>
      <c r="L21" s="2">
        <v>0</v>
      </c>
      <c r="M21" s="2">
        <v>0</v>
      </c>
      <c r="N21" s="2">
        <v>0</v>
      </c>
      <c r="O21" s="2">
        <v>2.5310999999999999</v>
      </c>
      <c r="P21" s="2">
        <v>22.001099999999997</v>
      </c>
      <c r="Q21" t="s">
        <v>8016</v>
      </c>
      <c r="R21" t="s">
        <v>8196</v>
      </c>
      <c r="S21" s="2">
        <v>0</v>
      </c>
      <c r="T21" s="2">
        <v>0</v>
      </c>
      <c r="U21" s="2"/>
    </row>
    <row r="22" spans="1:21" hidden="1" x14ac:dyDescent="0.25">
      <c r="A22" t="s">
        <v>9185</v>
      </c>
      <c r="B22" t="s">
        <v>9459</v>
      </c>
      <c r="C22" t="s">
        <v>7854</v>
      </c>
      <c r="D22" t="s">
        <v>0</v>
      </c>
      <c r="E22">
        <v>37153</v>
      </c>
      <c r="F22" t="s">
        <v>1524</v>
      </c>
      <c r="G22" t="s">
        <v>1525</v>
      </c>
      <c r="H22" s="2">
        <v>1.62</v>
      </c>
      <c r="I22" s="2">
        <v>0</v>
      </c>
      <c r="J22" s="2">
        <v>0</v>
      </c>
      <c r="K22" s="15">
        <v>20.69</v>
      </c>
      <c r="L22" s="2">
        <v>0</v>
      </c>
      <c r="M22" s="2">
        <v>0</v>
      </c>
      <c r="N22" s="2">
        <v>0</v>
      </c>
      <c r="O22" s="2">
        <v>2.6897000000000002</v>
      </c>
      <c r="P22" s="2">
        <v>24.999700000000004</v>
      </c>
      <c r="Q22" t="s">
        <v>8016</v>
      </c>
      <c r="R22" t="s">
        <v>8196</v>
      </c>
      <c r="S22" s="2">
        <v>0</v>
      </c>
      <c r="T22" s="2">
        <v>0</v>
      </c>
      <c r="U22" s="2"/>
    </row>
    <row r="23" spans="1:21" hidden="1" x14ac:dyDescent="0.25">
      <c r="A23" t="s">
        <v>9185</v>
      </c>
      <c r="B23" t="s">
        <v>9458</v>
      </c>
      <c r="C23" t="s">
        <v>7854</v>
      </c>
      <c r="D23" t="s">
        <v>0</v>
      </c>
      <c r="E23">
        <v>20836</v>
      </c>
      <c r="F23" t="s">
        <v>1645</v>
      </c>
      <c r="G23" t="s">
        <v>1646</v>
      </c>
      <c r="H23" s="2">
        <v>1.8900000000000001</v>
      </c>
      <c r="I23" s="2">
        <v>0</v>
      </c>
      <c r="J23" s="2">
        <v>0</v>
      </c>
      <c r="K23" s="15">
        <v>24.87</v>
      </c>
      <c r="L23" s="2">
        <v>0</v>
      </c>
      <c r="M23" s="2">
        <v>0</v>
      </c>
      <c r="N23" s="2">
        <v>0</v>
      </c>
      <c r="O23" s="2">
        <v>3.2331000000000003</v>
      </c>
      <c r="P23" s="2">
        <v>29.993100000000002</v>
      </c>
      <c r="Q23" t="s">
        <v>8016</v>
      </c>
      <c r="R23" t="s">
        <v>8196</v>
      </c>
      <c r="S23" s="2">
        <v>0</v>
      </c>
      <c r="T23" s="2">
        <v>0</v>
      </c>
      <c r="U23" s="2"/>
    </row>
    <row r="24" spans="1:21" hidden="1" x14ac:dyDescent="0.25">
      <c r="A24" t="s">
        <v>9184</v>
      </c>
      <c r="B24" t="s">
        <v>9455</v>
      </c>
      <c r="C24" s="21" t="s">
        <v>9457</v>
      </c>
      <c r="D24" t="s">
        <v>0</v>
      </c>
      <c r="E24" t="s">
        <v>9456</v>
      </c>
      <c r="F24" t="s">
        <v>1590</v>
      </c>
      <c r="G24" t="s">
        <v>1591</v>
      </c>
      <c r="H24" s="2">
        <v>3.31</v>
      </c>
      <c r="I24" s="2">
        <v>0</v>
      </c>
      <c r="J24" s="2">
        <v>0</v>
      </c>
      <c r="K24" s="15">
        <v>42.35</v>
      </c>
      <c r="L24" s="2">
        <v>0</v>
      </c>
      <c r="M24" s="2">
        <v>0</v>
      </c>
      <c r="N24" s="2">
        <v>0</v>
      </c>
      <c r="O24" s="2">
        <v>5.5055000000000005</v>
      </c>
      <c r="P24" s="2">
        <v>51.165500000000002</v>
      </c>
      <c r="Q24" t="s">
        <v>8016</v>
      </c>
      <c r="R24" t="s">
        <v>8196</v>
      </c>
      <c r="S24" s="2">
        <v>0</v>
      </c>
      <c r="T24" s="2">
        <v>0</v>
      </c>
      <c r="U24" s="2"/>
    </row>
    <row r="25" spans="1:21" hidden="1" x14ac:dyDescent="0.25">
      <c r="A25" t="s">
        <v>9184</v>
      </c>
      <c r="B25" t="s">
        <v>9454</v>
      </c>
      <c r="C25" t="s">
        <v>7854</v>
      </c>
      <c r="D25" t="s">
        <v>0</v>
      </c>
      <c r="E25">
        <v>1509</v>
      </c>
      <c r="F25" t="s">
        <v>3457</v>
      </c>
      <c r="G25" t="s">
        <v>3458</v>
      </c>
      <c r="H25" s="2">
        <v>0</v>
      </c>
      <c r="I25" s="2">
        <v>0</v>
      </c>
      <c r="J25" s="2">
        <v>0</v>
      </c>
      <c r="K25" s="15">
        <v>158.16</v>
      </c>
      <c r="L25" s="2">
        <v>0</v>
      </c>
      <c r="M25" s="2">
        <v>0</v>
      </c>
      <c r="N25" s="2">
        <v>0</v>
      </c>
      <c r="O25" s="2">
        <v>20.5608</v>
      </c>
      <c r="P25" s="2">
        <v>178.7208</v>
      </c>
      <c r="Q25" t="s">
        <v>8016</v>
      </c>
      <c r="R25" t="s">
        <v>8196</v>
      </c>
      <c r="S25" s="2">
        <v>0</v>
      </c>
      <c r="T25" s="2">
        <v>0</v>
      </c>
      <c r="U25" s="2"/>
    </row>
    <row r="26" spans="1:21" hidden="1" x14ac:dyDescent="0.25">
      <c r="A26" t="s">
        <v>9184</v>
      </c>
      <c r="B26" t="s">
        <v>9454</v>
      </c>
      <c r="C26" t="s">
        <v>7854</v>
      </c>
      <c r="D26" t="s">
        <v>0</v>
      </c>
      <c r="E26">
        <v>35698</v>
      </c>
      <c r="F26" t="s">
        <v>1524</v>
      </c>
      <c r="G26" t="s">
        <v>1525</v>
      </c>
      <c r="H26" s="2">
        <v>1.28</v>
      </c>
      <c r="I26" s="2">
        <v>0</v>
      </c>
      <c r="J26" s="2">
        <v>0</v>
      </c>
      <c r="K26" s="15">
        <v>16.57</v>
      </c>
      <c r="L26" s="2">
        <v>0</v>
      </c>
      <c r="M26" s="2">
        <v>0</v>
      </c>
      <c r="N26" s="2">
        <v>0</v>
      </c>
      <c r="O26" s="2">
        <v>2.1541000000000001</v>
      </c>
      <c r="P26" s="2">
        <v>20.004100000000001</v>
      </c>
      <c r="Q26" t="s">
        <v>8016</v>
      </c>
      <c r="R26" t="s">
        <v>8196</v>
      </c>
      <c r="S26" s="2">
        <v>0</v>
      </c>
      <c r="T26" s="2">
        <v>0</v>
      </c>
      <c r="U26" s="2"/>
    </row>
    <row r="27" spans="1:21" hidden="1" x14ac:dyDescent="0.25">
      <c r="A27" t="s">
        <v>9184</v>
      </c>
      <c r="B27" t="s">
        <v>9453</v>
      </c>
      <c r="C27" t="s">
        <v>7854</v>
      </c>
      <c r="D27" t="s">
        <v>0</v>
      </c>
      <c r="E27">
        <v>1616</v>
      </c>
      <c r="F27" t="s">
        <v>9343</v>
      </c>
      <c r="G27" t="s">
        <v>9344</v>
      </c>
      <c r="H27" s="2">
        <v>0</v>
      </c>
      <c r="I27" s="2">
        <v>0</v>
      </c>
      <c r="J27" s="2">
        <v>0</v>
      </c>
      <c r="K27" s="15">
        <v>53.9</v>
      </c>
      <c r="L27" s="2">
        <v>0</v>
      </c>
      <c r="M27" s="2">
        <v>0</v>
      </c>
      <c r="N27" s="2">
        <v>0</v>
      </c>
      <c r="O27" s="2">
        <v>7.0069999999999997</v>
      </c>
      <c r="P27" s="2">
        <v>60.906999999999996</v>
      </c>
      <c r="Q27" t="s">
        <v>8016</v>
      </c>
      <c r="R27" t="s">
        <v>8196</v>
      </c>
      <c r="S27" s="2">
        <v>0</v>
      </c>
      <c r="T27" s="2">
        <v>0</v>
      </c>
      <c r="U27" s="2"/>
    </row>
    <row r="28" spans="1:21" hidden="1" x14ac:dyDescent="0.25">
      <c r="A28" t="s">
        <v>9184</v>
      </c>
      <c r="B28" t="s">
        <v>9453</v>
      </c>
      <c r="C28" t="s">
        <v>7854</v>
      </c>
      <c r="D28" t="s">
        <v>0</v>
      </c>
      <c r="E28">
        <v>34389</v>
      </c>
      <c r="F28" t="s">
        <v>1524</v>
      </c>
      <c r="G28" t="s">
        <v>1525</v>
      </c>
      <c r="H28" s="2">
        <v>2.52</v>
      </c>
      <c r="I28" s="2">
        <v>0</v>
      </c>
      <c r="J28" s="2">
        <v>0</v>
      </c>
      <c r="K28" s="15">
        <v>33.17</v>
      </c>
      <c r="L28" s="2">
        <v>0</v>
      </c>
      <c r="M28" s="2">
        <v>0</v>
      </c>
      <c r="N28" s="2">
        <v>0</v>
      </c>
      <c r="O28" s="2">
        <v>4.3121</v>
      </c>
      <c r="P28" s="2">
        <v>40.002100000000006</v>
      </c>
      <c r="Q28" t="s">
        <v>8016</v>
      </c>
      <c r="R28" t="s">
        <v>8196</v>
      </c>
      <c r="S28" s="2">
        <v>0</v>
      </c>
      <c r="T28" s="2">
        <v>0</v>
      </c>
      <c r="U28" s="2"/>
    </row>
    <row r="29" spans="1:21" hidden="1" x14ac:dyDescent="0.25">
      <c r="A29" t="s">
        <v>9184</v>
      </c>
      <c r="B29" t="s">
        <v>9452</v>
      </c>
      <c r="C29" t="s">
        <v>7854</v>
      </c>
      <c r="D29" t="s">
        <v>0</v>
      </c>
      <c r="E29">
        <v>1525</v>
      </c>
      <c r="F29" t="s">
        <v>9343</v>
      </c>
      <c r="G29" t="s">
        <v>9344</v>
      </c>
      <c r="H29" s="2">
        <v>0</v>
      </c>
      <c r="I29" s="2">
        <v>0</v>
      </c>
      <c r="J29" s="2">
        <v>0</v>
      </c>
      <c r="K29" s="15">
        <v>5.09</v>
      </c>
      <c r="L29" s="2">
        <v>0</v>
      </c>
      <c r="M29" s="2">
        <v>0</v>
      </c>
      <c r="N29" s="2">
        <v>0</v>
      </c>
      <c r="O29" s="2">
        <v>0.66169999999999995</v>
      </c>
      <c r="P29" s="2">
        <v>5.7516999999999996</v>
      </c>
      <c r="Q29" t="s">
        <v>8016</v>
      </c>
      <c r="R29" t="s">
        <v>8196</v>
      </c>
      <c r="S29" s="2">
        <v>0</v>
      </c>
      <c r="T29" s="2">
        <v>0</v>
      </c>
      <c r="U29" s="2"/>
    </row>
    <row r="30" spans="1:21" hidden="1" x14ac:dyDescent="0.25">
      <c r="A30" t="s">
        <v>9184</v>
      </c>
      <c r="B30" t="s">
        <v>9451</v>
      </c>
      <c r="C30" t="s">
        <v>7854</v>
      </c>
      <c r="D30" t="s">
        <v>0</v>
      </c>
      <c r="E30">
        <v>10055</v>
      </c>
      <c r="F30" t="s">
        <v>1821</v>
      </c>
      <c r="G30" t="s">
        <v>1822</v>
      </c>
      <c r="H30" s="2">
        <v>0</v>
      </c>
      <c r="I30" s="2">
        <v>0</v>
      </c>
      <c r="J30" s="2">
        <v>0</v>
      </c>
      <c r="K30" s="15">
        <v>13.63</v>
      </c>
      <c r="L30" s="2">
        <v>0</v>
      </c>
      <c r="M30" s="2">
        <v>0</v>
      </c>
      <c r="N30" s="2">
        <v>0</v>
      </c>
      <c r="O30" s="2">
        <v>1.7719000000000003</v>
      </c>
      <c r="P30" s="2">
        <v>15.401900000000001</v>
      </c>
      <c r="Q30" t="s">
        <v>8016</v>
      </c>
      <c r="R30" t="s">
        <v>8196</v>
      </c>
      <c r="S30" s="2">
        <v>0</v>
      </c>
      <c r="T30" s="2">
        <v>0</v>
      </c>
      <c r="U30" s="2"/>
    </row>
    <row r="31" spans="1:21" hidden="1" x14ac:dyDescent="0.25">
      <c r="A31" t="s">
        <v>9184</v>
      </c>
      <c r="B31" t="s">
        <v>9450</v>
      </c>
      <c r="C31" t="s">
        <v>7854</v>
      </c>
      <c r="D31" t="s">
        <v>0</v>
      </c>
      <c r="E31">
        <v>15963</v>
      </c>
      <c r="F31" t="s">
        <v>1645</v>
      </c>
      <c r="G31" t="s">
        <v>1646</v>
      </c>
      <c r="H31" s="2">
        <v>1.23</v>
      </c>
      <c r="I31" s="2">
        <v>0</v>
      </c>
      <c r="J31" s="2">
        <v>0</v>
      </c>
      <c r="K31" s="15">
        <v>16.61</v>
      </c>
      <c r="L31" s="2">
        <v>0</v>
      </c>
      <c r="M31" s="2">
        <v>0</v>
      </c>
      <c r="N31" s="2">
        <v>0</v>
      </c>
      <c r="O31" s="2">
        <v>2.1593</v>
      </c>
      <c r="P31" s="2">
        <v>19.999299999999998</v>
      </c>
      <c r="Q31" t="s">
        <v>8016</v>
      </c>
      <c r="R31" t="s">
        <v>8196</v>
      </c>
      <c r="S31" s="2">
        <v>0</v>
      </c>
      <c r="T31" s="2">
        <v>0</v>
      </c>
      <c r="U31" s="2"/>
    </row>
    <row r="32" spans="1:21" hidden="1" x14ac:dyDescent="0.25">
      <c r="A32" t="s">
        <v>9183</v>
      </c>
      <c r="B32" t="s">
        <v>9448</v>
      </c>
      <c r="C32" s="21" t="s">
        <v>9457</v>
      </c>
      <c r="D32" t="s">
        <v>0</v>
      </c>
      <c r="E32" t="s">
        <v>9449</v>
      </c>
      <c r="F32" t="s">
        <v>1590</v>
      </c>
      <c r="G32" t="s">
        <v>1591</v>
      </c>
      <c r="H32" s="2">
        <v>2.7600000000000002</v>
      </c>
      <c r="I32" s="2">
        <v>0</v>
      </c>
      <c r="J32" s="2">
        <v>0</v>
      </c>
      <c r="K32" s="15">
        <v>33.840000000000003</v>
      </c>
      <c r="L32" s="2">
        <v>0</v>
      </c>
      <c r="M32" s="2">
        <v>0</v>
      </c>
      <c r="N32" s="2">
        <v>0</v>
      </c>
      <c r="O32" s="2">
        <v>4.3992000000000004</v>
      </c>
      <c r="P32" s="2">
        <v>40.999200000000002</v>
      </c>
      <c r="Q32" t="s">
        <v>8016</v>
      </c>
      <c r="R32" t="s">
        <v>8196</v>
      </c>
      <c r="S32" s="2">
        <v>0</v>
      </c>
      <c r="T32" s="2">
        <v>0</v>
      </c>
      <c r="U32" s="2"/>
    </row>
    <row r="33" spans="1:21" hidden="1" x14ac:dyDescent="0.25">
      <c r="A33" t="s">
        <v>9183</v>
      </c>
      <c r="B33" t="s">
        <v>9447</v>
      </c>
      <c r="C33" t="s">
        <v>7854</v>
      </c>
      <c r="D33" t="s">
        <v>0</v>
      </c>
      <c r="E33">
        <v>473</v>
      </c>
      <c r="F33" t="s">
        <v>7030</v>
      </c>
      <c r="G33" t="s">
        <v>7031</v>
      </c>
      <c r="H33" s="2">
        <v>0</v>
      </c>
      <c r="I33" s="2">
        <v>0</v>
      </c>
      <c r="J33" s="2">
        <v>0</v>
      </c>
      <c r="K33" s="15">
        <v>780</v>
      </c>
      <c r="L33" s="2">
        <v>0</v>
      </c>
      <c r="M33" s="2">
        <v>0</v>
      </c>
      <c r="N33" s="2">
        <v>0</v>
      </c>
      <c r="O33" s="2">
        <v>101.4</v>
      </c>
      <c r="P33" s="2">
        <v>881.4</v>
      </c>
      <c r="Q33" t="s">
        <v>8016</v>
      </c>
      <c r="R33" t="s">
        <v>8196</v>
      </c>
      <c r="S33" s="2">
        <v>0</v>
      </c>
      <c r="T33" s="2">
        <v>0</v>
      </c>
      <c r="U33" s="2"/>
    </row>
    <row r="34" spans="1:21" hidden="1" x14ac:dyDescent="0.25">
      <c r="A34" t="s">
        <v>9183</v>
      </c>
      <c r="B34" t="s">
        <v>9447</v>
      </c>
      <c r="C34" t="s">
        <v>7854</v>
      </c>
      <c r="D34" t="s">
        <v>0</v>
      </c>
      <c r="E34">
        <v>132666</v>
      </c>
      <c r="F34" t="s">
        <v>1641</v>
      </c>
      <c r="G34" t="s">
        <v>1642</v>
      </c>
      <c r="H34" s="2">
        <v>3.66</v>
      </c>
      <c r="I34" s="2">
        <v>0</v>
      </c>
      <c r="J34" s="2">
        <v>0</v>
      </c>
      <c r="K34" s="15">
        <v>39.24</v>
      </c>
      <c r="L34" s="2">
        <v>0</v>
      </c>
      <c r="M34" s="2">
        <v>0</v>
      </c>
      <c r="N34" s="2">
        <v>0</v>
      </c>
      <c r="O34" s="2">
        <v>5.1012000000000004</v>
      </c>
      <c r="P34" s="2">
        <v>48.001200000000004</v>
      </c>
      <c r="Q34" t="s">
        <v>8016</v>
      </c>
      <c r="R34" t="s">
        <v>8196</v>
      </c>
      <c r="S34" s="2">
        <v>0</v>
      </c>
      <c r="T34" s="2">
        <v>0</v>
      </c>
      <c r="U34" s="2"/>
    </row>
    <row r="35" spans="1:21" hidden="1" x14ac:dyDescent="0.25">
      <c r="A35" t="s">
        <v>9183</v>
      </c>
      <c r="B35" t="s">
        <v>9446</v>
      </c>
      <c r="C35" t="s">
        <v>7854</v>
      </c>
      <c r="D35" t="s">
        <v>0</v>
      </c>
      <c r="E35">
        <v>11935</v>
      </c>
      <c r="F35" t="s">
        <v>1645</v>
      </c>
      <c r="G35" t="s">
        <v>1646</v>
      </c>
      <c r="H35" s="2">
        <v>1.26</v>
      </c>
      <c r="I35" s="2">
        <v>0</v>
      </c>
      <c r="J35" s="2">
        <v>0</v>
      </c>
      <c r="K35" s="15">
        <v>16.59</v>
      </c>
      <c r="L35" s="2">
        <v>0</v>
      </c>
      <c r="M35" s="2">
        <v>0</v>
      </c>
      <c r="N35" s="2">
        <v>0</v>
      </c>
      <c r="O35" s="2">
        <v>2.1566999999999998</v>
      </c>
      <c r="P35" s="2">
        <v>20.006700000000002</v>
      </c>
      <c r="Q35" t="s">
        <v>8016</v>
      </c>
      <c r="R35" t="s">
        <v>8196</v>
      </c>
      <c r="S35" s="2">
        <v>0</v>
      </c>
      <c r="T35" s="2">
        <v>0</v>
      </c>
      <c r="U35" s="2"/>
    </row>
    <row r="36" spans="1:21" hidden="1" x14ac:dyDescent="0.25">
      <c r="A36" t="s">
        <v>9183</v>
      </c>
      <c r="B36" t="s">
        <v>9445</v>
      </c>
      <c r="C36" t="s">
        <v>7854</v>
      </c>
      <c r="D36" t="s">
        <v>0</v>
      </c>
      <c r="E36">
        <v>31022</v>
      </c>
      <c r="F36" t="s">
        <v>1524</v>
      </c>
      <c r="G36" t="s">
        <v>1525</v>
      </c>
      <c r="H36" s="2">
        <v>1.3</v>
      </c>
      <c r="I36" s="2">
        <v>0</v>
      </c>
      <c r="J36" s="2">
        <v>0</v>
      </c>
      <c r="K36" s="15">
        <v>16.55</v>
      </c>
      <c r="L36" s="2">
        <v>0</v>
      </c>
      <c r="M36" s="2">
        <v>0</v>
      </c>
      <c r="N36" s="2">
        <v>0</v>
      </c>
      <c r="O36" s="2">
        <v>2.1515</v>
      </c>
      <c r="P36" s="2">
        <v>20.0015</v>
      </c>
      <c r="Q36" t="s">
        <v>8016</v>
      </c>
      <c r="R36" t="s">
        <v>8196</v>
      </c>
      <c r="S36" s="2">
        <v>0</v>
      </c>
      <c r="T36" s="2">
        <v>0</v>
      </c>
      <c r="U36" s="2"/>
    </row>
    <row r="37" spans="1:21" hidden="1" x14ac:dyDescent="0.25">
      <c r="A37" t="s">
        <v>9183</v>
      </c>
      <c r="B37" t="s">
        <v>9444</v>
      </c>
      <c r="C37" t="s">
        <v>7854</v>
      </c>
      <c r="D37" t="s">
        <v>0</v>
      </c>
      <c r="E37">
        <v>9131</v>
      </c>
      <c r="F37" t="s">
        <v>1645</v>
      </c>
      <c r="G37" t="s">
        <v>1646</v>
      </c>
      <c r="H37" s="2">
        <v>1.33</v>
      </c>
      <c r="I37" s="2">
        <v>0</v>
      </c>
      <c r="J37" s="2">
        <v>0</v>
      </c>
      <c r="K37" s="15">
        <v>16.53</v>
      </c>
      <c r="L37" s="2">
        <v>0</v>
      </c>
      <c r="M37" s="2">
        <v>0</v>
      </c>
      <c r="N37" s="2">
        <v>0</v>
      </c>
      <c r="O37" s="2">
        <v>2.1489000000000003</v>
      </c>
      <c r="P37" s="2">
        <v>20.008900000000001</v>
      </c>
      <c r="Q37" t="s">
        <v>8016</v>
      </c>
      <c r="R37" t="s">
        <v>8196</v>
      </c>
      <c r="S37" s="2">
        <v>0</v>
      </c>
      <c r="T37" s="2">
        <v>0</v>
      </c>
      <c r="U37" s="2"/>
    </row>
    <row r="38" spans="1:21" hidden="1" x14ac:dyDescent="0.25">
      <c r="A38" t="s">
        <v>9182</v>
      </c>
      <c r="B38" t="s">
        <v>9441</v>
      </c>
      <c r="C38" t="s">
        <v>7854</v>
      </c>
      <c r="D38" t="s">
        <v>0</v>
      </c>
      <c r="E38">
        <v>35</v>
      </c>
      <c r="F38" t="s">
        <v>9373</v>
      </c>
      <c r="G38" t="s">
        <v>9374</v>
      </c>
      <c r="H38" s="2">
        <v>0</v>
      </c>
      <c r="I38" s="2">
        <v>0</v>
      </c>
      <c r="J38" s="2">
        <v>0</v>
      </c>
      <c r="K38" s="15">
        <v>10.27</v>
      </c>
      <c r="L38" s="2">
        <v>0</v>
      </c>
      <c r="M38" s="2">
        <v>0</v>
      </c>
      <c r="N38" s="2">
        <v>0</v>
      </c>
      <c r="O38" s="2">
        <v>1.3351</v>
      </c>
      <c r="P38" s="2">
        <v>11.6051</v>
      </c>
      <c r="Q38" t="s">
        <v>8016</v>
      </c>
      <c r="R38" t="s">
        <v>8196</v>
      </c>
      <c r="S38" s="2">
        <v>0</v>
      </c>
      <c r="T38" s="2">
        <v>0</v>
      </c>
      <c r="U38" s="2"/>
    </row>
    <row r="39" spans="1:21" hidden="1" x14ac:dyDescent="0.25">
      <c r="A39" t="s">
        <v>9182</v>
      </c>
      <c r="B39" t="s">
        <v>9441</v>
      </c>
      <c r="C39" t="s">
        <v>7854</v>
      </c>
      <c r="D39" t="s">
        <v>0</v>
      </c>
      <c r="E39">
        <v>37</v>
      </c>
      <c r="F39" t="s">
        <v>9373</v>
      </c>
      <c r="G39" t="s">
        <v>9374</v>
      </c>
      <c r="H39" s="2">
        <v>0</v>
      </c>
      <c r="I39" s="2">
        <v>0</v>
      </c>
      <c r="J39" s="2">
        <v>0</v>
      </c>
      <c r="K39" s="15">
        <v>3.61</v>
      </c>
      <c r="L39" s="2">
        <v>0</v>
      </c>
      <c r="M39" s="2">
        <v>0</v>
      </c>
      <c r="N39" s="2">
        <v>0</v>
      </c>
      <c r="O39" s="2">
        <v>0.46929999999999999</v>
      </c>
      <c r="P39" s="2">
        <v>4.0792999999999999</v>
      </c>
      <c r="Q39" t="s">
        <v>8016</v>
      </c>
      <c r="R39" t="s">
        <v>8196</v>
      </c>
      <c r="S39" s="2">
        <v>0</v>
      </c>
      <c r="T39" s="2">
        <v>0</v>
      </c>
      <c r="U39" s="2"/>
    </row>
    <row r="40" spans="1:21" hidden="1" x14ac:dyDescent="0.25">
      <c r="A40" t="s">
        <v>9182</v>
      </c>
      <c r="B40" t="s">
        <v>9441</v>
      </c>
      <c r="C40" t="s">
        <v>7854</v>
      </c>
      <c r="D40" t="s">
        <v>0</v>
      </c>
      <c r="E40">
        <v>19637</v>
      </c>
      <c r="F40" t="s">
        <v>9343</v>
      </c>
      <c r="G40" t="s">
        <v>9344</v>
      </c>
      <c r="H40" s="2">
        <v>0</v>
      </c>
      <c r="I40" s="2">
        <v>0</v>
      </c>
      <c r="J40" s="2">
        <v>0</v>
      </c>
      <c r="K40" s="15">
        <v>23.5</v>
      </c>
      <c r="L40" s="2">
        <v>0</v>
      </c>
      <c r="M40" s="2">
        <v>0</v>
      </c>
      <c r="N40" s="2">
        <v>0</v>
      </c>
      <c r="O40" s="2">
        <v>3.0550000000000002</v>
      </c>
      <c r="P40" s="2">
        <v>26.555</v>
      </c>
      <c r="Q40" t="s">
        <v>8016</v>
      </c>
      <c r="R40" t="s">
        <v>8196</v>
      </c>
      <c r="S40" s="2">
        <v>0</v>
      </c>
      <c r="T40" s="2">
        <v>0</v>
      </c>
      <c r="U40" s="2"/>
    </row>
    <row r="41" spans="1:21" hidden="1" x14ac:dyDescent="0.25">
      <c r="A41" t="s">
        <v>9182</v>
      </c>
      <c r="B41" t="s">
        <v>9440</v>
      </c>
      <c r="C41" t="s">
        <v>7854</v>
      </c>
      <c r="D41" t="s">
        <v>0</v>
      </c>
      <c r="E41">
        <v>1150957</v>
      </c>
      <c r="F41" t="s">
        <v>1590</v>
      </c>
      <c r="G41" t="s">
        <v>1591</v>
      </c>
      <c r="H41" s="2">
        <v>2.7600000000000002</v>
      </c>
      <c r="I41" s="2">
        <v>0</v>
      </c>
      <c r="J41" s="2">
        <v>0</v>
      </c>
      <c r="K41" s="15">
        <v>32.950000000000003</v>
      </c>
      <c r="L41" s="2">
        <v>0</v>
      </c>
      <c r="M41" s="2">
        <v>0</v>
      </c>
      <c r="N41" s="2">
        <v>0</v>
      </c>
      <c r="O41" s="2">
        <v>4.2835000000000001</v>
      </c>
      <c r="P41" s="2">
        <v>39.993499999999997</v>
      </c>
      <c r="Q41" t="s">
        <v>8016</v>
      </c>
      <c r="R41" t="s">
        <v>8196</v>
      </c>
      <c r="S41" s="2">
        <v>0</v>
      </c>
      <c r="T41" s="2">
        <v>0</v>
      </c>
      <c r="U41" s="2"/>
    </row>
    <row r="42" spans="1:21" hidden="1" x14ac:dyDescent="0.25">
      <c r="A42" t="s">
        <v>9182</v>
      </c>
      <c r="B42" t="s">
        <v>9439</v>
      </c>
      <c r="C42" t="s">
        <v>7854</v>
      </c>
      <c r="D42" t="s">
        <v>0</v>
      </c>
      <c r="E42">
        <v>4924</v>
      </c>
      <c r="F42" t="s">
        <v>9373</v>
      </c>
      <c r="G42" t="s">
        <v>9374</v>
      </c>
      <c r="H42" s="2">
        <v>0</v>
      </c>
      <c r="I42" s="2">
        <v>0</v>
      </c>
      <c r="J42" s="2">
        <v>0</v>
      </c>
      <c r="K42" s="15">
        <v>11.99</v>
      </c>
      <c r="L42" s="2">
        <v>0</v>
      </c>
      <c r="M42" s="2">
        <v>0</v>
      </c>
      <c r="N42" s="2">
        <v>0</v>
      </c>
      <c r="O42" s="2">
        <v>1.5587</v>
      </c>
      <c r="P42" s="2">
        <v>13.5487</v>
      </c>
      <c r="Q42" t="s">
        <v>8016</v>
      </c>
      <c r="R42" t="s">
        <v>8196</v>
      </c>
      <c r="S42" s="2">
        <v>0</v>
      </c>
      <c r="T42" s="2">
        <v>0</v>
      </c>
      <c r="U42" s="2"/>
    </row>
    <row r="43" spans="1:21" hidden="1" x14ac:dyDescent="0.25">
      <c r="A43" t="s">
        <v>9182</v>
      </c>
      <c r="B43" t="s">
        <v>9439</v>
      </c>
      <c r="C43" t="s">
        <v>7854</v>
      </c>
      <c r="D43" t="s">
        <v>0</v>
      </c>
      <c r="E43">
        <v>4923</v>
      </c>
      <c r="F43" t="s">
        <v>9373</v>
      </c>
      <c r="G43" t="s">
        <v>9374</v>
      </c>
      <c r="H43" s="2">
        <v>0</v>
      </c>
      <c r="I43" s="2">
        <v>0</v>
      </c>
      <c r="J43" s="2">
        <v>0</v>
      </c>
      <c r="K43" s="15">
        <v>0.97</v>
      </c>
      <c r="L43" s="2">
        <v>0</v>
      </c>
      <c r="M43" s="2">
        <v>0</v>
      </c>
      <c r="N43" s="2">
        <v>0</v>
      </c>
      <c r="O43" s="2">
        <v>0.12609999999999999</v>
      </c>
      <c r="P43" s="2">
        <v>1.0960999999999999</v>
      </c>
      <c r="Q43" t="s">
        <v>8016</v>
      </c>
      <c r="R43" t="s">
        <v>8196</v>
      </c>
      <c r="S43" s="2">
        <v>0</v>
      </c>
      <c r="T43" s="2">
        <v>0</v>
      </c>
      <c r="U43" s="2"/>
    </row>
    <row r="44" spans="1:21" hidden="1" x14ac:dyDescent="0.25">
      <c r="A44" t="s">
        <v>9182</v>
      </c>
      <c r="B44" t="s">
        <v>9439</v>
      </c>
      <c r="C44" t="s">
        <v>7854</v>
      </c>
      <c r="D44" t="s">
        <v>0</v>
      </c>
      <c r="E44">
        <v>4922</v>
      </c>
      <c r="F44" t="s">
        <v>9373</v>
      </c>
      <c r="G44" t="s">
        <v>9374</v>
      </c>
      <c r="H44" s="2">
        <v>0</v>
      </c>
      <c r="I44" s="2">
        <v>0</v>
      </c>
      <c r="J44" s="2">
        <v>0</v>
      </c>
      <c r="K44" s="15">
        <v>196.05</v>
      </c>
      <c r="L44" s="2">
        <v>0</v>
      </c>
      <c r="M44" s="2">
        <v>0</v>
      </c>
      <c r="N44" s="2">
        <v>0</v>
      </c>
      <c r="O44" s="2">
        <v>25.486500000000003</v>
      </c>
      <c r="P44" s="2">
        <v>221.53650000000002</v>
      </c>
      <c r="Q44" t="s">
        <v>8016</v>
      </c>
      <c r="R44" t="s">
        <v>8196</v>
      </c>
      <c r="S44" s="2">
        <v>0</v>
      </c>
      <c r="T44" s="2">
        <v>0</v>
      </c>
      <c r="U44" s="2"/>
    </row>
    <row r="45" spans="1:21" hidden="1" x14ac:dyDescent="0.25">
      <c r="A45" t="s">
        <v>9182</v>
      </c>
      <c r="B45" t="s">
        <v>9438</v>
      </c>
      <c r="C45" t="s">
        <v>7854</v>
      </c>
      <c r="D45" t="s">
        <v>0</v>
      </c>
      <c r="E45">
        <v>19245</v>
      </c>
      <c r="F45" t="s">
        <v>9343</v>
      </c>
      <c r="G45" t="s">
        <v>9344</v>
      </c>
      <c r="H45" s="2">
        <v>0</v>
      </c>
      <c r="I45" s="2">
        <v>0</v>
      </c>
      <c r="J45" s="2">
        <v>0</v>
      </c>
      <c r="K45" s="15">
        <v>196.99</v>
      </c>
      <c r="L45" s="2">
        <v>0</v>
      </c>
      <c r="M45" s="2">
        <v>0</v>
      </c>
      <c r="N45" s="2">
        <v>0</v>
      </c>
      <c r="O45" s="2">
        <v>25.608700000000002</v>
      </c>
      <c r="P45" s="2">
        <v>222.59870000000001</v>
      </c>
      <c r="Q45" t="s">
        <v>8016</v>
      </c>
      <c r="R45" t="s">
        <v>8196</v>
      </c>
      <c r="S45" s="2">
        <v>0</v>
      </c>
      <c r="T45" s="2">
        <v>0</v>
      </c>
      <c r="U45" s="2"/>
    </row>
    <row r="46" spans="1:21" hidden="1" x14ac:dyDescent="0.25">
      <c r="A46" t="s">
        <v>9182</v>
      </c>
      <c r="B46" t="s">
        <v>9437</v>
      </c>
      <c r="C46" t="s">
        <v>7854</v>
      </c>
      <c r="D46" t="s">
        <v>0</v>
      </c>
      <c r="E46">
        <v>1149056</v>
      </c>
      <c r="F46" t="s">
        <v>1590</v>
      </c>
      <c r="G46" t="s">
        <v>1591</v>
      </c>
      <c r="H46" s="2">
        <v>1.06</v>
      </c>
      <c r="I46" s="2">
        <v>0</v>
      </c>
      <c r="J46" s="2">
        <v>0</v>
      </c>
      <c r="K46" s="15">
        <v>12.33</v>
      </c>
      <c r="L46" s="2">
        <v>0</v>
      </c>
      <c r="M46" s="2">
        <v>0</v>
      </c>
      <c r="N46" s="2">
        <v>0</v>
      </c>
      <c r="O46" s="2">
        <v>1.6029</v>
      </c>
      <c r="P46" s="2">
        <v>14.992900000000001</v>
      </c>
      <c r="Q46" t="s">
        <v>8016</v>
      </c>
      <c r="R46" t="s">
        <v>8196</v>
      </c>
      <c r="S46" s="2">
        <v>0</v>
      </c>
      <c r="T46" s="2">
        <v>0</v>
      </c>
      <c r="U46" s="2"/>
    </row>
    <row r="47" spans="1:21" hidden="1" x14ac:dyDescent="0.25">
      <c r="A47" t="s">
        <v>9182</v>
      </c>
      <c r="B47" t="s">
        <v>9436</v>
      </c>
      <c r="C47" t="s">
        <v>7854</v>
      </c>
      <c r="D47" t="s">
        <v>0</v>
      </c>
      <c r="E47">
        <v>4854</v>
      </c>
      <c r="F47" t="s">
        <v>1645</v>
      </c>
      <c r="G47" t="s">
        <v>1646</v>
      </c>
      <c r="H47" s="2">
        <v>0.69000000000000006</v>
      </c>
      <c r="I47" s="2">
        <v>0</v>
      </c>
      <c r="J47" s="2">
        <v>0</v>
      </c>
      <c r="K47" s="15">
        <v>8.25</v>
      </c>
      <c r="L47" s="2">
        <v>0</v>
      </c>
      <c r="M47" s="2">
        <v>0</v>
      </c>
      <c r="N47" s="2">
        <v>0</v>
      </c>
      <c r="O47" s="2">
        <v>1.0725</v>
      </c>
      <c r="P47" s="2">
        <v>10.012499999999999</v>
      </c>
      <c r="Q47" t="s">
        <v>8016</v>
      </c>
      <c r="R47" t="s">
        <v>8196</v>
      </c>
      <c r="S47" s="2">
        <v>0</v>
      </c>
      <c r="T47" s="2">
        <v>0</v>
      </c>
      <c r="U47" s="2"/>
    </row>
    <row r="48" spans="1:21" hidden="1" x14ac:dyDescent="0.25">
      <c r="A48" t="s">
        <v>9182</v>
      </c>
      <c r="B48" t="s">
        <v>9435</v>
      </c>
      <c r="C48" t="s">
        <v>7854</v>
      </c>
      <c r="D48" t="s">
        <v>0</v>
      </c>
      <c r="E48">
        <v>3660</v>
      </c>
      <c r="F48" t="s">
        <v>1645</v>
      </c>
      <c r="G48" t="s">
        <v>1646</v>
      </c>
      <c r="H48" s="2">
        <v>0.69000000000000006</v>
      </c>
      <c r="I48" s="2">
        <v>0</v>
      </c>
      <c r="J48" s="2">
        <v>0</v>
      </c>
      <c r="K48" s="15">
        <v>8.25</v>
      </c>
      <c r="L48" s="2">
        <v>0</v>
      </c>
      <c r="M48" s="2">
        <v>0</v>
      </c>
      <c r="N48" s="2">
        <v>0</v>
      </c>
      <c r="O48" s="2">
        <v>1.0725</v>
      </c>
      <c r="P48" s="2">
        <v>10.012499999999999</v>
      </c>
      <c r="Q48" t="s">
        <v>8016</v>
      </c>
      <c r="R48" t="s">
        <v>8196</v>
      </c>
      <c r="S48" s="2">
        <v>0</v>
      </c>
      <c r="T48" s="2">
        <v>0</v>
      </c>
      <c r="U48" s="2"/>
    </row>
    <row r="49" spans="1:21" hidden="1" x14ac:dyDescent="0.25">
      <c r="A49" t="s">
        <v>9182</v>
      </c>
      <c r="B49" t="s">
        <v>9434</v>
      </c>
      <c r="C49" t="s">
        <v>7854</v>
      </c>
      <c r="D49" t="s">
        <v>0</v>
      </c>
      <c r="E49">
        <v>1147011</v>
      </c>
      <c r="F49" t="s">
        <v>1590</v>
      </c>
      <c r="G49" t="s">
        <v>1591</v>
      </c>
      <c r="H49" s="2">
        <v>2.8499999999999996</v>
      </c>
      <c r="I49" s="2">
        <v>0</v>
      </c>
      <c r="J49" s="2">
        <v>0</v>
      </c>
      <c r="K49" s="15">
        <v>33.19</v>
      </c>
      <c r="L49" s="2">
        <v>0</v>
      </c>
      <c r="M49" s="2">
        <v>0</v>
      </c>
      <c r="N49" s="2">
        <v>0</v>
      </c>
      <c r="O49" s="2">
        <v>4.3147000000000002</v>
      </c>
      <c r="P49" s="2">
        <v>40.354700000000001</v>
      </c>
      <c r="Q49" t="s">
        <v>8016</v>
      </c>
      <c r="R49" t="s">
        <v>8196</v>
      </c>
      <c r="S49" s="2">
        <v>0</v>
      </c>
      <c r="T49" s="2">
        <v>0</v>
      </c>
      <c r="U49" s="2"/>
    </row>
    <row r="50" spans="1:21" hidden="1" x14ac:dyDescent="0.25">
      <c r="A50" t="s">
        <v>8641</v>
      </c>
      <c r="B50" t="s">
        <v>9431</v>
      </c>
      <c r="C50" t="s">
        <v>7854</v>
      </c>
      <c r="D50" t="s">
        <v>0</v>
      </c>
      <c r="E50">
        <v>1146089</v>
      </c>
      <c r="F50" t="s">
        <v>1590</v>
      </c>
      <c r="G50" t="s">
        <v>1591</v>
      </c>
      <c r="H50" s="2">
        <v>1.43</v>
      </c>
      <c r="I50" s="2">
        <v>0</v>
      </c>
      <c r="J50" s="2">
        <v>0</v>
      </c>
      <c r="K50" s="15">
        <v>16.440000000000001</v>
      </c>
      <c r="L50" s="2">
        <v>0</v>
      </c>
      <c r="M50" s="2">
        <v>0</v>
      </c>
      <c r="N50" s="2">
        <v>0</v>
      </c>
      <c r="O50" s="2">
        <v>2.1372000000000004</v>
      </c>
      <c r="P50" s="2">
        <v>20.007200000000001</v>
      </c>
      <c r="Q50" t="s">
        <v>8016</v>
      </c>
      <c r="R50" t="s">
        <v>8196</v>
      </c>
      <c r="S50" s="2">
        <v>0</v>
      </c>
      <c r="T50" s="2">
        <v>0</v>
      </c>
      <c r="U50" s="2"/>
    </row>
    <row r="51" spans="1:21" hidden="1" x14ac:dyDescent="0.25">
      <c r="A51" t="s">
        <v>8641</v>
      </c>
      <c r="B51" t="s">
        <v>9430</v>
      </c>
      <c r="C51" t="s">
        <v>7854</v>
      </c>
      <c r="D51" t="s">
        <v>0</v>
      </c>
      <c r="E51">
        <v>340</v>
      </c>
      <c r="F51" t="s">
        <v>1645</v>
      </c>
      <c r="G51" t="s">
        <v>1646</v>
      </c>
      <c r="H51" s="2">
        <v>2.52</v>
      </c>
      <c r="I51" s="2">
        <v>0</v>
      </c>
      <c r="J51" s="2">
        <v>0</v>
      </c>
      <c r="K51" s="15">
        <v>30.18</v>
      </c>
      <c r="L51" s="2">
        <v>0</v>
      </c>
      <c r="M51" s="2">
        <v>0</v>
      </c>
      <c r="N51" s="2">
        <v>0</v>
      </c>
      <c r="O51" s="2">
        <v>3.9234</v>
      </c>
      <c r="P51" s="2">
        <v>36.623400000000004</v>
      </c>
      <c r="Q51" t="s">
        <v>8016</v>
      </c>
      <c r="R51" t="s">
        <v>8196</v>
      </c>
      <c r="S51" s="2">
        <v>0</v>
      </c>
      <c r="T51" s="2">
        <v>0</v>
      </c>
      <c r="U51" s="2"/>
    </row>
    <row r="52" spans="1:21" hidden="1" x14ac:dyDescent="0.25">
      <c r="A52" t="s">
        <v>8641</v>
      </c>
      <c r="B52" t="s">
        <v>9429</v>
      </c>
      <c r="C52" t="s">
        <v>7854</v>
      </c>
      <c r="D52" t="s">
        <v>0</v>
      </c>
      <c r="E52">
        <v>27973</v>
      </c>
      <c r="F52" t="s">
        <v>1510</v>
      </c>
      <c r="G52" t="s">
        <v>1511</v>
      </c>
      <c r="H52" s="2">
        <v>1.43</v>
      </c>
      <c r="I52" s="2">
        <v>0</v>
      </c>
      <c r="J52" s="2">
        <v>0</v>
      </c>
      <c r="K52" s="15">
        <v>16.43</v>
      </c>
      <c r="L52" s="2">
        <v>0</v>
      </c>
      <c r="M52" s="2">
        <v>0</v>
      </c>
      <c r="N52" s="2">
        <v>0</v>
      </c>
      <c r="O52" s="2">
        <v>2.1358999999999999</v>
      </c>
      <c r="P52" s="2">
        <v>19.995899999999999</v>
      </c>
      <c r="Q52" t="s">
        <v>8016</v>
      </c>
      <c r="R52" t="s">
        <v>8196</v>
      </c>
      <c r="S52" s="2">
        <v>0</v>
      </c>
      <c r="T52" s="2">
        <v>0</v>
      </c>
      <c r="U52" s="2"/>
    </row>
    <row r="53" spans="1:21" hidden="1" x14ac:dyDescent="0.25">
      <c r="A53" t="s">
        <v>8641</v>
      </c>
      <c r="B53" t="s">
        <v>9428</v>
      </c>
      <c r="C53" t="s">
        <v>7854</v>
      </c>
      <c r="D53" t="s">
        <v>0</v>
      </c>
      <c r="E53">
        <v>19361</v>
      </c>
      <c r="F53" t="s">
        <v>4510</v>
      </c>
      <c r="G53" t="s">
        <v>4511</v>
      </c>
      <c r="H53" s="2">
        <v>0</v>
      </c>
      <c r="I53" s="2">
        <v>0</v>
      </c>
      <c r="J53" s="2">
        <v>0</v>
      </c>
      <c r="K53" s="15">
        <v>169.33</v>
      </c>
      <c r="L53" s="2">
        <v>0</v>
      </c>
      <c r="M53" s="2">
        <v>0</v>
      </c>
      <c r="N53" s="2">
        <v>0</v>
      </c>
      <c r="O53" s="2">
        <v>22.012900000000002</v>
      </c>
      <c r="P53" s="2">
        <v>191.34290000000001</v>
      </c>
      <c r="Q53" t="s">
        <v>8016</v>
      </c>
      <c r="R53" t="s">
        <v>8196</v>
      </c>
      <c r="S53" s="2">
        <v>0</v>
      </c>
      <c r="T53" s="2">
        <v>0</v>
      </c>
      <c r="U53" s="2"/>
    </row>
    <row r="54" spans="1:21" hidden="1" x14ac:dyDescent="0.25">
      <c r="A54" t="s">
        <v>8641</v>
      </c>
      <c r="B54" t="s">
        <v>9427</v>
      </c>
      <c r="C54" t="s">
        <v>7854</v>
      </c>
      <c r="D54" t="s">
        <v>0</v>
      </c>
      <c r="E54">
        <v>104279</v>
      </c>
      <c r="G54" t="s">
        <v>8710</v>
      </c>
      <c r="H54" s="2">
        <v>3.0199999999999996</v>
      </c>
      <c r="I54" s="2">
        <v>0</v>
      </c>
      <c r="J54" s="2">
        <v>0</v>
      </c>
      <c r="K54" s="15">
        <v>34</v>
      </c>
      <c r="L54" s="2">
        <v>0</v>
      </c>
      <c r="M54" s="2">
        <v>0</v>
      </c>
      <c r="N54" s="2">
        <v>0</v>
      </c>
      <c r="O54" s="2">
        <v>4.42</v>
      </c>
      <c r="P54" s="2">
        <v>41.44</v>
      </c>
      <c r="Q54" t="s">
        <v>8709</v>
      </c>
      <c r="R54" t="s">
        <v>8196</v>
      </c>
      <c r="S54" s="2">
        <v>0</v>
      </c>
      <c r="T54" s="2">
        <v>0</v>
      </c>
      <c r="U54" s="2"/>
    </row>
    <row r="55" spans="1:21" hidden="1" x14ac:dyDescent="0.25">
      <c r="A55" t="s">
        <v>8642</v>
      </c>
      <c r="B55" t="s">
        <v>9425</v>
      </c>
      <c r="C55" t="s">
        <v>7854</v>
      </c>
      <c r="D55" t="s">
        <v>0</v>
      </c>
      <c r="E55">
        <v>8733</v>
      </c>
      <c r="F55" t="s">
        <v>2349</v>
      </c>
      <c r="G55" t="s">
        <v>2350</v>
      </c>
      <c r="H55" s="2">
        <v>0.96</v>
      </c>
      <c r="I55" s="2">
        <v>0</v>
      </c>
      <c r="J55" s="2">
        <v>0</v>
      </c>
      <c r="K55" s="15">
        <v>12.42</v>
      </c>
      <c r="L55" s="2">
        <v>0</v>
      </c>
      <c r="M55" s="2">
        <v>0</v>
      </c>
      <c r="N55" s="2">
        <v>0</v>
      </c>
      <c r="O55" s="2">
        <v>1.6146</v>
      </c>
      <c r="P55" s="2">
        <v>14.994599999999998</v>
      </c>
      <c r="Q55" t="s">
        <v>8016</v>
      </c>
      <c r="R55" t="s">
        <v>8196</v>
      </c>
      <c r="S55" s="2">
        <v>0</v>
      </c>
      <c r="T55" s="2">
        <v>0</v>
      </c>
      <c r="U55" s="2"/>
    </row>
    <row r="56" spans="1:21" hidden="1" x14ac:dyDescent="0.25">
      <c r="A56" t="s">
        <v>8640</v>
      </c>
      <c r="B56" t="s">
        <v>9423</v>
      </c>
      <c r="C56" t="s">
        <v>7854</v>
      </c>
      <c r="D56" t="s">
        <v>0</v>
      </c>
      <c r="E56">
        <v>41723</v>
      </c>
      <c r="F56" t="s">
        <v>1645</v>
      </c>
      <c r="G56" t="s">
        <v>1646</v>
      </c>
      <c r="H56" s="2">
        <v>1.29</v>
      </c>
      <c r="I56" s="2">
        <v>0</v>
      </c>
      <c r="J56" s="2">
        <v>0</v>
      </c>
      <c r="K56" s="15">
        <v>16.559999999999999</v>
      </c>
      <c r="L56" s="2">
        <v>0</v>
      </c>
      <c r="M56" s="2">
        <v>0</v>
      </c>
      <c r="N56" s="2">
        <v>0</v>
      </c>
      <c r="O56" s="2">
        <v>2.1528</v>
      </c>
      <c r="P56" s="2">
        <v>20.002799999999997</v>
      </c>
      <c r="Q56" t="s">
        <v>8016</v>
      </c>
      <c r="R56" t="s">
        <v>8196</v>
      </c>
      <c r="S56" s="2">
        <v>0</v>
      </c>
      <c r="T56" s="2">
        <v>0</v>
      </c>
      <c r="U56" s="2"/>
    </row>
    <row r="57" spans="1:21" hidden="1" x14ac:dyDescent="0.25">
      <c r="A57" t="s">
        <v>8640</v>
      </c>
      <c r="B57" t="s">
        <v>9422</v>
      </c>
      <c r="C57" t="s">
        <v>7854</v>
      </c>
      <c r="D57" t="s">
        <v>0</v>
      </c>
      <c r="E57">
        <v>317103</v>
      </c>
      <c r="F57" t="s">
        <v>1590</v>
      </c>
      <c r="G57" t="s">
        <v>1591</v>
      </c>
      <c r="H57" s="2">
        <v>0.36</v>
      </c>
      <c r="I57" s="2">
        <v>0</v>
      </c>
      <c r="J57" s="2">
        <v>0</v>
      </c>
      <c r="K57" s="15">
        <v>4.1100000000000003</v>
      </c>
      <c r="L57" s="2">
        <v>0</v>
      </c>
      <c r="M57" s="2">
        <v>0</v>
      </c>
      <c r="N57" s="2">
        <v>0</v>
      </c>
      <c r="O57" s="2">
        <v>0.53430000000000011</v>
      </c>
      <c r="P57" s="2">
        <v>5.0043000000000006</v>
      </c>
      <c r="Q57" t="s">
        <v>8016</v>
      </c>
      <c r="R57" t="s">
        <v>8196</v>
      </c>
      <c r="S57" s="2">
        <v>0</v>
      </c>
      <c r="T57" s="2">
        <v>0</v>
      </c>
      <c r="U57" s="2"/>
    </row>
    <row r="58" spans="1:21" hidden="1" x14ac:dyDescent="0.25">
      <c r="A58" t="s">
        <v>8640</v>
      </c>
      <c r="B58" t="s">
        <v>9422</v>
      </c>
      <c r="C58" t="s">
        <v>7854</v>
      </c>
      <c r="D58" t="s">
        <v>0</v>
      </c>
      <c r="E58">
        <v>317102</v>
      </c>
      <c r="F58" t="s">
        <v>1590</v>
      </c>
      <c r="G58" t="s">
        <v>1591</v>
      </c>
      <c r="H58" s="2">
        <v>0.71</v>
      </c>
      <c r="I58" s="2">
        <v>0</v>
      </c>
      <c r="J58" s="2">
        <v>0</v>
      </c>
      <c r="K58" s="15">
        <v>8.2200000000000006</v>
      </c>
      <c r="L58" s="2">
        <v>0</v>
      </c>
      <c r="M58" s="2">
        <v>0</v>
      </c>
      <c r="N58" s="2">
        <v>0</v>
      </c>
      <c r="O58" s="2">
        <v>1.0686000000000002</v>
      </c>
      <c r="P58" s="2">
        <v>9.9985999999999997</v>
      </c>
      <c r="Q58" t="s">
        <v>8016</v>
      </c>
      <c r="R58" t="s">
        <v>8196</v>
      </c>
      <c r="S58" s="2">
        <v>0</v>
      </c>
      <c r="T58" s="2">
        <v>0</v>
      </c>
      <c r="U58" s="2"/>
    </row>
    <row r="59" spans="1:21" hidden="1" x14ac:dyDescent="0.25">
      <c r="A59" t="s">
        <v>8640</v>
      </c>
      <c r="B59" t="s">
        <v>9421</v>
      </c>
      <c r="C59" t="s">
        <v>7854</v>
      </c>
      <c r="D59" t="s">
        <v>0</v>
      </c>
      <c r="E59">
        <v>37845</v>
      </c>
      <c r="F59" t="s">
        <v>1645</v>
      </c>
      <c r="G59" t="s">
        <v>1646</v>
      </c>
      <c r="H59" s="2">
        <v>0.68</v>
      </c>
      <c r="I59" s="2">
        <v>0</v>
      </c>
      <c r="J59" s="2">
        <v>0</v>
      </c>
      <c r="K59" s="15">
        <v>8.25</v>
      </c>
      <c r="L59" s="2">
        <v>0</v>
      </c>
      <c r="M59" s="2">
        <v>0</v>
      </c>
      <c r="N59" s="2">
        <v>0</v>
      </c>
      <c r="O59" s="2">
        <v>1.0725</v>
      </c>
      <c r="P59" s="2">
        <v>10.0025</v>
      </c>
      <c r="Q59" t="s">
        <v>8016</v>
      </c>
      <c r="R59" t="s">
        <v>8196</v>
      </c>
      <c r="S59" s="2">
        <v>0</v>
      </c>
      <c r="T59" s="2">
        <v>0</v>
      </c>
      <c r="U59" s="2"/>
    </row>
    <row r="60" spans="1:21" hidden="1" x14ac:dyDescent="0.25">
      <c r="A60" t="s">
        <v>8640</v>
      </c>
      <c r="B60" t="s">
        <v>9421</v>
      </c>
      <c r="C60" t="s">
        <v>7854</v>
      </c>
      <c r="D60" t="s">
        <v>0</v>
      </c>
      <c r="E60">
        <v>37945</v>
      </c>
      <c r="F60" t="s">
        <v>1645</v>
      </c>
      <c r="G60" t="s">
        <v>1646</v>
      </c>
      <c r="H60" s="2">
        <v>1.34</v>
      </c>
      <c r="I60" s="2">
        <v>0</v>
      </c>
      <c r="J60" s="2">
        <v>0</v>
      </c>
      <c r="K60" s="15">
        <v>16.510000000000002</v>
      </c>
      <c r="L60" s="2">
        <v>0</v>
      </c>
      <c r="M60" s="2">
        <v>0</v>
      </c>
      <c r="N60" s="2">
        <v>0</v>
      </c>
      <c r="O60" s="2">
        <v>2.1463000000000001</v>
      </c>
      <c r="P60" s="2">
        <v>19.996300000000002</v>
      </c>
      <c r="Q60" t="s">
        <v>8016</v>
      </c>
      <c r="R60" t="s">
        <v>8196</v>
      </c>
      <c r="S60" s="2">
        <v>0</v>
      </c>
      <c r="T60" s="2">
        <v>0</v>
      </c>
      <c r="U60" s="2"/>
    </row>
    <row r="61" spans="1:21" hidden="1" x14ac:dyDescent="0.25">
      <c r="A61" t="s">
        <v>8640</v>
      </c>
      <c r="B61" t="s">
        <v>9420</v>
      </c>
      <c r="C61" t="s">
        <v>7854</v>
      </c>
      <c r="D61" t="s">
        <v>0</v>
      </c>
      <c r="E61">
        <v>116967</v>
      </c>
      <c r="F61" t="s">
        <v>1524</v>
      </c>
      <c r="G61" t="s">
        <v>1525</v>
      </c>
      <c r="H61" s="2">
        <v>1.03</v>
      </c>
      <c r="I61" s="2">
        <v>0</v>
      </c>
      <c r="J61" s="2">
        <v>0</v>
      </c>
      <c r="K61" s="15">
        <v>12.36</v>
      </c>
      <c r="L61" s="2">
        <v>0</v>
      </c>
      <c r="M61" s="2">
        <v>0</v>
      </c>
      <c r="N61" s="2">
        <v>0</v>
      </c>
      <c r="O61" s="2">
        <v>1.6068</v>
      </c>
      <c r="P61" s="2">
        <v>14.996799999999999</v>
      </c>
      <c r="Q61" t="s">
        <v>8016</v>
      </c>
      <c r="R61" t="s">
        <v>8196</v>
      </c>
      <c r="S61" s="2">
        <v>0</v>
      </c>
      <c r="T61" s="2">
        <v>0</v>
      </c>
      <c r="U61" s="2"/>
    </row>
    <row r="62" spans="1:21" hidden="1" x14ac:dyDescent="0.25">
      <c r="A62" t="s">
        <v>8640</v>
      </c>
      <c r="B62" t="s">
        <v>9419</v>
      </c>
      <c r="C62" t="s">
        <v>7854</v>
      </c>
      <c r="D62" t="s">
        <v>0</v>
      </c>
      <c r="E62">
        <v>3122234</v>
      </c>
      <c r="F62" t="s">
        <v>1590</v>
      </c>
      <c r="G62" t="s">
        <v>1591</v>
      </c>
      <c r="H62" s="2">
        <v>1.3800000000000001</v>
      </c>
      <c r="I62" s="2">
        <v>0</v>
      </c>
      <c r="J62" s="2">
        <v>0</v>
      </c>
      <c r="K62" s="15">
        <v>16.48</v>
      </c>
      <c r="L62" s="2">
        <v>0</v>
      </c>
      <c r="M62" s="2">
        <v>0</v>
      </c>
      <c r="N62" s="2">
        <v>0</v>
      </c>
      <c r="O62" s="2">
        <v>2.1424000000000003</v>
      </c>
      <c r="P62" s="2">
        <v>20.002400000000002</v>
      </c>
      <c r="Q62" t="s">
        <v>8016</v>
      </c>
      <c r="R62" t="s">
        <v>8196</v>
      </c>
      <c r="S62" s="2">
        <v>0</v>
      </c>
      <c r="T62" s="2">
        <v>0</v>
      </c>
      <c r="U62" s="2"/>
    </row>
    <row r="63" spans="1:21" hidden="1" x14ac:dyDescent="0.25">
      <c r="A63" t="s">
        <v>8639</v>
      </c>
      <c r="B63" t="s">
        <v>9418</v>
      </c>
      <c r="C63" t="s">
        <v>7854</v>
      </c>
      <c r="D63" t="s">
        <v>0</v>
      </c>
      <c r="E63">
        <v>30190</v>
      </c>
      <c r="F63" t="s">
        <v>1645</v>
      </c>
      <c r="G63" t="s">
        <v>1646</v>
      </c>
      <c r="H63" s="2">
        <v>2</v>
      </c>
      <c r="I63" s="2">
        <v>0</v>
      </c>
      <c r="J63" s="2">
        <v>0</v>
      </c>
      <c r="K63" s="15">
        <v>24.78</v>
      </c>
      <c r="L63" s="2">
        <v>0</v>
      </c>
      <c r="M63" s="2">
        <v>0</v>
      </c>
      <c r="N63" s="2">
        <v>0</v>
      </c>
      <c r="O63" s="2">
        <v>3.2214</v>
      </c>
      <c r="P63" s="2">
        <v>30.0014</v>
      </c>
      <c r="Q63" t="s">
        <v>8016</v>
      </c>
      <c r="R63" t="s">
        <v>8196</v>
      </c>
      <c r="S63" s="2">
        <v>0</v>
      </c>
      <c r="T63" s="2">
        <v>0</v>
      </c>
      <c r="U63" s="2"/>
    </row>
    <row r="64" spans="1:21" hidden="1" x14ac:dyDescent="0.25">
      <c r="A64" t="s">
        <v>8639</v>
      </c>
      <c r="B64" t="s">
        <v>9417</v>
      </c>
      <c r="C64" t="s">
        <v>7854</v>
      </c>
      <c r="D64" t="s">
        <v>0</v>
      </c>
      <c r="E64">
        <v>39390</v>
      </c>
      <c r="F64" t="s">
        <v>1645</v>
      </c>
      <c r="G64" t="s">
        <v>1646</v>
      </c>
      <c r="H64" s="2">
        <v>0.67</v>
      </c>
      <c r="I64" s="2">
        <v>0</v>
      </c>
      <c r="J64" s="2">
        <v>0</v>
      </c>
      <c r="K64" s="15">
        <v>8.26</v>
      </c>
      <c r="L64" s="2">
        <v>0</v>
      </c>
      <c r="M64" s="2">
        <v>0</v>
      </c>
      <c r="N64" s="2">
        <v>0</v>
      </c>
      <c r="O64" s="2">
        <v>1.0738000000000001</v>
      </c>
      <c r="P64" s="2">
        <v>10.0038</v>
      </c>
      <c r="Q64" t="s">
        <v>8016</v>
      </c>
      <c r="R64" t="s">
        <v>8196</v>
      </c>
      <c r="S64" s="2">
        <v>0</v>
      </c>
      <c r="T64" s="2">
        <v>0</v>
      </c>
      <c r="U64" s="2"/>
    </row>
    <row r="65" spans="1:21" hidden="1" x14ac:dyDescent="0.25">
      <c r="A65" t="s">
        <v>8639</v>
      </c>
      <c r="B65" t="s">
        <v>9416</v>
      </c>
      <c r="C65" t="s">
        <v>7854</v>
      </c>
      <c r="D65" t="s">
        <v>0</v>
      </c>
      <c r="E65">
        <v>34374</v>
      </c>
      <c r="F65" t="s">
        <v>1645</v>
      </c>
      <c r="G65" t="s">
        <v>1646</v>
      </c>
      <c r="H65" s="2">
        <v>1.37</v>
      </c>
      <c r="I65" s="2">
        <v>0</v>
      </c>
      <c r="J65" s="2">
        <v>0</v>
      </c>
      <c r="K65" s="15">
        <v>16.489999999999998</v>
      </c>
      <c r="L65" s="2">
        <v>0</v>
      </c>
      <c r="M65" s="2">
        <v>0</v>
      </c>
      <c r="N65" s="2">
        <v>0</v>
      </c>
      <c r="O65" s="2">
        <v>2.1436999999999999</v>
      </c>
      <c r="P65" s="2">
        <v>20.003699999999998</v>
      </c>
      <c r="Q65" t="s">
        <v>8016</v>
      </c>
      <c r="R65" t="s">
        <v>8196</v>
      </c>
      <c r="S65" s="2">
        <v>0</v>
      </c>
      <c r="T65" s="2">
        <v>0</v>
      </c>
      <c r="U65" s="2"/>
    </row>
    <row r="66" spans="1:21" hidden="1" x14ac:dyDescent="0.25">
      <c r="A66" t="s">
        <v>8639</v>
      </c>
      <c r="B66" t="s">
        <v>9415</v>
      </c>
      <c r="C66" t="s">
        <v>7854</v>
      </c>
      <c r="D66" t="s">
        <v>0</v>
      </c>
      <c r="E66">
        <v>8</v>
      </c>
      <c r="F66" t="s">
        <v>1657</v>
      </c>
      <c r="G66" t="s">
        <v>1658</v>
      </c>
      <c r="H66" s="2">
        <v>0</v>
      </c>
      <c r="I66" s="2">
        <v>0</v>
      </c>
      <c r="J66" s="2">
        <v>0</v>
      </c>
      <c r="K66" s="15">
        <v>56.64</v>
      </c>
      <c r="L66" s="2">
        <v>0</v>
      </c>
      <c r="M66" s="2">
        <v>0</v>
      </c>
      <c r="N66" s="2">
        <v>0</v>
      </c>
      <c r="O66" s="2">
        <v>7.3632</v>
      </c>
      <c r="P66" s="2">
        <v>64.003200000000007</v>
      </c>
      <c r="Q66" t="s">
        <v>8016</v>
      </c>
      <c r="R66" t="s">
        <v>8196</v>
      </c>
      <c r="S66" s="2">
        <v>0</v>
      </c>
      <c r="T66" s="2">
        <v>0</v>
      </c>
      <c r="U66" s="2"/>
    </row>
    <row r="67" spans="1:21" hidden="1" x14ac:dyDescent="0.25">
      <c r="A67" t="s">
        <v>8639</v>
      </c>
      <c r="B67" t="s">
        <v>9415</v>
      </c>
      <c r="C67" t="s">
        <v>7854</v>
      </c>
      <c r="D67" t="s">
        <v>0</v>
      </c>
      <c r="E67">
        <v>307564</v>
      </c>
      <c r="F67" t="s">
        <v>1590</v>
      </c>
      <c r="G67" t="s">
        <v>1591</v>
      </c>
      <c r="H67" s="2">
        <v>1.3800000000000001</v>
      </c>
      <c r="I67" s="2">
        <v>0</v>
      </c>
      <c r="J67" s="2">
        <v>0</v>
      </c>
      <c r="K67" s="15">
        <v>16.47</v>
      </c>
      <c r="L67" s="2">
        <v>0</v>
      </c>
      <c r="M67" s="2">
        <v>0</v>
      </c>
      <c r="N67" s="2">
        <v>0</v>
      </c>
      <c r="O67" s="2">
        <v>2.1410999999999998</v>
      </c>
      <c r="P67" s="2">
        <v>19.991099999999996</v>
      </c>
      <c r="Q67" t="s">
        <v>8016</v>
      </c>
      <c r="R67" t="s">
        <v>8196</v>
      </c>
      <c r="S67" s="2">
        <v>0</v>
      </c>
      <c r="T67" s="2">
        <v>0</v>
      </c>
      <c r="U67" s="2"/>
    </row>
    <row r="68" spans="1:21" hidden="1" x14ac:dyDescent="0.25">
      <c r="A68" t="s">
        <v>8639</v>
      </c>
      <c r="B68" t="s">
        <v>9414</v>
      </c>
      <c r="C68" t="s">
        <v>7854</v>
      </c>
      <c r="D68" t="s">
        <v>0</v>
      </c>
      <c r="E68">
        <v>33182</v>
      </c>
      <c r="F68" t="s">
        <v>1645</v>
      </c>
      <c r="G68" t="s">
        <v>1646</v>
      </c>
      <c r="H68" s="2">
        <v>1.37</v>
      </c>
      <c r="I68" s="2">
        <v>0</v>
      </c>
      <c r="J68" s="2">
        <v>0</v>
      </c>
      <c r="K68" s="15">
        <v>16.489999999999998</v>
      </c>
      <c r="L68" s="2">
        <v>0</v>
      </c>
      <c r="M68" s="2">
        <v>0</v>
      </c>
      <c r="N68" s="2">
        <v>0</v>
      </c>
      <c r="O68" s="2">
        <v>2.1436999999999999</v>
      </c>
      <c r="P68" s="2">
        <v>20.003699999999998</v>
      </c>
      <c r="Q68" t="s">
        <v>8016</v>
      </c>
      <c r="R68" t="s">
        <v>8196</v>
      </c>
      <c r="S68" s="2">
        <v>0</v>
      </c>
      <c r="T68" s="2">
        <v>0</v>
      </c>
      <c r="U68" s="2"/>
    </row>
    <row r="69" spans="1:21" hidden="1" x14ac:dyDescent="0.25">
      <c r="A69" t="s">
        <v>8639</v>
      </c>
      <c r="B69" t="s">
        <v>9413</v>
      </c>
      <c r="C69" t="s">
        <v>7854</v>
      </c>
      <c r="D69" t="s">
        <v>0</v>
      </c>
      <c r="E69">
        <v>14267</v>
      </c>
      <c r="F69" t="s">
        <v>637</v>
      </c>
      <c r="G69" t="s">
        <v>638</v>
      </c>
      <c r="H69" s="2">
        <v>0</v>
      </c>
      <c r="I69" s="2">
        <v>0</v>
      </c>
      <c r="J69" s="2">
        <v>0</v>
      </c>
      <c r="K69" s="15">
        <v>85.26</v>
      </c>
      <c r="L69" s="2">
        <v>0</v>
      </c>
      <c r="M69" s="2">
        <v>0</v>
      </c>
      <c r="N69" s="2">
        <v>0</v>
      </c>
      <c r="O69" s="2">
        <v>11.083800000000002</v>
      </c>
      <c r="P69" s="2">
        <v>96.343800000000002</v>
      </c>
      <c r="Q69" t="s">
        <v>8016</v>
      </c>
      <c r="R69" t="s">
        <v>8196</v>
      </c>
      <c r="S69" s="2">
        <v>0</v>
      </c>
      <c r="T69" s="2">
        <v>0</v>
      </c>
      <c r="U69" s="2"/>
    </row>
    <row r="70" spans="1:21" hidden="1" x14ac:dyDescent="0.25">
      <c r="A70" t="s">
        <v>8639</v>
      </c>
      <c r="B70" t="s">
        <v>9412</v>
      </c>
      <c r="C70" t="s">
        <v>7854</v>
      </c>
      <c r="D70" t="s">
        <v>0</v>
      </c>
      <c r="E70">
        <v>2683</v>
      </c>
      <c r="F70" t="s">
        <v>9373</v>
      </c>
      <c r="G70" t="s">
        <v>9374</v>
      </c>
      <c r="H70" s="2">
        <v>0</v>
      </c>
      <c r="I70" s="2">
        <v>0</v>
      </c>
      <c r="J70" s="2">
        <v>0</v>
      </c>
      <c r="K70" s="15">
        <v>42.48</v>
      </c>
      <c r="L70" s="2">
        <v>0</v>
      </c>
      <c r="M70" s="2">
        <v>0</v>
      </c>
      <c r="N70" s="2">
        <v>0</v>
      </c>
      <c r="O70" s="2">
        <v>5.5224000000000002</v>
      </c>
      <c r="P70" s="2">
        <v>48.002399999999994</v>
      </c>
      <c r="Q70" t="s">
        <v>8016</v>
      </c>
      <c r="R70" t="s">
        <v>8196</v>
      </c>
      <c r="S70" s="2">
        <v>0</v>
      </c>
      <c r="T70" s="2">
        <v>0</v>
      </c>
      <c r="U70" s="2"/>
    </row>
    <row r="71" spans="1:21" hidden="1" x14ac:dyDescent="0.25">
      <c r="A71" t="s">
        <v>8639</v>
      </c>
      <c r="B71" t="s">
        <v>9411</v>
      </c>
      <c r="C71" t="s">
        <v>7854</v>
      </c>
      <c r="D71" t="s">
        <v>0</v>
      </c>
      <c r="E71">
        <v>273579</v>
      </c>
      <c r="F71" t="s">
        <v>637</v>
      </c>
      <c r="G71" t="s">
        <v>638</v>
      </c>
      <c r="H71" s="2">
        <v>0</v>
      </c>
      <c r="I71" s="2">
        <v>0</v>
      </c>
      <c r="J71" s="2">
        <v>0</v>
      </c>
      <c r="K71" s="15">
        <v>28.42</v>
      </c>
      <c r="L71" s="2">
        <v>0</v>
      </c>
      <c r="M71" s="2">
        <v>0</v>
      </c>
      <c r="N71" s="2">
        <v>0</v>
      </c>
      <c r="O71" s="2">
        <v>3.6946000000000003</v>
      </c>
      <c r="P71" s="2">
        <v>32.114600000000003</v>
      </c>
      <c r="Q71" t="s">
        <v>8016</v>
      </c>
      <c r="R71" t="s">
        <v>8196</v>
      </c>
      <c r="S71" s="2">
        <v>0</v>
      </c>
      <c r="T71" s="2">
        <v>0</v>
      </c>
      <c r="U71" s="2"/>
    </row>
    <row r="72" spans="1:21" hidden="1" x14ac:dyDescent="0.25">
      <c r="A72" t="s">
        <v>8638</v>
      </c>
      <c r="B72" t="s">
        <v>9410</v>
      </c>
      <c r="C72" t="s">
        <v>7854</v>
      </c>
      <c r="D72" t="s">
        <v>0</v>
      </c>
      <c r="E72">
        <v>2494</v>
      </c>
      <c r="F72" t="s">
        <v>9373</v>
      </c>
      <c r="G72" t="s">
        <v>9374</v>
      </c>
      <c r="H72" s="2">
        <v>0</v>
      </c>
      <c r="I72" s="2">
        <v>0</v>
      </c>
      <c r="J72" s="2">
        <v>0</v>
      </c>
      <c r="K72" s="15">
        <v>39.33</v>
      </c>
      <c r="L72" s="2">
        <v>0</v>
      </c>
      <c r="M72" s="2">
        <v>0</v>
      </c>
      <c r="N72" s="2">
        <v>0</v>
      </c>
      <c r="O72" s="2">
        <v>5.1128999999999998</v>
      </c>
      <c r="P72" s="2">
        <v>44.442899999999995</v>
      </c>
      <c r="Q72" t="s">
        <v>8016</v>
      </c>
      <c r="R72" t="s">
        <v>8196</v>
      </c>
      <c r="S72" s="2">
        <v>0</v>
      </c>
      <c r="T72" s="2">
        <v>0</v>
      </c>
      <c r="U72" s="2"/>
    </row>
    <row r="73" spans="1:21" hidden="1" x14ac:dyDescent="0.25">
      <c r="A73" t="s">
        <v>8638</v>
      </c>
      <c r="B73" t="s">
        <v>9409</v>
      </c>
      <c r="C73" t="s">
        <v>7854</v>
      </c>
      <c r="D73" t="s">
        <v>0</v>
      </c>
      <c r="E73">
        <v>763</v>
      </c>
      <c r="F73" t="s">
        <v>7468</v>
      </c>
      <c r="G73" t="s">
        <v>7469</v>
      </c>
      <c r="H73" s="2">
        <v>0</v>
      </c>
      <c r="I73" s="2">
        <v>0</v>
      </c>
      <c r="J73" s="2">
        <v>0</v>
      </c>
      <c r="K73" s="15">
        <v>8300</v>
      </c>
      <c r="L73" s="2">
        <v>0</v>
      </c>
      <c r="M73" s="2">
        <v>0</v>
      </c>
      <c r="N73" s="2">
        <v>0</v>
      </c>
      <c r="O73" s="2">
        <v>1079</v>
      </c>
      <c r="P73" s="2">
        <v>9379</v>
      </c>
      <c r="Q73" t="s">
        <v>8016</v>
      </c>
      <c r="R73" t="s">
        <v>8196</v>
      </c>
      <c r="S73" s="2">
        <v>0</v>
      </c>
      <c r="T73" s="2">
        <v>0</v>
      </c>
      <c r="U73" s="2"/>
    </row>
    <row r="74" spans="1:21" hidden="1" x14ac:dyDescent="0.25">
      <c r="A74" t="s">
        <v>8638</v>
      </c>
      <c r="B74" t="s">
        <v>9408</v>
      </c>
      <c r="C74" t="s">
        <v>7854</v>
      </c>
      <c r="D74" t="s">
        <v>0</v>
      </c>
      <c r="E74">
        <v>26932</v>
      </c>
      <c r="F74" t="s">
        <v>1645</v>
      </c>
      <c r="G74" t="s">
        <v>1646</v>
      </c>
      <c r="H74" s="2">
        <v>0.14000000000000001</v>
      </c>
      <c r="I74" s="2">
        <v>0</v>
      </c>
      <c r="J74" s="2">
        <v>0</v>
      </c>
      <c r="K74" s="15">
        <v>1.65</v>
      </c>
      <c r="L74" s="2">
        <v>0</v>
      </c>
      <c r="M74" s="2">
        <v>0</v>
      </c>
      <c r="N74" s="2">
        <v>0</v>
      </c>
      <c r="O74" s="2">
        <v>0.2145</v>
      </c>
      <c r="P74" s="2">
        <v>2.0045000000000002</v>
      </c>
      <c r="Q74" t="s">
        <v>8016</v>
      </c>
      <c r="R74" t="s">
        <v>8196</v>
      </c>
      <c r="S74" s="2">
        <v>0</v>
      </c>
      <c r="T74" s="2">
        <v>0</v>
      </c>
      <c r="U74" s="2"/>
    </row>
    <row r="75" spans="1:21" hidden="1" x14ac:dyDescent="0.25">
      <c r="A75" t="s">
        <v>8638</v>
      </c>
      <c r="B75" t="s">
        <v>9044</v>
      </c>
      <c r="C75" t="s">
        <v>7854</v>
      </c>
      <c r="D75" t="s">
        <v>0</v>
      </c>
      <c r="E75">
        <v>6319</v>
      </c>
      <c r="F75" t="s">
        <v>9406</v>
      </c>
      <c r="G75" t="s">
        <v>9407</v>
      </c>
      <c r="H75" s="2">
        <v>0</v>
      </c>
      <c r="I75" s="2">
        <v>0</v>
      </c>
      <c r="J75" s="2">
        <v>0</v>
      </c>
      <c r="K75" s="15">
        <v>27.88</v>
      </c>
      <c r="L75" s="2">
        <v>0</v>
      </c>
      <c r="M75" s="2">
        <v>0</v>
      </c>
      <c r="N75" s="2">
        <v>0</v>
      </c>
      <c r="O75" s="2">
        <v>3.6244000000000001</v>
      </c>
      <c r="P75" s="2">
        <v>31.5044</v>
      </c>
      <c r="Q75" t="s">
        <v>8016</v>
      </c>
      <c r="R75" t="s">
        <v>8196</v>
      </c>
      <c r="S75" s="2">
        <v>0</v>
      </c>
      <c r="T75" s="2">
        <v>0</v>
      </c>
      <c r="U75" s="2"/>
    </row>
    <row r="76" spans="1:21" hidden="1" x14ac:dyDescent="0.25">
      <c r="A76" t="s">
        <v>8638</v>
      </c>
      <c r="B76" t="s">
        <v>9081</v>
      </c>
      <c r="C76" t="s">
        <v>7854</v>
      </c>
      <c r="D76" t="s">
        <v>0</v>
      </c>
      <c r="E76">
        <v>1098</v>
      </c>
      <c r="F76" t="s">
        <v>9373</v>
      </c>
      <c r="G76" t="s">
        <v>9374</v>
      </c>
      <c r="H76" s="2">
        <v>0</v>
      </c>
      <c r="I76" s="2">
        <v>0</v>
      </c>
      <c r="J76" s="2">
        <v>0</v>
      </c>
      <c r="K76" s="15">
        <v>31.11</v>
      </c>
      <c r="L76" s="2">
        <v>0</v>
      </c>
      <c r="M76" s="2">
        <v>0</v>
      </c>
      <c r="N76" s="2">
        <v>0</v>
      </c>
      <c r="O76" s="2">
        <v>4.0442999999999998</v>
      </c>
      <c r="P76" s="2">
        <v>35.154299999999999</v>
      </c>
      <c r="Q76" t="s">
        <v>8016</v>
      </c>
      <c r="R76" t="s">
        <v>8196</v>
      </c>
      <c r="S76" s="2">
        <v>0</v>
      </c>
      <c r="T76" s="2">
        <v>0</v>
      </c>
      <c r="U76" s="2"/>
    </row>
    <row r="77" spans="1:21" hidden="1" x14ac:dyDescent="0.25">
      <c r="A77" t="s">
        <v>8643</v>
      </c>
      <c r="B77" t="s">
        <v>9403</v>
      </c>
      <c r="C77" t="s">
        <v>7854</v>
      </c>
      <c r="D77" t="s">
        <v>0</v>
      </c>
      <c r="E77">
        <v>9071</v>
      </c>
      <c r="F77" t="s">
        <v>1524</v>
      </c>
      <c r="G77" t="s">
        <v>1525</v>
      </c>
      <c r="H77" s="2">
        <v>1.49</v>
      </c>
      <c r="I77" s="2">
        <v>0</v>
      </c>
      <c r="J77" s="2">
        <v>0</v>
      </c>
      <c r="K77" s="15">
        <v>16.38</v>
      </c>
      <c r="L77" s="2">
        <v>0</v>
      </c>
      <c r="M77" s="2">
        <v>0</v>
      </c>
      <c r="N77" s="2">
        <v>0</v>
      </c>
      <c r="O77" s="2">
        <v>2.1294</v>
      </c>
      <c r="P77" s="2">
        <v>19.999399999999998</v>
      </c>
      <c r="Q77" t="s">
        <v>8016</v>
      </c>
      <c r="R77" t="s">
        <v>8196</v>
      </c>
      <c r="S77" s="2">
        <v>0</v>
      </c>
      <c r="T77" s="2">
        <v>0</v>
      </c>
      <c r="U77" s="2"/>
    </row>
    <row r="78" spans="1:21" hidden="1" x14ac:dyDescent="0.25">
      <c r="A78" t="s">
        <v>8643</v>
      </c>
      <c r="B78" t="s">
        <v>9402</v>
      </c>
      <c r="C78" t="s">
        <v>7854</v>
      </c>
      <c r="D78" t="s">
        <v>0</v>
      </c>
      <c r="E78">
        <v>3381</v>
      </c>
      <c r="F78" t="s">
        <v>9385</v>
      </c>
      <c r="G78" t="s">
        <v>9386</v>
      </c>
      <c r="H78" s="2">
        <v>0</v>
      </c>
      <c r="I78" s="2">
        <v>0</v>
      </c>
      <c r="J78" s="2">
        <v>0</v>
      </c>
      <c r="K78" s="15">
        <v>134.96</v>
      </c>
      <c r="L78" s="2">
        <v>0</v>
      </c>
      <c r="M78" s="2">
        <v>0</v>
      </c>
      <c r="N78" s="2">
        <v>0</v>
      </c>
      <c r="O78" s="2">
        <v>17.544800000000002</v>
      </c>
      <c r="P78" s="2">
        <v>152.50480000000002</v>
      </c>
      <c r="Q78" t="s">
        <v>8016</v>
      </c>
      <c r="R78" t="s">
        <v>8196</v>
      </c>
      <c r="S78" s="2">
        <v>0</v>
      </c>
      <c r="T78" s="2">
        <v>0</v>
      </c>
      <c r="U78" s="2"/>
    </row>
    <row r="79" spans="1:21" hidden="1" x14ac:dyDescent="0.25">
      <c r="A79" t="s">
        <v>8643</v>
      </c>
      <c r="B79" t="s">
        <v>9401</v>
      </c>
      <c r="C79" t="s">
        <v>7854</v>
      </c>
      <c r="D79" t="s">
        <v>0</v>
      </c>
      <c r="E79">
        <v>21777</v>
      </c>
      <c r="F79" t="s">
        <v>1645</v>
      </c>
      <c r="G79" t="s">
        <v>1646</v>
      </c>
      <c r="H79" s="2">
        <v>1.56</v>
      </c>
      <c r="I79" s="2">
        <v>0</v>
      </c>
      <c r="J79" s="2">
        <v>0</v>
      </c>
      <c r="K79" s="15">
        <v>16.32</v>
      </c>
      <c r="L79" s="2">
        <v>0</v>
      </c>
      <c r="M79" s="2">
        <v>0</v>
      </c>
      <c r="N79" s="2">
        <v>0</v>
      </c>
      <c r="O79" s="2">
        <v>2.1215999999999999</v>
      </c>
      <c r="P79" s="2">
        <v>20.0016</v>
      </c>
      <c r="Q79" t="s">
        <v>8016</v>
      </c>
      <c r="R79" t="s">
        <v>8196</v>
      </c>
      <c r="S79" s="2">
        <v>0</v>
      </c>
      <c r="T79" s="2">
        <v>0</v>
      </c>
      <c r="U79" s="2"/>
    </row>
    <row r="80" spans="1:21" hidden="1" x14ac:dyDescent="0.25">
      <c r="A80" t="s">
        <v>8643</v>
      </c>
      <c r="B80" t="s">
        <v>9400</v>
      </c>
      <c r="C80" t="s">
        <v>7854</v>
      </c>
      <c r="D80" t="s">
        <v>0</v>
      </c>
      <c r="E80">
        <v>193725</v>
      </c>
      <c r="F80" t="s">
        <v>2759</v>
      </c>
      <c r="G80" t="s">
        <v>2760</v>
      </c>
      <c r="H80" s="2">
        <v>0</v>
      </c>
      <c r="I80" s="2">
        <v>0</v>
      </c>
      <c r="J80" s="2">
        <v>0</v>
      </c>
      <c r="K80" s="15">
        <v>77.25</v>
      </c>
      <c r="L80" s="2">
        <v>0</v>
      </c>
      <c r="M80" s="2">
        <v>0</v>
      </c>
      <c r="N80" s="2">
        <v>0</v>
      </c>
      <c r="O80" s="2">
        <v>10.0425</v>
      </c>
      <c r="P80" s="2">
        <v>87.292500000000004</v>
      </c>
      <c r="Q80" t="s">
        <v>8016</v>
      </c>
      <c r="R80" t="s">
        <v>8196</v>
      </c>
      <c r="S80" s="2">
        <v>0</v>
      </c>
      <c r="T80" s="2">
        <v>0</v>
      </c>
      <c r="U80" s="2"/>
    </row>
    <row r="81" spans="1:21" hidden="1" x14ac:dyDescent="0.25">
      <c r="A81" t="s">
        <v>8643</v>
      </c>
      <c r="B81" t="s">
        <v>9007</v>
      </c>
      <c r="C81" t="s">
        <v>7854</v>
      </c>
      <c r="D81" t="s">
        <v>0</v>
      </c>
      <c r="E81">
        <v>174</v>
      </c>
      <c r="F81" t="s">
        <v>9398</v>
      </c>
      <c r="G81" t="s">
        <v>9399</v>
      </c>
      <c r="H81" s="2">
        <v>0</v>
      </c>
      <c r="I81" s="2">
        <v>0</v>
      </c>
      <c r="J81" s="2">
        <v>0</v>
      </c>
      <c r="K81" s="15">
        <v>440.51</v>
      </c>
      <c r="L81" s="2">
        <v>0</v>
      </c>
      <c r="M81" s="2">
        <v>0</v>
      </c>
      <c r="N81" s="2">
        <v>0</v>
      </c>
      <c r="O81" s="2">
        <v>57.266300000000001</v>
      </c>
      <c r="P81" s="2">
        <v>497.77629999999999</v>
      </c>
      <c r="Q81" t="s">
        <v>8016</v>
      </c>
      <c r="R81" t="s">
        <v>8196</v>
      </c>
      <c r="S81" s="2">
        <v>0</v>
      </c>
      <c r="T81" s="2">
        <v>0</v>
      </c>
      <c r="U81" s="2"/>
    </row>
    <row r="82" spans="1:21" ht="15.75" hidden="1" thickBot="1" x14ac:dyDescent="0.3">
      <c r="T82" s="2"/>
      <c r="U82" s="2"/>
    </row>
    <row r="83" spans="1:21" ht="15.75" thickBot="1" x14ac:dyDescent="0.3">
      <c r="A83" s="130" t="s">
        <v>71</v>
      </c>
      <c r="B83" s="131"/>
      <c r="C83" s="131"/>
      <c r="D83" s="131"/>
      <c r="E83" s="131"/>
      <c r="F83" s="131"/>
      <c r="G83" s="132"/>
      <c r="H83" s="3">
        <f>+SUBTOTAL(9,Tabla1[C. EXENTAS])</f>
        <v>16.840000000000003</v>
      </c>
      <c r="I83" s="3">
        <f>+SUBTOTAL(9,Tabla1[I. EXENTAS])</f>
        <v>0</v>
      </c>
      <c r="J83" s="3">
        <f>+SUBTOTAL(9,Tabla1[IMPOR EX])</f>
        <v>0</v>
      </c>
      <c r="K83" s="3">
        <f>+SUBTOTAL(9,Tabla1[C. GRAVADA])</f>
        <v>741.93000000000006</v>
      </c>
      <c r="L83" s="3">
        <f>+SUBTOTAL(9,Tabla1[INTER GRAVA])</f>
        <v>0</v>
      </c>
      <c r="M83" s="3">
        <f>+SUBTOTAL(9,Tabla1[IMPOR BIENES])</f>
        <v>0</v>
      </c>
      <c r="N83" s="3">
        <f>+SUBTOTAL(9,Tabla1[IMPOR SERV])</f>
        <v>0</v>
      </c>
      <c r="O83" s="3">
        <f>+SUBTOTAL(9,Tabla1[IVA])</f>
        <v>96.45089999999999</v>
      </c>
      <c r="P83" s="3">
        <f>+SUBTOTAL(9,Tabla1[TOTAL C.])</f>
        <v>855.22090000000003</v>
      </c>
      <c r="Q83" s="3"/>
      <c r="R83" s="3">
        <f>+SUBTOTAL(9,Tabla1[ANEXO 3])</f>
        <v>0</v>
      </c>
      <c r="S83" s="3"/>
      <c r="T83" s="3">
        <f>+SUBTOTAL(9,Tabla1[PERCEPCIONES])</f>
        <v>0</v>
      </c>
      <c r="U83" s="2"/>
    </row>
    <row r="84" spans="1:21" x14ac:dyDescent="0.25">
      <c r="U84" s="2"/>
    </row>
    <row r="85" spans="1:21" x14ac:dyDescent="0.25">
      <c r="U85" s="2"/>
    </row>
    <row r="86" spans="1:21" x14ac:dyDescent="0.25">
      <c r="U86" s="2"/>
    </row>
    <row r="87" spans="1:21" x14ac:dyDescent="0.25">
      <c r="U87" s="2"/>
    </row>
    <row r="88" spans="1:21" x14ac:dyDescent="0.25">
      <c r="U88" s="2"/>
    </row>
    <row r="89" spans="1:21" x14ac:dyDescent="0.25">
      <c r="U89" s="2"/>
    </row>
    <row r="90" spans="1:21" x14ac:dyDescent="0.25">
      <c r="U90" s="2"/>
    </row>
    <row r="91" spans="1:21" x14ac:dyDescent="0.25">
      <c r="U91" s="2"/>
    </row>
    <row r="92" spans="1:21" x14ac:dyDescent="0.25">
      <c r="U92" s="2"/>
    </row>
    <row r="93" spans="1:21" x14ac:dyDescent="0.25">
      <c r="U93" s="2"/>
    </row>
    <row r="94" spans="1:21" x14ac:dyDescent="0.25">
      <c r="U94" s="2"/>
    </row>
    <row r="95" spans="1:21" x14ac:dyDescent="0.25">
      <c r="U95" s="2"/>
    </row>
    <row r="96" spans="1:21" x14ac:dyDescent="0.25">
      <c r="U96" s="2"/>
    </row>
    <row r="97" spans="21:21" x14ac:dyDescent="0.25">
      <c r="U97" s="2"/>
    </row>
    <row r="98" spans="21:21" x14ac:dyDescent="0.25">
      <c r="U98" s="2"/>
    </row>
    <row r="99" spans="21:21" x14ac:dyDescent="0.25">
      <c r="U99" s="2"/>
    </row>
    <row r="100" spans="21:21" x14ac:dyDescent="0.25">
      <c r="U100" s="2"/>
    </row>
    <row r="101" spans="21:21" x14ac:dyDescent="0.25">
      <c r="U101" s="2"/>
    </row>
    <row r="102" spans="21:21" x14ac:dyDescent="0.25">
      <c r="U102" s="2"/>
    </row>
    <row r="103" spans="21:21" x14ac:dyDescent="0.25">
      <c r="U103" s="2"/>
    </row>
    <row r="104" spans="21:21" x14ac:dyDescent="0.25">
      <c r="U104" s="2"/>
    </row>
    <row r="105" spans="21:21" x14ac:dyDescent="0.25">
      <c r="U105" s="2"/>
    </row>
    <row r="106" spans="21:21" x14ac:dyDescent="0.25">
      <c r="U106" s="2"/>
    </row>
    <row r="107" spans="21:21" x14ac:dyDescent="0.25">
      <c r="U107" s="2"/>
    </row>
    <row r="108" spans="21:21" x14ac:dyDescent="0.25">
      <c r="U108" s="2"/>
    </row>
    <row r="109" spans="21:21" x14ac:dyDescent="0.25">
      <c r="U109" s="2"/>
    </row>
    <row r="110" spans="21:21" x14ac:dyDescent="0.25">
      <c r="U110" s="2"/>
    </row>
    <row r="111" spans="21:21" x14ac:dyDescent="0.25">
      <c r="U111" s="2"/>
    </row>
    <row r="112" spans="21:21" x14ac:dyDescent="0.25">
      <c r="U112" s="2"/>
    </row>
    <row r="113" spans="21:21" x14ac:dyDescent="0.25">
      <c r="U113" s="2"/>
    </row>
    <row r="114" spans="21:21" x14ac:dyDescent="0.25">
      <c r="U114" s="2"/>
    </row>
    <row r="115" spans="21:21" x14ac:dyDescent="0.25">
      <c r="U115" s="2"/>
    </row>
    <row r="116" spans="21:21" x14ac:dyDescent="0.25">
      <c r="U116" s="2"/>
    </row>
    <row r="117" spans="21:21" x14ac:dyDescent="0.25">
      <c r="U117" s="117"/>
    </row>
    <row r="118" spans="21:21" x14ac:dyDescent="0.25">
      <c r="U118" s="117"/>
    </row>
    <row r="119" spans="21:21" x14ac:dyDescent="0.25">
      <c r="U119" s="2"/>
    </row>
    <row r="120" spans="21:21" x14ac:dyDescent="0.25">
      <c r="U120" s="2"/>
    </row>
    <row r="121" spans="21:21" x14ac:dyDescent="0.25">
      <c r="U121" s="2"/>
    </row>
    <row r="122" spans="21:21" x14ac:dyDescent="0.25">
      <c r="U122" s="2"/>
    </row>
    <row r="123" spans="21:21" x14ac:dyDescent="0.25">
      <c r="U123" s="2"/>
    </row>
    <row r="124" spans="21:21" x14ac:dyDescent="0.25">
      <c r="U124" s="2"/>
    </row>
    <row r="125" spans="21:21" x14ac:dyDescent="0.25">
      <c r="U125" s="2"/>
    </row>
    <row r="126" spans="21:21" x14ac:dyDescent="0.25">
      <c r="U126" s="2"/>
    </row>
    <row r="127" spans="21:21" x14ac:dyDescent="0.25">
      <c r="U127" s="2"/>
    </row>
    <row r="128" spans="21:21" x14ac:dyDescent="0.25">
      <c r="U128" s="2"/>
    </row>
    <row r="129" spans="21:21" x14ac:dyDescent="0.25">
      <c r="U129" s="2"/>
    </row>
    <row r="130" spans="21:21" x14ac:dyDescent="0.25">
      <c r="U130" s="2"/>
    </row>
    <row r="131" spans="21:21" x14ac:dyDescent="0.25">
      <c r="U131" s="2"/>
    </row>
    <row r="132" spans="21:21" x14ac:dyDescent="0.25">
      <c r="U132" s="2"/>
    </row>
    <row r="133" spans="21:21" x14ac:dyDescent="0.25">
      <c r="U133" s="2"/>
    </row>
    <row r="134" spans="21:21" x14ac:dyDescent="0.25">
      <c r="U134" s="2"/>
    </row>
    <row r="135" spans="21:21" x14ac:dyDescent="0.25">
      <c r="U135" s="2"/>
    </row>
    <row r="136" spans="21:21" x14ac:dyDescent="0.25">
      <c r="U136" s="2"/>
    </row>
    <row r="137" spans="21:21" x14ac:dyDescent="0.25">
      <c r="U137" s="2"/>
    </row>
    <row r="138" spans="21:21" x14ac:dyDescent="0.25">
      <c r="U138" s="2"/>
    </row>
    <row r="139" spans="21:21" x14ac:dyDescent="0.25">
      <c r="U139" s="2"/>
    </row>
    <row r="140" spans="21:21" x14ac:dyDescent="0.25">
      <c r="U140" s="2"/>
    </row>
    <row r="141" spans="21:21" x14ac:dyDescent="0.25">
      <c r="U141" s="2"/>
    </row>
    <row r="142" spans="21:21" x14ac:dyDescent="0.25">
      <c r="U142" s="2"/>
    </row>
    <row r="143" spans="21:21" x14ac:dyDescent="0.25">
      <c r="U143" s="2"/>
    </row>
    <row r="144" spans="21:21" x14ac:dyDescent="0.25">
      <c r="U144" s="2"/>
    </row>
    <row r="145" spans="21:21" x14ac:dyDescent="0.25">
      <c r="U145" s="2"/>
    </row>
    <row r="146" spans="21:21" x14ac:dyDescent="0.25">
      <c r="U146" s="2"/>
    </row>
    <row r="147" spans="21:21" x14ac:dyDescent="0.25">
      <c r="U147" s="2"/>
    </row>
    <row r="148" spans="21:21" x14ac:dyDescent="0.25">
      <c r="U148" s="2"/>
    </row>
    <row r="149" spans="21:21" x14ac:dyDescent="0.25">
      <c r="U149" s="2"/>
    </row>
    <row r="150" spans="21:21" x14ac:dyDescent="0.25">
      <c r="U150" s="2"/>
    </row>
    <row r="151" spans="21:21" x14ac:dyDescent="0.25">
      <c r="U151" s="2"/>
    </row>
    <row r="152" spans="21:21" x14ac:dyDescent="0.25">
      <c r="U152" s="2"/>
    </row>
    <row r="153" spans="21:21" x14ac:dyDescent="0.25">
      <c r="U153" s="2"/>
    </row>
    <row r="154" spans="21:21" x14ac:dyDescent="0.25">
      <c r="U154" s="2"/>
    </row>
    <row r="155" spans="21:21" x14ac:dyDescent="0.25">
      <c r="U155" s="2"/>
    </row>
    <row r="156" spans="21:21" x14ac:dyDescent="0.25">
      <c r="U156" s="2"/>
    </row>
    <row r="157" spans="21:21" x14ac:dyDescent="0.25">
      <c r="U157" s="2"/>
    </row>
    <row r="158" spans="21:21" x14ac:dyDescent="0.25">
      <c r="U158" s="2"/>
    </row>
    <row r="159" spans="21:21" x14ac:dyDescent="0.25">
      <c r="U159" s="2"/>
    </row>
    <row r="160" spans="21:21" x14ac:dyDescent="0.25">
      <c r="U160" s="2"/>
    </row>
    <row r="161" spans="21:21" x14ac:dyDescent="0.25">
      <c r="U161" s="2"/>
    </row>
    <row r="162" spans="21:21" x14ac:dyDescent="0.25">
      <c r="U162" s="2"/>
    </row>
    <row r="163" spans="21:21" x14ac:dyDescent="0.25">
      <c r="U163" s="2"/>
    </row>
    <row r="164" spans="21:21" x14ac:dyDescent="0.25">
      <c r="U164" s="2"/>
    </row>
    <row r="165" spans="21:21" x14ac:dyDescent="0.25">
      <c r="U165" s="2"/>
    </row>
    <row r="166" spans="21:21" x14ac:dyDescent="0.25">
      <c r="U166" s="2"/>
    </row>
    <row r="167" spans="21:21" x14ac:dyDescent="0.25">
      <c r="U167" s="2"/>
    </row>
    <row r="168" spans="21:21" x14ac:dyDescent="0.25">
      <c r="U168" s="2"/>
    </row>
    <row r="169" spans="21:21" x14ac:dyDescent="0.25">
      <c r="U169" s="2"/>
    </row>
    <row r="170" spans="21:21" x14ac:dyDescent="0.25">
      <c r="U170" s="2"/>
    </row>
    <row r="171" spans="21:21" x14ac:dyDescent="0.25">
      <c r="U171" s="2"/>
    </row>
    <row r="172" spans="21:21" x14ac:dyDescent="0.25">
      <c r="U172" s="2"/>
    </row>
    <row r="173" spans="21:21" x14ac:dyDescent="0.25">
      <c r="U173" s="2"/>
    </row>
    <row r="174" spans="21:21" x14ac:dyDescent="0.25">
      <c r="U174" s="2"/>
    </row>
    <row r="175" spans="21:21" x14ac:dyDescent="0.25">
      <c r="U175" s="2"/>
    </row>
    <row r="176" spans="21:21" x14ac:dyDescent="0.25">
      <c r="U176" s="2"/>
    </row>
    <row r="177" spans="21:21" x14ac:dyDescent="0.25">
      <c r="U177" s="2"/>
    </row>
    <row r="178" spans="21:21" x14ac:dyDescent="0.25">
      <c r="U178" s="2"/>
    </row>
    <row r="179" spans="21:21" x14ac:dyDescent="0.25">
      <c r="U179" s="2"/>
    </row>
    <row r="180" spans="21:21" x14ac:dyDescent="0.25">
      <c r="U180" s="2"/>
    </row>
    <row r="181" spans="21:21" x14ac:dyDescent="0.25">
      <c r="U181" s="2"/>
    </row>
    <row r="182" spans="21:21" x14ac:dyDescent="0.25">
      <c r="U182" s="2"/>
    </row>
    <row r="183" spans="21:21" x14ac:dyDescent="0.25">
      <c r="U183" s="2"/>
    </row>
    <row r="184" spans="21:21" x14ac:dyDescent="0.25">
      <c r="U184" s="2"/>
    </row>
    <row r="185" spans="21:21" x14ac:dyDescent="0.25">
      <c r="U185" s="2"/>
    </row>
    <row r="186" spans="21:21" x14ac:dyDescent="0.25">
      <c r="U186" s="2"/>
    </row>
    <row r="187" spans="21:21" x14ac:dyDescent="0.25">
      <c r="U187" s="2"/>
    </row>
    <row r="188" spans="21:21" x14ac:dyDescent="0.25">
      <c r="U188" s="2"/>
    </row>
    <row r="189" spans="21:21" x14ac:dyDescent="0.25">
      <c r="U189" s="2"/>
    </row>
    <row r="190" spans="21:21" x14ac:dyDescent="0.25">
      <c r="U190" s="2"/>
    </row>
    <row r="191" spans="21:21" x14ac:dyDescent="0.25">
      <c r="U191" s="2"/>
    </row>
    <row r="192" spans="21:21" x14ac:dyDescent="0.25">
      <c r="U192" s="2"/>
    </row>
    <row r="193" spans="21:21" x14ac:dyDescent="0.25">
      <c r="U193" s="2"/>
    </row>
    <row r="194" spans="21:21" x14ac:dyDescent="0.25">
      <c r="U194" s="2"/>
    </row>
    <row r="195" spans="21:21" x14ac:dyDescent="0.25">
      <c r="U195" s="2"/>
    </row>
    <row r="196" spans="21:21" x14ac:dyDescent="0.25">
      <c r="U196" s="2"/>
    </row>
    <row r="197" spans="21:21" x14ac:dyDescent="0.25">
      <c r="U197" s="2"/>
    </row>
    <row r="198" spans="21:21" x14ac:dyDescent="0.25">
      <c r="U198" s="2"/>
    </row>
    <row r="199" spans="21:21" x14ac:dyDescent="0.25">
      <c r="U199" s="2"/>
    </row>
    <row r="200" spans="21:21" x14ac:dyDescent="0.25">
      <c r="U200" s="2"/>
    </row>
    <row r="201" spans="21:21" x14ac:dyDescent="0.25">
      <c r="U201" s="2"/>
    </row>
    <row r="202" spans="21:21" x14ac:dyDescent="0.25">
      <c r="U202" s="2"/>
    </row>
    <row r="203" spans="21:21" x14ac:dyDescent="0.25">
      <c r="U203" s="2"/>
    </row>
    <row r="204" spans="21:21" x14ac:dyDescent="0.25">
      <c r="U204" s="2"/>
    </row>
    <row r="205" spans="21:21" x14ac:dyDescent="0.25">
      <c r="U205" s="2"/>
    </row>
    <row r="206" spans="21:21" x14ac:dyDescent="0.25">
      <c r="U206" s="2"/>
    </row>
    <row r="207" spans="21:21" x14ac:dyDescent="0.25">
      <c r="U207" s="2"/>
    </row>
    <row r="208" spans="21:21" x14ac:dyDescent="0.25">
      <c r="U208" s="2"/>
    </row>
    <row r="209" spans="21:21" x14ac:dyDescent="0.25">
      <c r="U209" s="2"/>
    </row>
    <row r="210" spans="21:21" x14ac:dyDescent="0.25">
      <c r="U210" s="2"/>
    </row>
    <row r="211" spans="21:21" x14ac:dyDescent="0.25">
      <c r="U211" s="2"/>
    </row>
    <row r="212" spans="21:21" x14ac:dyDescent="0.25">
      <c r="U212" s="2"/>
    </row>
    <row r="213" spans="21:21" x14ac:dyDescent="0.25">
      <c r="U213" s="2"/>
    </row>
    <row r="214" spans="21:21" x14ac:dyDescent="0.25">
      <c r="U214" s="2"/>
    </row>
    <row r="215" spans="21:21" x14ac:dyDescent="0.25">
      <c r="U215" s="2"/>
    </row>
    <row r="216" spans="21:21" x14ac:dyDescent="0.25">
      <c r="U216" s="2"/>
    </row>
    <row r="217" spans="21:21" x14ac:dyDescent="0.25">
      <c r="U217" s="2"/>
    </row>
    <row r="218" spans="21:21" x14ac:dyDescent="0.25">
      <c r="U218" s="2"/>
    </row>
    <row r="219" spans="21:21" x14ac:dyDescent="0.25">
      <c r="U219" s="2"/>
    </row>
    <row r="220" spans="21:21" x14ac:dyDescent="0.25">
      <c r="U220" s="2"/>
    </row>
    <row r="221" spans="21:21" x14ac:dyDescent="0.25">
      <c r="U221" s="2"/>
    </row>
    <row r="222" spans="21:21" x14ac:dyDescent="0.25">
      <c r="U222" s="2"/>
    </row>
    <row r="223" spans="21:21" x14ac:dyDescent="0.25">
      <c r="U223" s="2"/>
    </row>
    <row r="224" spans="21:21" x14ac:dyDescent="0.25">
      <c r="U224" s="2"/>
    </row>
    <row r="225" spans="21:21" x14ac:dyDescent="0.25">
      <c r="U225" s="2"/>
    </row>
    <row r="226" spans="21:21" x14ac:dyDescent="0.25">
      <c r="U226" s="2"/>
    </row>
    <row r="227" spans="21:21" x14ac:dyDescent="0.25">
      <c r="U227" s="2"/>
    </row>
    <row r="228" spans="21:21" x14ac:dyDescent="0.25">
      <c r="U228" s="2"/>
    </row>
    <row r="229" spans="21:21" x14ac:dyDescent="0.25">
      <c r="U229" s="2"/>
    </row>
    <row r="230" spans="21:21" x14ac:dyDescent="0.25">
      <c r="U230" s="2"/>
    </row>
    <row r="231" spans="21:21" x14ac:dyDescent="0.25">
      <c r="U231" s="2"/>
    </row>
    <row r="232" spans="21:21" x14ac:dyDescent="0.25">
      <c r="U232" s="2"/>
    </row>
    <row r="233" spans="21:21" x14ac:dyDescent="0.25">
      <c r="U233" s="2"/>
    </row>
    <row r="234" spans="21:21" x14ac:dyDescent="0.25">
      <c r="U234" s="2"/>
    </row>
    <row r="235" spans="21:21" x14ac:dyDescent="0.25">
      <c r="U235" s="2"/>
    </row>
    <row r="236" spans="21:21" x14ac:dyDescent="0.25">
      <c r="U236" s="2"/>
    </row>
    <row r="237" spans="21:21" x14ac:dyDescent="0.25">
      <c r="U237" s="2"/>
    </row>
    <row r="238" spans="21:21" x14ac:dyDescent="0.25">
      <c r="U238" s="2"/>
    </row>
    <row r="239" spans="21:21" x14ac:dyDescent="0.25">
      <c r="U239" s="2"/>
    </row>
    <row r="240" spans="21:21" x14ac:dyDescent="0.25">
      <c r="U240" s="2"/>
    </row>
    <row r="241" spans="21:21" x14ac:dyDescent="0.25">
      <c r="U241" s="2"/>
    </row>
    <row r="242" spans="21:21" x14ac:dyDescent="0.25">
      <c r="U242" s="2"/>
    </row>
    <row r="243" spans="21:21" x14ac:dyDescent="0.25">
      <c r="U243" s="2"/>
    </row>
    <row r="244" spans="21:21" x14ac:dyDescent="0.25">
      <c r="U244" s="2"/>
    </row>
    <row r="245" spans="21:21" x14ac:dyDescent="0.25">
      <c r="U245" s="2"/>
    </row>
    <row r="246" spans="21:21" x14ac:dyDescent="0.25">
      <c r="U246" s="2"/>
    </row>
    <row r="247" spans="21:21" x14ac:dyDescent="0.25">
      <c r="U247" s="2"/>
    </row>
    <row r="248" spans="21:21" x14ac:dyDescent="0.25">
      <c r="U248" s="2"/>
    </row>
    <row r="249" spans="21:21" x14ac:dyDescent="0.25">
      <c r="U249" s="2"/>
    </row>
    <row r="250" spans="21:21" x14ac:dyDescent="0.25">
      <c r="U250" s="2"/>
    </row>
    <row r="251" spans="21:21" x14ac:dyDescent="0.25">
      <c r="U251" s="2"/>
    </row>
    <row r="252" spans="21:21" x14ac:dyDescent="0.25">
      <c r="U252" s="2"/>
    </row>
    <row r="253" spans="21:21" x14ac:dyDescent="0.25">
      <c r="U253" s="2"/>
    </row>
    <row r="254" spans="21:21" x14ac:dyDescent="0.25">
      <c r="U254" s="2"/>
    </row>
    <row r="255" spans="21:21" x14ac:dyDescent="0.25">
      <c r="U255" s="2"/>
    </row>
    <row r="256" spans="21:21" x14ac:dyDescent="0.25">
      <c r="U256" s="2"/>
    </row>
    <row r="257" spans="21:21" x14ac:dyDescent="0.25">
      <c r="U257" s="2"/>
    </row>
    <row r="258" spans="21:21" x14ac:dyDescent="0.25">
      <c r="U258" s="2"/>
    </row>
    <row r="259" spans="21:21" x14ac:dyDescent="0.25">
      <c r="U259" s="2"/>
    </row>
    <row r="260" spans="21:21" x14ac:dyDescent="0.25">
      <c r="U260" s="2"/>
    </row>
    <row r="261" spans="21:21" x14ac:dyDescent="0.25">
      <c r="U261" s="2"/>
    </row>
    <row r="262" spans="21:21" x14ac:dyDescent="0.25">
      <c r="U262" s="2"/>
    </row>
    <row r="263" spans="21:21" x14ac:dyDescent="0.25">
      <c r="U263" s="2"/>
    </row>
    <row r="264" spans="21:21" x14ac:dyDescent="0.25">
      <c r="U264" s="2"/>
    </row>
    <row r="265" spans="21:21" x14ac:dyDescent="0.25">
      <c r="U265" s="2"/>
    </row>
    <row r="266" spans="21:21" x14ac:dyDescent="0.25">
      <c r="U266" s="2"/>
    </row>
    <row r="267" spans="21:21" x14ac:dyDescent="0.25">
      <c r="U267" s="2"/>
    </row>
    <row r="268" spans="21:21" x14ac:dyDescent="0.25">
      <c r="U268" s="2"/>
    </row>
    <row r="269" spans="21:21" x14ac:dyDescent="0.25">
      <c r="U269" s="2"/>
    </row>
    <row r="270" spans="21:21" x14ac:dyDescent="0.25">
      <c r="U270" s="2"/>
    </row>
    <row r="271" spans="21:21" x14ac:dyDescent="0.25">
      <c r="U271" s="2"/>
    </row>
    <row r="272" spans="21:21" x14ac:dyDescent="0.25">
      <c r="U272" s="2"/>
    </row>
    <row r="273" spans="21:21" x14ac:dyDescent="0.25">
      <c r="U273" s="2"/>
    </row>
    <row r="274" spans="21:21" x14ac:dyDescent="0.25">
      <c r="U274" s="2"/>
    </row>
    <row r="275" spans="21:21" x14ac:dyDescent="0.25">
      <c r="U275" s="2"/>
    </row>
    <row r="276" spans="21:21" x14ac:dyDescent="0.25">
      <c r="U276" s="2"/>
    </row>
    <row r="277" spans="21:21" x14ac:dyDescent="0.25">
      <c r="U277" s="2"/>
    </row>
    <row r="278" spans="21:21" x14ac:dyDescent="0.25">
      <c r="U278" s="2"/>
    </row>
    <row r="279" spans="21:21" x14ac:dyDescent="0.25">
      <c r="U279" s="2"/>
    </row>
    <row r="280" spans="21:21" x14ac:dyDescent="0.25">
      <c r="U280" s="2"/>
    </row>
    <row r="281" spans="21:21" x14ac:dyDescent="0.25">
      <c r="U281" s="2"/>
    </row>
    <row r="282" spans="21:21" x14ac:dyDescent="0.25">
      <c r="U282" s="2"/>
    </row>
    <row r="283" spans="21:21" x14ac:dyDescent="0.25">
      <c r="U283" s="2"/>
    </row>
    <row r="284" spans="21:21" x14ac:dyDescent="0.25">
      <c r="U284" s="2"/>
    </row>
    <row r="285" spans="21:21" x14ac:dyDescent="0.25">
      <c r="U285" s="2"/>
    </row>
    <row r="286" spans="21:21" x14ac:dyDescent="0.25">
      <c r="U286" s="2"/>
    </row>
    <row r="287" spans="21:21" x14ac:dyDescent="0.25">
      <c r="U287" s="2"/>
    </row>
    <row r="288" spans="21:21" x14ac:dyDescent="0.25">
      <c r="U288" s="2"/>
    </row>
    <row r="289" spans="21:21" x14ac:dyDescent="0.25">
      <c r="U289" s="2"/>
    </row>
    <row r="290" spans="21:21" x14ac:dyDescent="0.25">
      <c r="U290" s="2"/>
    </row>
    <row r="291" spans="21:21" x14ac:dyDescent="0.25">
      <c r="U291" s="2"/>
    </row>
    <row r="292" spans="21:21" x14ac:dyDescent="0.25">
      <c r="U292" s="2"/>
    </row>
    <row r="293" spans="21:21" x14ac:dyDescent="0.25">
      <c r="U293" s="2"/>
    </row>
    <row r="294" spans="21:21" x14ac:dyDescent="0.25">
      <c r="U294" s="2"/>
    </row>
    <row r="295" spans="21:21" x14ac:dyDescent="0.25">
      <c r="U295" s="2"/>
    </row>
    <row r="296" spans="21:21" x14ac:dyDescent="0.25">
      <c r="U296" s="2"/>
    </row>
    <row r="297" spans="21:21" x14ac:dyDescent="0.25">
      <c r="U297" s="2"/>
    </row>
    <row r="298" spans="21:21" x14ac:dyDescent="0.25">
      <c r="U298" s="2"/>
    </row>
    <row r="299" spans="21:21" x14ac:dyDescent="0.25">
      <c r="U299" s="2"/>
    </row>
    <row r="300" spans="21:21" x14ac:dyDescent="0.25">
      <c r="U300" s="2"/>
    </row>
    <row r="301" spans="21:21" x14ac:dyDescent="0.25">
      <c r="U301" s="2"/>
    </row>
    <row r="302" spans="21:21" x14ac:dyDescent="0.25">
      <c r="U302" s="2"/>
    </row>
    <row r="303" spans="21:21" x14ac:dyDescent="0.25">
      <c r="U303" s="2"/>
    </row>
    <row r="304" spans="21:21" x14ac:dyDescent="0.25">
      <c r="U304" s="2"/>
    </row>
    <row r="305" spans="21:21" x14ac:dyDescent="0.25">
      <c r="U305" s="2"/>
    </row>
    <row r="306" spans="21:21" x14ac:dyDescent="0.25">
      <c r="U306" s="2"/>
    </row>
    <row r="307" spans="21:21" x14ac:dyDescent="0.25">
      <c r="U307" s="2"/>
    </row>
    <row r="308" spans="21:21" x14ac:dyDescent="0.25">
      <c r="U308" s="2"/>
    </row>
    <row r="309" spans="21:21" x14ac:dyDescent="0.25">
      <c r="U309" s="2"/>
    </row>
    <row r="310" spans="21:21" x14ac:dyDescent="0.25">
      <c r="U310" s="2"/>
    </row>
    <row r="311" spans="21:21" x14ac:dyDescent="0.25">
      <c r="U311" s="2"/>
    </row>
    <row r="312" spans="21:21" x14ac:dyDescent="0.25">
      <c r="U312" s="2"/>
    </row>
    <row r="313" spans="21:21" x14ac:dyDescent="0.25">
      <c r="U313" s="2"/>
    </row>
    <row r="314" spans="21:21" x14ac:dyDescent="0.25">
      <c r="U314" s="2"/>
    </row>
    <row r="315" spans="21:21" x14ac:dyDescent="0.25">
      <c r="U315" s="2"/>
    </row>
    <row r="316" spans="21:21" x14ac:dyDescent="0.25">
      <c r="U316" s="2"/>
    </row>
    <row r="317" spans="21:21" x14ac:dyDescent="0.25">
      <c r="U317" s="2"/>
    </row>
    <row r="318" spans="21:21" x14ac:dyDescent="0.25">
      <c r="U318" s="2"/>
    </row>
    <row r="319" spans="21:21" x14ac:dyDescent="0.25">
      <c r="U319" s="2"/>
    </row>
    <row r="320" spans="21:21" x14ac:dyDescent="0.25">
      <c r="U320" s="2"/>
    </row>
    <row r="321" spans="21:21" x14ac:dyDescent="0.25">
      <c r="U321" s="2"/>
    </row>
    <row r="322" spans="21:21" x14ac:dyDescent="0.25">
      <c r="U322" s="2"/>
    </row>
    <row r="323" spans="21:21" x14ac:dyDescent="0.25">
      <c r="U323" s="2"/>
    </row>
    <row r="324" spans="21:21" x14ac:dyDescent="0.25">
      <c r="U324" s="2"/>
    </row>
    <row r="325" spans="21:21" x14ac:dyDescent="0.25">
      <c r="U325" s="2"/>
    </row>
    <row r="326" spans="21:21" x14ac:dyDescent="0.25">
      <c r="U326" s="2"/>
    </row>
    <row r="327" spans="21:21" x14ac:dyDescent="0.25">
      <c r="U327" s="2"/>
    </row>
    <row r="328" spans="21:21" x14ac:dyDescent="0.25">
      <c r="U328" s="2"/>
    </row>
    <row r="329" spans="21:21" x14ac:dyDescent="0.25">
      <c r="U329" s="2"/>
    </row>
    <row r="330" spans="21:21" x14ac:dyDescent="0.25">
      <c r="U330" s="2"/>
    </row>
    <row r="331" spans="21:21" x14ac:dyDescent="0.25">
      <c r="U331" s="2"/>
    </row>
    <row r="332" spans="21:21" x14ac:dyDescent="0.25">
      <c r="U332" s="2"/>
    </row>
    <row r="333" spans="21:21" x14ac:dyDescent="0.25">
      <c r="U333" s="2"/>
    </row>
    <row r="334" spans="21:21" x14ac:dyDescent="0.25">
      <c r="U334" s="2"/>
    </row>
    <row r="335" spans="21:21" x14ac:dyDescent="0.25">
      <c r="U335" s="2"/>
    </row>
    <row r="336" spans="21:21" x14ac:dyDescent="0.25">
      <c r="U336" s="2"/>
    </row>
    <row r="337" spans="21:21" x14ac:dyDescent="0.25">
      <c r="U337" s="2"/>
    </row>
    <row r="338" spans="21:21" x14ac:dyDescent="0.25">
      <c r="U338" s="2"/>
    </row>
    <row r="339" spans="21:21" x14ac:dyDescent="0.25">
      <c r="U339" s="2"/>
    </row>
    <row r="340" spans="21:21" x14ac:dyDescent="0.25">
      <c r="U340" s="2"/>
    </row>
    <row r="341" spans="21:21" x14ac:dyDescent="0.25">
      <c r="U341" s="2"/>
    </row>
    <row r="342" spans="21:21" x14ac:dyDescent="0.25">
      <c r="U342" s="2"/>
    </row>
    <row r="343" spans="21:21" x14ac:dyDescent="0.25">
      <c r="U343" s="2"/>
    </row>
    <row r="344" spans="21:21" x14ac:dyDescent="0.25">
      <c r="U344" s="2"/>
    </row>
    <row r="345" spans="21:21" x14ac:dyDescent="0.25">
      <c r="U345" s="2"/>
    </row>
    <row r="346" spans="21:21" x14ac:dyDescent="0.25">
      <c r="U346" s="2"/>
    </row>
    <row r="347" spans="21:21" x14ac:dyDescent="0.25">
      <c r="U347" s="2"/>
    </row>
    <row r="348" spans="21:21" x14ac:dyDescent="0.25">
      <c r="U348" s="2"/>
    </row>
    <row r="349" spans="21:21" x14ac:dyDescent="0.25">
      <c r="U349" s="2"/>
    </row>
    <row r="350" spans="21:21" x14ac:dyDescent="0.25">
      <c r="U350" s="2"/>
    </row>
    <row r="351" spans="21:21" x14ac:dyDescent="0.25">
      <c r="U351" s="2"/>
    </row>
    <row r="352" spans="21:21" x14ac:dyDescent="0.25">
      <c r="U352" s="2"/>
    </row>
    <row r="353" spans="21:21" x14ac:dyDescent="0.25">
      <c r="U353" s="2"/>
    </row>
    <row r="354" spans="21:21" x14ac:dyDescent="0.25">
      <c r="U354" s="2"/>
    </row>
    <row r="355" spans="21:21" x14ac:dyDescent="0.25">
      <c r="U355" s="2"/>
    </row>
    <row r="356" spans="21:21" x14ac:dyDescent="0.25">
      <c r="U356" s="2"/>
    </row>
    <row r="357" spans="21:21" x14ac:dyDescent="0.25">
      <c r="U357" s="2"/>
    </row>
    <row r="358" spans="21:21" x14ac:dyDescent="0.25">
      <c r="U358" s="2"/>
    </row>
    <row r="359" spans="21:21" x14ac:dyDescent="0.25">
      <c r="U359" s="2"/>
    </row>
    <row r="360" spans="21:21" x14ac:dyDescent="0.25">
      <c r="U360" s="2"/>
    </row>
    <row r="361" spans="21:21" x14ac:dyDescent="0.25">
      <c r="U361" s="2"/>
    </row>
    <row r="362" spans="21:21" x14ac:dyDescent="0.25">
      <c r="U362" s="2"/>
    </row>
    <row r="363" spans="21:21" x14ac:dyDescent="0.25">
      <c r="U363" s="2"/>
    </row>
    <row r="364" spans="21:21" x14ac:dyDescent="0.25">
      <c r="U364" s="2"/>
    </row>
    <row r="365" spans="21:21" x14ac:dyDescent="0.25">
      <c r="U365" s="2"/>
    </row>
    <row r="366" spans="21:21" x14ac:dyDescent="0.25">
      <c r="U366" s="2"/>
    </row>
    <row r="367" spans="21:21" x14ac:dyDescent="0.25">
      <c r="U367" s="2"/>
    </row>
    <row r="368" spans="21:21" x14ac:dyDescent="0.25">
      <c r="U368" s="2"/>
    </row>
    <row r="369" spans="21:21" x14ac:dyDescent="0.25">
      <c r="U369" s="2"/>
    </row>
    <row r="370" spans="21:21" x14ac:dyDescent="0.25">
      <c r="U370" s="2"/>
    </row>
    <row r="371" spans="21:21" x14ac:dyDescent="0.25">
      <c r="U371" s="2"/>
    </row>
    <row r="372" spans="21:21" x14ac:dyDescent="0.25">
      <c r="U372" s="2"/>
    </row>
    <row r="373" spans="21:21" x14ac:dyDescent="0.25">
      <c r="U373" s="2"/>
    </row>
    <row r="374" spans="21:21" x14ac:dyDescent="0.25">
      <c r="U374" s="2"/>
    </row>
    <row r="375" spans="21:21" x14ac:dyDescent="0.25">
      <c r="U375" s="2"/>
    </row>
    <row r="376" spans="21:21" x14ac:dyDescent="0.25">
      <c r="U376" s="2"/>
    </row>
    <row r="377" spans="21:21" x14ac:dyDescent="0.25">
      <c r="U377" s="2"/>
    </row>
    <row r="378" spans="21:21" x14ac:dyDescent="0.25">
      <c r="U378" s="2"/>
    </row>
    <row r="379" spans="21:21" x14ac:dyDescent="0.25">
      <c r="U379" s="2"/>
    </row>
    <row r="380" spans="21:21" x14ac:dyDescent="0.25">
      <c r="U380" s="2"/>
    </row>
    <row r="381" spans="21:21" x14ac:dyDescent="0.25">
      <c r="U381" s="2"/>
    </row>
    <row r="382" spans="21:21" x14ac:dyDescent="0.25">
      <c r="U382" s="2"/>
    </row>
    <row r="383" spans="21:21" x14ac:dyDescent="0.25">
      <c r="U383" s="2"/>
    </row>
    <row r="384" spans="21:21" x14ac:dyDescent="0.25">
      <c r="U384" s="2"/>
    </row>
    <row r="385" spans="21:21" x14ac:dyDescent="0.25">
      <c r="U385" s="2"/>
    </row>
    <row r="386" spans="21:21" x14ac:dyDescent="0.25">
      <c r="U386" s="2"/>
    </row>
    <row r="387" spans="21:21" x14ac:dyDescent="0.25">
      <c r="U387" s="2"/>
    </row>
    <row r="388" spans="21:21" x14ac:dyDescent="0.25">
      <c r="U388" s="2"/>
    </row>
    <row r="389" spans="21:21" x14ac:dyDescent="0.25">
      <c r="U389" s="2"/>
    </row>
    <row r="390" spans="21:21" x14ac:dyDescent="0.25">
      <c r="U390" s="2"/>
    </row>
    <row r="391" spans="21:21" x14ac:dyDescent="0.25">
      <c r="U391" s="2"/>
    </row>
    <row r="392" spans="21:21" x14ac:dyDescent="0.25">
      <c r="U392" s="2"/>
    </row>
    <row r="393" spans="21:21" x14ac:dyDescent="0.25">
      <c r="U393" s="2"/>
    </row>
    <row r="394" spans="21:21" x14ac:dyDescent="0.25">
      <c r="U394" s="2"/>
    </row>
    <row r="395" spans="21:21" x14ac:dyDescent="0.25">
      <c r="U395" s="2"/>
    </row>
    <row r="396" spans="21:21" x14ac:dyDescent="0.25">
      <c r="U396" s="2"/>
    </row>
    <row r="397" spans="21:21" x14ac:dyDescent="0.25">
      <c r="U397" s="2"/>
    </row>
    <row r="398" spans="21:21" x14ac:dyDescent="0.25">
      <c r="U398" s="2"/>
    </row>
    <row r="399" spans="21:21" x14ac:dyDescent="0.25">
      <c r="U399" s="2"/>
    </row>
    <row r="400" spans="21:21" x14ac:dyDescent="0.25">
      <c r="U400" s="2"/>
    </row>
    <row r="401" spans="21:21" x14ac:dyDescent="0.25">
      <c r="U401" s="2"/>
    </row>
    <row r="402" spans="21:21" x14ac:dyDescent="0.25">
      <c r="U402" s="2"/>
    </row>
    <row r="403" spans="21:21" x14ac:dyDescent="0.25">
      <c r="U403" s="2"/>
    </row>
    <row r="404" spans="21:21" x14ac:dyDescent="0.25">
      <c r="U404" s="2"/>
    </row>
    <row r="405" spans="21:21" x14ac:dyDescent="0.25">
      <c r="U405" s="2"/>
    </row>
    <row r="406" spans="21:21" x14ac:dyDescent="0.25">
      <c r="U406" s="2"/>
    </row>
    <row r="407" spans="21:21" x14ac:dyDescent="0.25">
      <c r="U407" s="2"/>
    </row>
    <row r="408" spans="21:21" x14ac:dyDescent="0.25">
      <c r="U408" s="2"/>
    </row>
    <row r="409" spans="21:21" x14ac:dyDescent="0.25">
      <c r="U409" s="2"/>
    </row>
    <row r="410" spans="21:21" x14ac:dyDescent="0.25">
      <c r="U410" s="2"/>
    </row>
    <row r="411" spans="21:21" x14ac:dyDescent="0.25">
      <c r="U411" s="2"/>
    </row>
    <row r="412" spans="21:21" x14ac:dyDescent="0.25">
      <c r="U412" s="2"/>
    </row>
    <row r="413" spans="21:21" x14ac:dyDescent="0.25">
      <c r="U413" s="2"/>
    </row>
    <row r="414" spans="21:21" x14ac:dyDescent="0.25">
      <c r="U414" s="2"/>
    </row>
    <row r="415" spans="21:21" x14ac:dyDescent="0.25">
      <c r="U415" s="2"/>
    </row>
    <row r="416" spans="21:21" x14ac:dyDescent="0.25">
      <c r="U416" s="2"/>
    </row>
    <row r="417" spans="21:21" x14ac:dyDescent="0.25">
      <c r="U417" s="2"/>
    </row>
    <row r="418" spans="21:21" x14ac:dyDescent="0.25">
      <c r="U418" s="2"/>
    </row>
    <row r="419" spans="21:21" x14ac:dyDescent="0.25">
      <c r="U419" s="2"/>
    </row>
    <row r="420" spans="21:21" x14ac:dyDescent="0.25">
      <c r="U420" s="2"/>
    </row>
    <row r="421" spans="21:21" x14ac:dyDescent="0.25">
      <c r="U421" s="2"/>
    </row>
    <row r="422" spans="21:21" x14ac:dyDescent="0.25">
      <c r="U422" s="2"/>
    </row>
    <row r="423" spans="21:21" x14ac:dyDescent="0.25">
      <c r="U423" s="2"/>
    </row>
    <row r="424" spans="21:21" x14ac:dyDescent="0.25">
      <c r="U424" s="2"/>
    </row>
    <row r="425" spans="21:21" x14ac:dyDescent="0.25">
      <c r="U425" s="2"/>
    </row>
    <row r="426" spans="21:21" x14ac:dyDescent="0.25">
      <c r="U426" s="2"/>
    </row>
    <row r="427" spans="21:21" x14ac:dyDescent="0.25">
      <c r="U427" s="2"/>
    </row>
    <row r="428" spans="21:21" x14ac:dyDescent="0.25">
      <c r="U428" s="2"/>
    </row>
    <row r="429" spans="21:21" x14ac:dyDescent="0.25">
      <c r="U429" s="2"/>
    </row>
    <row r="430" spans="21:21" x14ac:dyDescent="0.25">
      <c r="U430" s="2"/>
    </row>
    <row r="431" spans="21:21" x14ac:dyDescent="0.25">
      <c r="U431" s="2"/>
    </row>
    <row r="432" spans="21:21" x14ac:dyDescent="0.25">
      <c r="U432" s="2"/>
    </row>
    <row r="433" spans="21:21" x14ac:dyDescent="0.25">
      <c r="U433" s="2"/>
    </row>
    <row r="434" spans="21:21" x14ac:dyDescent="0.25">
      <c r="U434" s="2"/>
    </row>
    <row r="435" spans="21:21" x14ac:dyDescent="0.25">
      <c r="U435" s="2"/>
    </row>
    <row r="436" spans="21:21" x14ac:dyDescent="0.25">
      <c r="U436" s="2"/>
    </row>
    <row r="437" spans="21:21" x14ac:dyDescent="0.25">
      <c r="U437" s="2"/>
    </row>
    <row r="438" spans="21:21" x14ac:dyDescent="0.25">
      <c r="U438" s="2"/>
    </row>
    <row r="439" spans="21:21" x14ac:dyDescent="0.25">
      <c r="U439" s="2"/>
    </row>
    <row r="440" spans="21:21" x14ac:dyDescent="0.25">
      <c r="U440" s="2"/>
    </row>
    <row r="441" spans="21:21" x14ac:dyDescent="0.25">
      <c r="U441" s="2"/>
    </row>
    <row r="442" spans="21:21" x14ac:dyDescent="0.25">
      <c r="U442" s="2"/>
    </row>
    <row r="443" spans="21:21" x14ac:dyDescent="0.25">
      <c r="U443" s="2"/>
    </row>
    <row r="444" spans="21:21" x14ac:dyDescent="0.25">
      <c r="U444" s="2"/>
    </row>
    <row r="445" spans="21:21" x14ac:dyDescent="0.25">
      <c r="U445" s="2"/>
    </row>
    <row r="446" spans="21:21" x14ac:dyDescent="0.25">
      <c r="U446" s="2"/>
    </row>
    <row r="447" spans="21:21" x14ac:dyDescent="0.25">
      <c r="U447" s="2"/>
    </row>
    <row r="448" spans="21:21" x14ac:dyDescent="0.25">
      <c r="U448" s="2"/>
    </row>
    <row r="449" spans="21:21" x14ac:dyDescent="0.25">
      <c r="U449" s="2"/>
    </row>
    <row r="450" spans="21:21" x14ac:dyDescent="0.25">
      <c r="U450" s="2"/>
    </row>
    <row r="451" spans="21:21" x14ac:dyDescent="0.25">
      <c r="U451" s="2"/>
    </row>
    <row r="452" spans="21:21" x14ac:dyDescent="0.25">
      <c r="U452" s="2"/>
    </row>
    <row r="453" spans="21:21" x14ac:dyDescent="0.25">
      <c r="U453" s="2"/>
    </row>
    <row r="454" spans="21:21" x14ac:dyDescent="0.25">
      <c r="U454" s="2"/>
    </row>
    <row r="455" spans="21:21" x14ac:dyDescent="0.25">
      <c r="U455" s="2"/>
    </row>
    <row r="456" spans="21:21" x14ac:dyDescent="0.25">
      <c r="U456" s="2"/>
    </row>
    <row r="457" spans="21:21" x14ac:dyDescent="0.25">
      <c r="U457" s="2"/>
    </row>
    <row r="458" spans="21:21" x14ac:dyDescent="0.25">
      <c r="U458" s="2"/>
    </row>
    <row r="459" spans="21:21" x14ac:dyDescent="0.25">
      <c r="U459" s="2"/>
    </row>
    <row r="460" spans="21:21" x14ac:dyDescent="0.25">
      <c r="U460" s="2"/>
    </row>
    <row r="461" spans="21:21" x14ac:dyDescent="0.25">
      <c r="U461" s="2"/>
    </row>
    <row r="462" spans="21:21" x14ac:dyDescent="0.25">
      <c r="U462" s="2"/>
    </row>
    <row r="463" spans="21:21" x14ac:dyDescent="0.25">
      <c r="U463" s="2"/>
    </row>
    <row r="464" spans="21:21" x14ac:dyDescent="0.25">
      <c r="U464" s="2"/>
    </row>
    <row r="465" spans="21:21" x14ac:dyDescent="0.25">
      <c r="U465" s="2"/>
    </row>
    <row r="466" spans="21:21" x14ac:dyDescent="0.25">
      <c r="U466" s="2"/>
    </row>
    <row r="467" spans="21:21" x14ac:dyDescent="0.25">
      <c r="U467" s="2"/>
    </row>
    <row r="468" spans="21:21" x14ac:dyDescent="0.25">
      <c r="U468" s="2"/>
    </row>
    <row r="469" spans="21:21" x14ac:dyDescent="0.25">
      <c r="U469" s="2"/>
    </row>
    <row r="470" spans="21:21" x14ac:dyDescent="0.25">
      <c r="U470" s="2"/>
    </row>
    <row r="471" spans="21:21" x14ac:dyDescent="0.25">
      <c r="U471" s="2"/>
    </row>
    <row r="472" spans="21:21" x14ac:dyDescent="0.25">
      <c r="U472" s="2"/>
    </row>
    <row r="473" spans="21:21" x14ac:dyDescent="0.25">
      <c r="U473" s="2"/>
    </row>
    <row r="474" spans="21:21" x14ac:dyDescent="0.25">
      <c r="U474" s="2"/>
    </row>
    <row r="475" spans="21:21" x14ac:dyDescent="0.25">
      <c r="U475" s="2"/>
    </row>
    <row r="476" spans="21:21" x14ac:dyDescent="0.25">
      <c r="U476" s="2"/>
    </row>
    <row r="477" spans="21:21" x14ac:dyDescent="0.25">
      <c r="U477" s="2"/>
    </row>
    <row r="478" spans="21:21" x14ac:dyDescent="0.25">
      <c r="U478" s="2"/>
    </row>
    <row r="479" spans="21:21" x14ac:dyDescent="0.25">
      <c r="U479" s="2"/>
    </row>
    <row r="480" spans="21:21" x14ac:dyDescent="0.25">
      <c r="U480" s="2"/>
    </row>
    <row r="481" spans="21:21" x14ac:dyDescent="0.25">
      <c r="U481" s="2"/>
    </row>
    <row r="482" spans="21:21" x14ac:dyDescent="0.25">
      <c r="U482" s="2"/>
    </row>
    <row r="483" spans="21:21" x14ac:dyDescent="0.25">
      <c r="U483" s="2"/>
    </row>
    <row r="484" spans="21:21" x14ac:dyDescent="0.25">
      <c r="U484" s="2"/>
    </row>
    <row r="485" spans="21:21" x14ac:dyDescent="0.25">
      <c r="U485" s="2"/>
    </row>
    <row r="486" spans="21:21" x14ac:dyDescent="0.25">
      <c r="U486" s="2"/>
    </row>
    <row r="487" spans="21:21" x14ac:dyDescent="0.25">
      <c r="U487" s="2"/>
    </row>
    <row r="488" spans="21:21" x14ac:dyDescent="0.25">
      <c r="U488" s="2"/>
    </row>
    <row r="489" spans="21:21" x14ac:dyDescent="0.25">
      <c r="U489" s="2"/>
    </row>
    <row r="490" spans="21:21" x14ac:dyDescent="0.25">
      <c r="U490" s="2"/>
    </row>
    <row r="491" spans="21:21" x14ac:dyDescent="0.25">
      <c r="U491" s="2"/>
    </row>
    <row r="492" spans="21:21" x14ac:dyDescent="0.25">
      <c r="U492" s="2"/>
    </row>
    <row r="493" spans="21:21" x14ac:dyDescent="0.25">
      <c r="U493" s="2"/>
    </row>
    <row r="494" spans="21:21" x14ac:dyDescent="0.25">
      <c r="U494" s="2"/>
    </row>
    <row r="495" spans="21:21" x14ac:dyDescent="0.25">
      <c r="U495" s="2"/>
    </row>
    <row r="496" spans="21:21" x14ac:dyDescent="0.25">
      <c r="U496" s="2"/>
    </row>
    <row r="497" spans="21:21" x14ac:dyDescent="0.25">
      <c r="U497" s="2"/>
    </row>
    <row r="498" spans="21:21" x14ac:dyDescent="0.25">
      <c r="U498" s="2"/>
    </row>
    <row r="499" spans="21:21" x14ac:dyDescent="0.25">
      <c r="U499" s="2"/>
    </row>
    <row r="500" spans="21:21" x14ac:dyDescent="0.25">
      <c r="U500" s="2"/>
    </row>
    <row r="501" spans="21:21" x14ac:dyDescent="0.25">
      <c r="U501" s="2"/>
    </row>
    <row r="502" spans="21:21" x14ac:dyDescent="0.25">
      <c r="U502" s="2"/>
    </row>
    <row r="503" spans="21:21" x14ac:dyDescent="0.25">
      <c r="U503" s="2"/>
    </row>
    <row r="504" spans="21:21" x14ac:dyDescent="0.25">
      <c r="U504" s="2"/>
    </row>
    <row r="505" spans="21:21" x14ac:dyDescent="0.25">
      <c r="U505" s="2"/>
    </row>
    <row r="506" spans="21:21" x14ac:dyDescent="0.25">
      <c r="U506" s="2"/>
    </row>
    <row r="507" spans="21:21" x14ac:dyDescent="0.25">
      <c r="U507" s="2"/>
    </row>
    <row r="508" spans="21:21" x14ac:dyDescent="0.25">
      <c r="U508" s="2"/>
    </row>
    <row r="509" spans="21:21" x14ac:dyDescent="0.25">
      <c r="U509" s="2"/>
    </row>
    <row r="510" spans="21:21" x14ac:dyDescent="0.25">
      <c r="U510" s="2"/>
    </row>
    <row r="511" spans="21:21" x14ac:dyDescent="0.25">
      <c r="U511" s="2"/>
    </row>
    <row r="512" spans="21:21" x14ac:dyDescent="0.25">
      <c r="U512" s="2"/>
    </row>
    <row r="513" spans="21:21" x14ac:dyDescent="0.25">
      <c r="U513" s="2"/>
    </row>
    <row r="514" spans="21:21" x14ac:dyDescent="0.25">
      <c r="U514" s="2"/>
    </row>
    <row r="515" spans="21:21" x14ac:dyDescent="0.25">
      <c r="U515" s="2"/>
    </row>
    <row r="516" spans="21:21" x14ac:dyDescent="0.25">
      <c r="U516" s="2"/>
    </row>
    <row r="517" spans="21:21" x14ac:dyDescent="0.25">
      <c r="U517" s="2"/>
    </row>
    <row r="518" spans="21:21" x14ac:dyDescent="0.25">
      <c r="U518" s="2"/>
    </row>
    <row r="519" spans="21:21" x14ac:dyDescent="0.25">
      <c r="U519" s="2"/>
    </row>
    <row r="520" spans="21:21" x14ac:dyDescent="0.25">
      <c r="U520" s="2"/>
    </row>
    <row r="521" spans="21:21" x14ac:dyDescent="0.25">
      <c r="U521" s="2"/>
    </row>
    <row r="522" spans="21:21" x14ac:dyDescent="0.25">
      <c r="U522" s="2"/>
    </row>
    <row r="523" spans="21:21" x14ac:dyDescent="0.25">
      <c r="U523" s="2"/>
    </row>
    <row r="524" spans="21:21" x14ac:dyDescent="0.25">
      <c r="U524" s="2"/>
    </row>
    <row r="525" spans="21:21" x14ac:dyDescent="0.25">
      <c r="U525" s="2"/>
    </row>
    <row r="526" spans="21:21" x14ac:dyDescent="0.25">
      <c r="U526" s="2"/>
    </row>
    <row r="527" spans="21:21" x14ac:dyDescent="0.25">
      <c r="U527" s="2"/>
    </row>
    <row r="528" spans="21:21" x14ac:dyDescent="0.25">
      <c r="U528" s="2"/>
    </row>
    <row r="529" spans="21:21" x14ac:dyDescent="0.25">
      <c r="U529" s="2"/>
    </row>
    <row r="530" spans="21:21" x14ac:dyDescent="0.25">
      <c r="U530" s="2"/>
    </row>
    <row r="531" spans="21:21" x14ac:dyDescent="0.25">
      <c r="U531" s="2"/>
    </row>
    <row r="532" spans="21:21" x14ac:dyDescent="0.25">
      <c r="U532" s="2"/>
    </row>
    <row r="533" spans="21:21" x14ac:dyDescent="0.25">
      <c r="U533" s="2"/>
    </row>
    <row r="534" spans="21:21" x14ac:dyDescent="0.25">
      <c r="U534" s="2"/>
    </row>
    <row r="535" spans="21:21" x14ac:dyDescent="0.25">
      <c r="U535" s="2"/>
    </row>
    <row r="536" spans="21:21" x14ac:dyDescent="0.25">
      <c r="U536" s="2"/>
    </row>
    <row r="537" spans="21:21" x14ac:dyDescent="0.25">
      <c r="U537" s="2"/>
    </row>
    <row r="538" spans="21:21" x14ac:dyDescent="0.25">
      <c r="U538" s="2"/>
    </row>
    <row r="539" spans="21:21" x14ac:dyDescent="0.25">
      <c r="U539" s="2"/>
    </row>
    <row r="540" spans="21:21" x14ac:dyDescent="0.25">
      <c r="U540" s="2"/>
    </row>
    <row r="541" spans="21:21" x14ac:dyDescent="0.25">
      <c r="U541" s="2"/>
    </row>
    <row r="542" spans="21:21" x14ac:dyDescent="0.25">
      <c r="U542" s="2"/>
    </row>
    <row r="543" spans="21:21" x14ac:dyDescent="0.25">
      <c r="U543" s="2"/>
    </row>
    <row r="544" spans="21:21" x14ac:dyDescent="0.25">
      <c r="U544" s="2"/>
    </row>
    <row r="545" spans="21:21" x14ac:dyDescent="0.25">
      <c r="U545" s="2"/>
    </row>
    <row r="546" spans="21:21" x14ac:dyDescent="0.25">
      <c r="U546" s="2"/>
    </row>
    <row r="547" spans="21:21" x14ac:dyDescent="0.25">
      <c r="U547" s="2"/>
    </row>
    <row r="548" spans="21:21" x14ac:dyDescent="0.25">
      <c r="U548" s="2"/>
    </row>
    <row r="549" spans="21:21" x14ac:dyDescent="0.25">
      <c r="U549" s="2"/>
    </row>
    <row r="550" spans="21:21" x14ac:dyDescent="0.25">
      <c r="U550" s="2"/>
    </row>
    <row r="551" spans="21:21" x14ac:dyDescent="0.25">
      <c r="U551" s="2"/>
    </row>
    <row r="629" spans="21:21" x14ac:dyDescent="0.25">
      <c r="U629" s="2"/>
    </row>
    <row r="630" spans="21:21" x14ac:dyDescent="0.25">
      <c r="U630" s="2"/>
    </row>
    <row r="631" spans="21:21" x14ac:dyDescent="0.25">
      <c r="U631" s="2"/>
    </row>
    <row r="632" spans="21:21" x14ac:dyDescent="0.25">
      <c r="U632" s="2"/>
    </row>
    <row r="633" spans="21:21" x14ac:dyDescent="0.25">
      <c r="U633" s="2"/>
    </row>
    <row r="634" spans="21:21" x14ac:dyDescent="0.25">
      <c r="U634" s="2"/>
    </row>
    <row r="635" spans="21:21" x14ac:dyDescent="0.25">
      <c r="U635" s="2"/>
    </row>
    <row r="636" spans="21:21" x14ac:dyDescent="0.25">
      <c r="U636" s="2"/>
    </row>
    <row r="637" spans="21:21" x14ac:dyDescent="0.25">
      <c r="U637" s="2"/>
    </row>
    <row r="638" spans="21:21" x14ac:dyDescent="0.25">
      <c r="U638" s="2"/>
    </row>
    <row r="639" spans="21:21" x14ac:dyDescent="0.25">
      <c r="U639" s="2"/>
    </row>
    <row r="640" spans="21:21" x14ac:dyDescent="0.25">
      <c r="U640" s="2"/>
    </row>
    <row r="641" spans="21:21" x14ac:dyDescent="0.25">
      <c r="U641" s="2"/>
    </row>
    <row r="642" spans="21:21" x14ac:dyDescent="0.25">
      <c r="U642" s="2"/>
    </row>
    <row r="643" spans="21:21" x14ac:dyDescent="0.25">
      <c r="U643" s="2"/>
    </row>
    <row r="644" spans="21:21" x14ac:dyDescent="0.25">
      <c r="U644" s="2"/>
    </row>
    <row r="645" spans="21:21" x14ac:dyDescent="0.25">
      <c r="U645" s="2"/>
    </row>
    <row r="646" spans="21:21" x14ac:dyDescent="0.25">
      <c r="U646" s="2"/>
    </row>
    <row r="647" spans="21:21" x14ac:dyDescent="0.25">
      <c r="U647" s="2"/>
    </row>
    <row r="648" spans="21:21" x14ac:dyDescent="0.25">
      <c r="U648" s="2"/>
    </row>
    <row r="649" spans="21:21" x14ac:dyDescent="0.25">
      <c r="U649" s="2"/>
    </row>
    <row r="650" spans="21:21" x14ac:dyDescent="0.25">
      <c r="U650" s="2"/>
    </row>
    <row r="651" spans="21:21" x14ac:dyDescent="0.25">
      <c r="U651" s="2"/>
    </row>
    <row r="652" spans="21:21" x14ac:dyDescent="0.25">
      <c r="U652" s="2"/>
    </row>
    <row r="653" spans="21:21" x14ac:dyDescent="0.25">
      <c r="U653" s="2"/>
    </row>
    <row r="654" spans="21:21" x14ac:dyDescent="0.25">
      <c r="U654" s="2"/>
    </row>
    <row r="655" spans="21:21" x14ac:dyDescent="0.25">
      <c r="U655" s="2"/>
    </row>
    <row r="656" spans="21:21" x14ac:dyDescent="0.25">
      <c r="U656" s="2"/>
    </row>
    <row r="657" spans="21:21" x14ac:dyDescent="0.25">
      <c r="U657" s="2"/>
    </row>
    <row r="658" spans="21:21" x14ac:dyDescent="0.25">
      <c r="U658" s="2"/>
    </row>
    <row r="659" spans="21:21" x14ac:dyDescent="0.25">
      <c r="U659" s="2"/>
    </row>
    <row r="660" spans="21:21" x14ac:dyDescent="0.25">
      <c r="U660" s="2"/>
    </row>
    <row r="661" spans="21:21" x14ac:dyDescent="0.25">
      <c r="U661" s="2"/>
    </row>
    <row r="662" spans="21:21" x14ac:dyDescent="0.25">
      <c r="U662" s="2"/>
    </row>
    <row r="663" spans="21:21" x14ac:dyDescent="0.25">
      <c r="U663" s="2"/>
    </row>
    <row r="664" spans="21:21" x14ac:dyDescent="0.25">
      <c r="U664" s="2"/>
    </row>
    <row r="665" spans="21:21" x14ac:dyDescent="0.25">
      <c r="U665" s="2"/>
    </row>
    <row r="666" spans="21:21" x14ac:dyDescent="0.25">
      <c r="U666" s="2"/>
    </row>
    <row r="667" spans="21:21" x14ac:dyDescent="0.25">
      <c r="U667" s="2"/>
    </row>
    <row r="668" spans="21:21" x14ac:dyDescent="0.25">
      <c r="U668" s="2"/>
    </row>
    <row r="669" spans="21:21" x14ac:dyDescent="0.25">
      <c r="U669" s="2"/>
    </row>
    <row r="670" spans="21:21" x14ac:dyDescent="0.25">
      <c r="U670" s="2"/>
    </row>
    <row r="671" spans="21:21" x14ac:dyDescent="0.25">
      <c r="U671" s="2"/>
    </row>
    <row r="672" spans="21:21" x14ac:dyDescent="0.25">
      <c r="U672" s="2"/>
    </row>
    <row r="673" spans="21:21" x14ac:dyDescent="0.25">
      <c r="U673" s="2"/>
    </row>
    <row r="674" spans="21:21" x14ac:dyDescent="0.25">
      <c r="U674" s="2"/>
    </row>
    <row r="675" spans="21:21" x14ac:dyDescent="0.25">
      <c r="U675" s="2"/>
    </row>
    <row r="676" spans="21:21" x14ac:dyDescent="0.25">
      <c r="U676" s="2"/>
    </row>
    <row r="677" spans="21:21" x14ac:dyDescent="0.25">
      <c r="U677" s="2"/>
    </row>
    <row r="678" spans="21:21" x14ac:dyDescent="0.25">
      <c r="U678" s="2"/>
    </row>
    <row r="679" spans="21:21" x14ac:dyDescent="0.25">
      <c r="U679" s="2"/>
    </row>
    <row r="680" spans="21:21" x14ac:dyDescent="0.25">
      <c r="U680" s="2"/>
    </row>
    <row r="681" spans="21:21" x14ac:dyDescent="0.25">
      <c r="U681" s="2"/>
    </row>
    <row r="682" spans="21:21" x14ac:dyDescent="0.25">
      <c r="U682" s="2"/>
    </row>
    <row r="683" spans="21:21" x14ac:dyDescent="0.25">
      <c r="U683" s="2"/>
    </row>
    <row r="684" spans="21:21" x14ac:dyDescent="0.25">
      <c r="U684" s="2"/>
    </row>
    <row r="685" spans="21:21" x14ac:dyDescent="0.25">
      <c r="U685" s="2"/>
    </row>
    <row r="686" spans="21:21" x14ac:dyDescent="0.25">
      <c r="U686" s="2"/>
    </row>
    <row r="687" spans="21:21" x14ac:dyDescent="0.25">
      <c r="U687" s="2"/>
    </row>
    <row r="688" spans="21:21" x14ac:dyDescent="0.25">
      <c r="U688" s="2"/>
    </row>
    <row r="689" spans="21:21" x14ac:dyDescent="0.25">
      <c r="U689" s="2"/>
    </row>
    <row r="690" spans="21:21" x14ac:dyDescent="0.25">
      <c r="U690" s="2"/>
    </row>
    <row r="691" spans="21:21" x14ac:dyDescent="0.25">
      <c r="U691" s="2"/>
    </row>
    <row r="692" spans="21:21" x14ac:dyDescent="0.25">
      <c r="U692" s="2"/>
    </row>
    <row r="693" spans="21:21" x14ac:dyDescent="0.25">
      <c r="U693" s="2"/>
    </row>
    <row r="694" spans="21:21" x14ac:dyDescent="0.25">
      <c r="U694" s="2"/>
    </row>
    <row r="695" spans="21:21" x14ac:dyDescent="0.25">
      <c r="U695" s="2"/>
    </row>
    <row r="696" spans="21:21" x14ac:dyDescent="0.25">
      <c r="U696" s="2"/>
    </row>
    <row r="697" spans="21:21" x14ac:dyDescent="0.25">
      <c r="U697" s="2"/>
    </row>
    <row r="698" spans="21:21" x14ac:dyDescent="0.25">
      <c r="U698" s="2"/>
    </row>
    <row r="699" spans="21:21" x14ac:dyDescent="0.25">
      <c r="U699" s="2"/>
    </row>
    <row r="700" spans="21:21" x14ac:dyDescent="0.25">
      <c r="U700" s="2"/>
    </row>
    <row r="701" spans="21:21" x14ac:dyDescent="0.25">
      <c r="U701" s="2"/>
    </row>
    <row r="702" spans="21:21" x14ac:dyDescent="0.25">
      <c r="U702" s="2"/>
    </row>
    <row r="703" spans="21:21" x14ac:dyDescent="0.25">
      <c r="U703" s="2"/>
    </row>
    <row r="704" spans="21:21" x14ac:dyDescent="0.25">
      <c r="U704" s="2"/>
    </row>
    <row r="705" spans="21:21" x14ac:dyDescent="0.25">
      <c r="U705" s="2"/>
    </row>
    <row r="706" spans="21:21" x14ac:dyDescent="0.25">
      <c r="U706" s="2"/>
    </row>
    <row r="707" spans="21:21" x14ac:dyDescent="0.25">
      <c r="U707" s="2"/>
    </row>
    <row r="708" spans="21:21" x14ac:dyDescent="0.25">
      <c r="U708" s="2"/>
    </row>
    <row r="709" spans="21:21" x14ac:dyDescent="0.25">
      <c r="U709" s="2"/>
    </row>
    <row r="710" spans="21:21" x14ac:dyDescent="0.25">
      <c r="U710" s="2"/>
    </row>
    <row r="711" spans="21:21" x14ac:dyDescent="0.25">
      <c r="U711" s="2"/>
    </row>
    <row r="712" spans="21:21" x14ac:dyDescent="0.25">
      <c r="U712" s="2"/>
    </row>
    <row r="713" spans="21:21" x14ac:dyDescent="0.25">
      <c r="U713" s="2"/>
    </row>
    <row r="714" spans="21:21" x14ac:dyDescent="0.25">
      <c r="U714" s="2"/>
    </row>
    <row r="715" spans="21:21" x14ac:dyDescent="0.25">
      <c r="U715" s="2"/>
    </row>
    <row r="716" spans="21:21" x14ac:dyDescent="0.25">
      <c r="U716" s="2"/>
    </row>
    <row r="717" spans="21:21" x14ac:dyDescent="0.25">
      <c r="U717" s="2"/>
    </row>
    <row r="718" spans="21:21" x14ac:dyDescent="0.25">
      <c r="U718" s="2"/>
    </row>
    <row r="719" spans="21:21" x14ac:dyDescent="0.25">
      <c r="U719" s="2"/>
    </row>
    <row r="720" spans="21:21" x14ac:dyDescent="0.25">
      <c r="U720" s="2"/>
    </row>
    <row r="721" spans="21:21" x14ac:dyDescent="0.25">
      <c r="U721" s="2"/>
    </row>
    <row r="722" spans="21:21" x14ac:dyDescent="0.25">
      <c r="U722" s="2"/>
    </row>
    <row r="723" spans="21:21" x14ac:dyDescent="0.25">
      <c r="U723" s="2"/>
    </row>
    <row r="724" spans="21:21" x14ac:dyDescent="0.25">
      <c r="U724" s="2"/>
    </row>
    <row r="725" spans="21:21" x14ac:dyDescent="0.25">
      <c r="U725" s="2"/>
    </row>
    <row r="726" spans="21:21" x14ac:dyDescent="0.25">
      <c r="U726" s="2"/>
    </row>
    <row r="727" spans="21:21" x14ac:dyDescent="0.25">
      <c r="U727" s="2"/>
    </row>
    <row r="728" spans="21:21" x14ac:dyDescent="0.25">
      <c r="U728" s="2"/>
    </row>
    <row r="729" spans="21:21" x14ac:dyDescent="0.25">
      <c r="U729" s="2"/>
    </row>
    <row r="730" spans="21:21" x14ac:dyDescent="0.25">
      <c r="U730" s="2"/>
    </row>
    <row r="731" spans="21:21" x14ac:dyDescent="0.25">
      <c r="U731" s="2"/>
    </row>
    <row r="732" spans="21:21" x14ac:dyDescent="0.25">
      <c r="U732" s="2"/>
    </row>
    <row r="733" spans="21:21" x14ac:dyDescent="0.25">
      <c r="U733" s="2"/>
    </row>
    <row r="1099" spans="1:20" s="43" customFormat="1" x14ac:dyDescent="0.25">
      <c r="A1099"/>
      <c r="B1099"/>
      <c r="C1099"/>
      <c r="D1099"/>
      <c r="E1099"/>
      <c r="F1099"/>
      <c r="G1099"/>
      <c r="H1099" s="2"/>
      <c r="I1099" s="2"/>
      <c r="J1099" s="2"/>
      <c r="K1099" s="2"/>
      <c r="L1099" s="2"/>
      <c r="M1099" s="2"/>
      <c r="N1099" s="2"/>
      <c r="O1099" s="2"/>
      <c r="P1099" s="2"/>
      <c r="Q1099" s="2"/>
      <c r="R1099"/>
      <c r="S1099"/>
      <c r="T1099"/>
    </row>
  </sheetData>
  <dataConsolidate/>
  <mergeCells count="1">
    <mergeCell ref="A83:G83"/>
  </mergeCells>
  <phoneticPr fontId="8" type="noConversion"/>
  <conditionalFormatting sqref="E1:E1048576">
    <cfRule type="duplicateValues" dxfId="93" priority="21"/>
    <cfRule type="duplicateValues" dxfId="92" priority="22"/>
  </conditionalFormatting>
  <pageMargins left="0.70866141732283472" right="0.70866141732283472" top="0.74803149606299213" bottom="0.74803149606299213" header="0.31496062992125984" footer="0.31496062992125984"/>
  <pageSetup scale="41" orientation="landscape" horizontalDpi="4294967294" verticalDpi="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7">
    <tabColor theme="9" tint="-0.499984740745262"/>
  </sheetPr>
  <dimension ref="A1:XFD22"/>
  <sheetViews>
    <sheetView showGridLines="0" zoomScaleNormal="100" zoomScaleSheetLayoutView="100" workbookViewId="0">
      <selection activeCell="D8" sqref="D8"/>
    </sheetView>
  </sheetViews>
  <sheetFormatPr baseColWidth="10" defaultColWidth="11.42578125" defaultRowHeight="15" x14ac:dyDescent="0.25"/>
  <cols>
    <col min="2" max="2" width="15.140625" customWidth="1"/>
    <col min="3" max="3" width="3.85546875" customWidth="1"/>
    <col min="4" max="4" width="25.85546875" customWidth="1"/>
    <col min="5" max="5" width="7.85546875" customWidth="1"/>
    <col min="6" max="6" width="15.85546875" customWidth="1"/>
    <col min="7" max="7" width="21.28515625" customWidth="1"/>
    <col min="8" max="8" width="13.140625" bestFit="1" customWidth="1"/>
    <col min="9" max="9" width="7.5703125" customWidth="1"/>
    <col min="10" max="11" width="11.42578125" hidden="1" customWidth="1"/>
  </cols>
  <sheetData>
    <row r="1" spans="1:9 16384:16384" ht="90" customHeight="1" thickBot="1" x14ac:dyDescent="0.3">
      <c r="A1">
        <v>0</v>
      </c>
    </row>
    <row r="2" spans="1:9 16384:16384" x14ac:dyDescent="0.25">
      <c r="B2" s="23" t="s">
        <v>17</v>
      </c>
      <c r="D2" s="42" t="s">
        <v>9186</v>
      </c>
      <c r="F2" s="2"/>
      <c r="XFD2" t="s">
        <v>8643</v>
      </c>
    </row>
    <row r="3" spans="1:9 16384:16384" x14ac:dyDescent="0.25">
      <c r="B3" s="23" t="s">
        <v>2</v>
      </c>
      <c r="D3" s="48">
        <v>45236</v>
      </c>
      <c r="F3" s="41"/>
      <c r="XFD3" t="s">
        <v>8638</v>
      </c>
    </row>
    <row r="4" spans="1:9 16384:16384" hidden="1" x14ac:dyDescent="0.25">
      <c r="B4" s="23" t="s">
        <v>3</v>
      </c>
      <c r="D4" s="75" t="s">
        <v>1</v>
      </c>
      <c r="F4" s="2"/>
      <c r="XFD4" t="s">
        <v>8639</v>
      </c>
    </row>
    <row r="5" spans="1:9 16384:16384" hidden="1" x14ac:dyDescent="0.25">
      <c r="B5" s="23" t="s">
        <v>4</v>
      </c>
      <c r="D5" s="75" t="s">
        <v>0</v>
      </c>
      <c r="F5" s="2"/>
      <c r="XFD5" t="s">
        <v>8640</v>
      </c>
    </row>
    <row r="6" spans="1:9 16384:16384" hidden="1" x14ac:dyDescent="0.25">
      <c r="B6" s="24" t="s">
        <v>28</v>
      </c>
      <c r="D6" s="76" t="s">
        <v>9394</v>
      </c>
      <c r="F6" s="2"/>
      <c r="XFD6" t="s">
        <v>8642</v>
      </c>
    </row>
    <row r="7" spans="1:9 16384:16384" hidden="1" x14ac:dyDescent="0.25">
      <c r="B7" s="23" t="s">
        <v>27</v>
      </c>
      <c r="D7" s="76" t="s">
        <v>9395</v>
      </c>
      <c r="F7" s="2"/>
      <c r="XFD7" t="s">
        <v>8641</v>
      </c>
    </row>
    <row r="8" spans="1:9 16384:16384" ht="16.5" customHeight="1" x14ac:dyDescent="0.25">
      <c r="B8" s="23" t="s">
        <v>26</v>
      </c>
      <c r="D8" s="109"/>
      <c r="F8" s="34"/>
      <c r="XFD8" t="s">
        <v>9182</v>
      </c>
    </row>
    <row r="9" spans="1:9 16384:16384" ht="16.5" hidden="1" customHeight="1" x14ac:dyDescent="0.25">
      <c r="B9" s="23" t="s">
        <v>25</v>
      </c>
      <c r="D9" s="38">
        <f>+D8</f>
        <v>0</v>
      </c>
      <c r="F9" s="39"/>
      <c r="XFD9" t="s">
        <v>9183</v>
      </c>
    </row>
    <row r="10" spans="1:9 16384:16384" ht="16.5" customHeight="1" x14ac:dyDescent="0.25">
      <c r="B10" s="23" t="s">
        <v>24</v>
      </c>
      <c r="D10" s="121" t="s">
        <v>9367</v>
      </c>
      <c r="F10" s="40"/>
      <c r="XFD10" t="s">
        <v>9184</v>
      </c>
    </row>
    <row r="11" spans="1:9 16384:16384" ht="16.5" customHeight="1" x14ac:dyDescent="0.25">
      <c r="B11" s="24" t="s">
        <v>72</v>
      </c>
      <c r="D11" s="105" t="str">
        <f>IFERROR(IF(D10&lt;&gt;"",VLOOKUP(D10,Tabla4[#All],2,0),IF(D19&lt;&gt;0,VLOOKUP(D19,Tabla4[#All],2,0),0)),"")</f>
        <v>FRANSISCO JOSE HERNANDEZ ROMERO</v>
      </c>
      <c r="F11" s="33"/>
      <c r="H11" s="1"/>
      <c r="I11" s="1"/>
      <c r="XFD11" t="s">
        <v>9185</v>
      </c>
    </row>
    <row r="12" spans="1:9 16384:16384" ht="16.5" hidden="1" customHeight="1" x14ac:dyDescent="0.25">
      <c r="B12" s="24" t="s">
        <v>74</v>
      </c>
      <c r="D12" s="9">
        <v>0</v>
      </c>
      <c r="F12" s="2"/>
      <c r="XFD12" t="s">
        <v>9186</v>
      </c>
    </row>
    <row r="13" spans="1:9 16384:16384" ht="12" hidden="1" customHeight="1" x14ac:dyDescent="0.25">
      <c r="B13" s="24" t="s">
        <v>73</v>
      </c>
      <c r="D13" s="5">
        <v>0</v>
      </c>
      <c r="F13" s="2"/>
      <c r="XFD13" t="s">
        <v>9187</v>
      </c>
    </row>
    <row r="14" spans="1:9 16384:16384" x14ac:dyDescent="0.25">
      <c r="B14" s="23" t="s">
        <v>23</v>
      </c>
      <c r="D14" s="113">
        <v>0</v>
      </c>
      <c r="F14" s="33"/>
    </row>
    <row r="15" spans="1:9 16384:16384" x14ac:dyDescent="0.25">
      <c r="B15" s="23" t="s">
        <v>22</v>
      </c>
      <c r="D15" s="114">
        <f>D14*0.13</f>
        <v>0</v>
      </c>
      <c r="F15" s="2"/>
    </row>
    <row r="16" spans="1:9 16384:16384" x14ac:dyDescent="0.25">
      <c r="B16" s="23" t="s">
        <v>21</v>
      </c>
      <c r="D16" s="73">
        <v>0</v>
      </c>
      <c r="F16" s="2"/>
    </row>
    <row r="17" spans="2:8" x14ac:dyDescent="0.25">
      <c r="B17" s="23" t="s">
        <v>20</v>
      </c>
      <c r="D17" s="73">
        <v>0</v>
      </c>
      <c r="F17" s="2"/>
    </row>
    <row r="18" spans="2:8" ht="15" customHeight="1" x14ac:dyDescent="0.25">
      <c r="B18" s="23" t="s">
        <v>75</v>
      </c>
      <c r="D18" s="73">
        <f>+(D12+D13+D14+D15+D16+D17)</f>
        <v>0</v>
      </c>
      <c r="F18" s="33"/>
    </row>
    <row r="19" spans="2:8" x14ac:dyDescent="0.25">
      <c r="B19" s="23" t="s">
        <v>8094</v>
      </c>
      <c r="D19" s="116"/>
      <c r="F19" s="2"/>
    </row>
    <row r="20" spans="2:8" ht="15.75" thickBot="1" x14ac:dyDescent="0.3">
      <c r="B20" s="23" t="s">
        <v>18</v>
      </c>
      <c r="D20" s="74" t="s">
        <v>1</v>
      </c>
      <c r="F20" s="2"/>
      <c r="G20" s="1"/>
      <c r="H20" s="1"/>
    </row>
    <row r="21" spans="2:8" x14ac:dyDescent="0.25">
      <c r="F21" s="1"/>
      <c r="G21" s="1"/>
      <c r="H21" s="1"/>
    </row>
    <row r="22" spans="2:8" x14ac:dyDescent="0.25">
      <c r="F22" s="1"/>
      <c r="G22" s="1"/>
      <c r="H22" s="1"/>
    </row>
  </sheetData>
  <phoneticPr fontId="8" type="noConversion"/>
  <dataValidations count="3">
    <dataValidation type="decimal" allowBlank="1" showInputMessage="1" showErrorMessage="1" errorTitle="Error de ingreso" error="Los datos ingresados no son validos solo se aceptan numeros" sqref="D9" xr:uid="{00000000-0002-0000-0300-000000000000}">
      <formula1>0</formula1>
      <formula2>10000000</formula2>
    </dataValidation>
    <dataValidation type="decimal" errorStyle="warning" allowBlank="1" showInputMessage="1" showErrorMessage="1" errorTitle="Solo puede introducir numeros" sqref="D14:D15" xr:uid="{00000000-0002-0000-0300-000001000000}">
      <formula1>1</formula1>
      <formula2>1000000</formula2>
    </dataValidation>
    <dataValidation type="list" allowBlank="1" showInputMessage="1" showErrorMessage="1" sqref="D2" xr:uid="{00000000-0002-0000-0300-000002000000}">
      <formula1>$XFD$2:$XFD$15</formula1>
    </dataValidation>
  </dataValidations>
  <pageMargins left="0.7" right="0.7" top="0.75" bottom="0.75" header="0.3" footer="0.3"/>
  <pageSetup orientation="landscape" horizontalDpi="4294967294" r:id="rId1"/>
  <drawing r:id="rId2"/>
  <legacyDrawing r:id="rId3"/>
  <picture r:id="rId4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8">
    <tabColor theme="5" tint="-0.249977111117893"/>
  </sheetPr>
  <dimension ref="A2:T9758"/>
  <sheetViews>
    <sheetView zoomScale="85" zoomScaleNormal="85" workbookViewId="0">
      <selection activeCell="G3" sqref="G3"/>
    </sheetView>
  </sheetViews>
  <sheetFormatPr baseColWidth="10" defaultColWidth="11.42578125" defaultRowHeight="15" x14ac:dyDescent="0.25"/>
  <cols>
    <col min="3" max="3" width="15.42578125" customWidth="1"/>
    <col min="4" max="4" width="14.28515625" customWidth="1"/>
    <col min="5" max="5" width="22.5703125" customWidth="1"/>
    <col min="8" max="8" width="11.5703125" customWidth="1"/>
    <col min="9" max="9" width="16.28515625" style="1" customWidth="1"/>
    <col min="10" max="10" width="33.42578125" customWidth="1"/>
    <col min="11" max="11" width="16.42578125" style="2" customWidth="1"/>
    <col min="12" max="12" width="19.28515625" style="2" customWidth="1"/>
    <col min="13" max="13" width="14.42578125" style="2" customWidth="1"/>
    <col min="14" max="14" width="12.85546875" style="2" customWidth="1"/>
    <col min="15" max="15" width="12.42578125" style="2" customWidth="1"/>
    <col min="16" max="16" width="14.42578125" style="2" customWidth="1"/>
    <col min="17" max="18" width="15.140625" style="2" customWidth="1"/>
    <col min="20" max="20" width="12.85546875" bestFit="1" customWidth="1"/>
  </cols>
  <sheetData>
    <row r="2" spans="1:20" x14ac:dyDescent="0.25">
      <c r="A2" t="s">
        <v>17</v>
      </c>
      <c r="B2" s="13" t="s">
        <v>2</v>
      </c>
      <c r="C2" t="s">
        <v>3</v>
      </c>
      <c r="D2" t="s">
        <v>4</v>
      </c>
      <c r="E2" t="s">
        <v>28</v>
      </c>
      <c r="F2" t="s">
        <v>27</v>
      </c>
      <c r="G2" t="s">
        <v>26</v>
      </c>
      <c r="H2" t="s">
        <v>25</v>
      </c>
      <c r="I2" s="1" t="s">
        <v>24</v>
      </c>
      <c r="J2" t="s">
        <v>72</v>
      </c>
      <c r="K2" s="2" t="s">
        <v>74</v>
      </c>
      <c r="L2" s="2" t="s">
        <v>73</v>
      </c>
      <c r="M2" s="2" t="s">
        <v>23</v>
      </c>
      <c r="N2" s="2" t="s">
        <v>22</v>
      </c>
      <c r="O2" s="2" t="s">
        <v>21</v>
      </c>
      <c r="P2" s="2" t="s">
        <v>20</v>
      </c>
      <c r="Q2" s="2" t="s">
        <v>75</v>
      </c>
      <c r="R2" s="2" t="s">
        <v>8094</v>
      </c>
      <c r="S2" t="s">
        <v>18</v>
      </c>
      <c r="T2" t="s">
        <v>8562</v>
      </c>
    </row>
    <row r="3" spans="1:20" x14ac:dyDescent="0.25">
      <c r="A3" s="2" t="s">
        <v>9186</v>
      </c>
      <c r="B3" s="41">
        <v>45236</v>
      </c>
      <c r="C3" s="2" t="s">
        <v>1</v>
      </c>
      <c r="D3" s="2" t="s">
        <v>0</v>
      </c>
      <c r="E3" s="2" t="s">
        <v>9394</v>
      </c>
      <c r="F3" s="2" t="s">
        <v>9395</v>
      </c>
      <c r="G3" s="34">
        <v>34</v>
      </c>
      <c r="H3" s="39">
        <v>34</v>
      </c>
      <c r="I3" s="40" t="s">
        <v>9367</v>
      </c>
      <c r="J3" s="33" t="s">
        <v>9368</v>
      </c>
      <c r="K3" s="2">
        <v>0</v>
      </c>
      <c r="L3" s="2">
        <v>0</v>
      </c>
      <c r="M3" s="33">
        <v>499.8</v>
      </c>
      <c r="N3" s="2">
        <v>64.974000000000004</v>
      </c>
      <c r="O3" s="2">
        <v>0</v>
      </c>
      <c r="P3" s="2">
        <v>0</v>
      </c>
      <c r="Q3" s="33">
        <v>564.774</v>
      </c>
      <c r="S3" s="2" t="s">
        <v>1</v>
      </c>
      <c r="T3" t="str">
        <f>IF(Tabla2[[#This Row],[SERIE ]]="22SD004C","BODEGA",IF(Tabla2[[#This Row],[SERIE ]]="21DS000T","CASA MATRIZ","SUCURSAL"))</f>
        <v>SUCURSAL</v>
      </c>
    </row>
    <row r="4" spans="1:20" x14ac:dyDescent="0.25">
      <c r="A4" s="2" t="s">
        <v>9186</v>
      </c>
      <c r="B4" s="41">
        <v>45236</v>
      </c>
      <c r="C4" s="2" t="s">
        <v>1</v>
      </c>
      <c r="D4" s="2" t="s">
        <v>0</v>
      </c>
      <c r="E4" s="2" t="s">
        <v>9394</v>
      </c>
      <c r="F4" s="2" t="s">
        <v>9395</v>
      </c>
      <c r="G4" s="34">
        <v>33</v>
      </c>
      <c r="H4" s="39">
        <v>33</v>
      </c>
      <c r="I4" s="40" t="s">
        <v>7823</v>
      </c>
      <c r="J4" s="33" t="s">
        <v>7822</v>
      </c>
      <c r="K4" s="2">
        <v>0</v>
      </c>
      <c r="L4" s="2">
        <v>0</v>
      </c>
      <c r="M4" s="33">
        <v>0</v>
      </c>
      <c r="N4" s="2">
        <v>0</v>
      </c>
      <c r="O4" s="2">
        <v>0</v>
      </c>
      <c r="P4" s="2">
        <v>0</v>
      </c>
      <c r="Q4" s="33">
        <v>0</v>
      </c>
      <c r="S4" s="2" t="s">
        <v>1</v>
      </c>
      <c r="T4" t="str">
        <f>IF(Tabla2[[#This Row],[SERIE ]]="22SD004C","BODEGA",IF(Tabla2[[#This Row],[SERIE ]]="21DS000T","CASA MATRIZ","SUCURSAL"))</f>
        <v>SUCURSAL</v>
      </c>
    </row>
    <row r="5" spans="1:20" x14ac:dyDescent="0.25">
      <c r="A5" s="2" t="s">
        <v>9184</v>
      </c>
      <c r="B5" s="41">
        <v>45198</v>
      </c>
      <c r="C5" s="2" t="s">
        <v>1</v>
      </c>
      <c r="D5" s="2" t="s">
        <v>0</v>
      </c>
      <c r="E5" s="2" t="s">
        <v>9394</v>
      </c>
      <c r="F5" s="2" t="s">
        <v>9395</v>
      </c>
      <c r="G5" s="34">
        <v>32</v>
      </c>
      <c r="H5" s="39">
        <v>32</v>
      </c>
      <c r="I5" s="40" t="s">
        <v>9387</v>
      </c>
      <c r="J5" s="33" t="s">
        <v>9388</v>
      </c>
      <c r="K5" s="2">
        <v>0</v>
      </c>
      <c r="L5" s="2">
        <v>0</v>
      </c>
      <c r="M5" s="33">
        <v>348.35</v>
      </c>
      <c r="N5" s="2">
        <v>45.285500000000006</v>
      </c>
      <c r="O5" s="2">
        <v>0</v>
      </c>
      <c r="P5" s="2">
        <v>0</v>
      </c>
      <c r="Q5" s="33">
        <v>393.63550000000004</v>
      </c>
      <c r="S5" s="2" t="s">
        <v>1</v>
      </c>
      <c r="T5" t="str">
        <f>IF(Tabla2[[#This Row],[SERIE ]]="22SD004C","BODEGA",IF(Tabla2[[#This Row],[SERIE ]]="21DS000T","CASA MATRIZ","SUCURSAL"))</f>
        <v>SUCURSAL</v>
      </c>
    </row>
    <row r="6" spans="1:20" x14ac:dyDescent="0.25">
      <c r="A6" s="2" t="s">
        <v>9183</v>
      </c>
      <c r="B6" s="41">
        <v>45159</v>
      </c>
      <c r="C6" s="2" t="s">
        <v>1</v>
      </c>
      <c r="D6" s="2" t="s">
        <v>0</v>
      </c>
      <c r="E6" s="2" t="s">
        <v>9394</v>
      </c>
      <c r="F6" s="2" t="s">
        <v>9395</v>
      </c>
      <c r="G6" s="34">
        <v>31</v>
      </c>
      <c r="H6" s="39">
        <v>31</v>
      </c>
      <c r="I6" s="40" t="s">
        <v>9442</v>
      </c>
      <c r="J6" s="33" t="s">
        <v>9443</v>
      </c>
      <c r="K6" s="2">
        <v>0</v>
      </c>
      <c r="L6" s="2">
        <v>0</v>
      </c>
      <c r="M6" s="33">
        <v>1300</v>
      </c>
      <c r="N6" s="2">
        <v>169</v>
      </c>
      <c r="O6" s="2">
        <v>0</v>
      </c>
      <c r="P6" s="2">
        <v>0</v>
      </c>
      <c r="Q6" s="33">
        <v>1469</v>
      </c>
      <c r="S6" s="2" t="s">
        <v>1</v>
      </c>
      <c r="T6" t="str">
        <f>IF(Tabla2[[#This Row],[SERIE ]]="22SD004C","BODEGA",IF(Tabla2[[#This Row],[SERIE ]]="21DS000T","CASA MATRIZ","SUCURSAL"))</f>
        <v>SUCURSAL</v>
      </c>
    </row>
    <row r="7" spans="1:20" x14ac:dyDescent="0.25">
      <c r="A7" s="2" t="s">
        <v>9182</v>
      </c>
      <c r="B7" s="41">
        <v>45128</v>
      </c>
      <c r="C7" s="2" t="s">
        <v>1</v>
      </c>
      <c r="D7" s="2" t="s">
        <v>0</v>
      </c>
      <c r="E7" s="2" t="s">
        <v>9394</v>
      </c>
      <c r="F7" s="2" t="s">
        <v>9395</v>
      </c>
      <c r="G7" s="34">
        <v>30</v>
      </c>
      <c r="H7" s="39">
        <v>30</v>
      </c>
      <c r="I7" s="40" t="s">
        <v>9432</v>
      </c>
      <c r="J7" s="33" t="s">
        <v>9433</v>
      </c>
      <c r="K7" s="2">
        <v>0</v>
      </c>
      <c r="L7" s="2">
        <v>0</v>
      </c>
      <c r="M7" s="33">
        <v>260</v>
      </c>
      <c r="N7" s="2">
        <v>33.800000000000004</v>
      </c>
      <c r="O7" s="2">
        <v>0</v>
      </c>
      <c r="P7" s="2">
        <v>0</v>
      </c>
      <c r="Q7" s="33">
        <v>293.8</v>
      </c>
      <c r="S7" s="2" t="s">
        <v>1</v>
      </c>
      <c r="T7" t="str">
        <f>IF(Tabla2[[#This Row],[SERIE ]]="22SD004C","BODEGA",IF(Tabla2[[#This Row],[SERIE ]]="21DS000T","CASA MATRIZ","SUCURSAL"))</f>
        <v>SUCURSAL</v>
      </c>
    </row>
    <row r="8" spans="1:20" x14ac:dyDescent="0.25">
      <c r="A8" s="2" t="s">
        <v>9182</v>
      </c>
      <c r="B8" s="41">
        <v>45112</v>
      </c>
      <c r="C8" s="2" t="s">
        <v>1</v>
      </c>
      <c r="D8" s="2" t="s">
        <v>0</v>
      </c>
      <c r="E8" s="2" t="s">
        <v>9394</v>
      </c>
      <c r="F8" s="2" t="s">
        <v>9395</v>
      </c>
      <c r="G8" s="34">
        <v>29</v>
      </c>
      <c r="H8" s="39">
        <v>29</v>
      </c>
      <c r="I8" s="40" t="s">
        <v>9367</v>
      </c>
      <c r="J8" s="33" t="s">
        <v>9368</v>
      </c>
      <c r="K8" s="2">
        <v>0</v>
      </c>
      <c r="L8" s="2">
        <v>0</v>
      </c>
      <c r="M8" s="33">
        <v>504</v>
      </c>
      <c r="N8" s="2">
        <v>65.52</v>
      </c>
      <c r="O8" s="2">
        <v>0</v>
      </c>
      <c r="P8" s="2">
        <v>0</v>
      </c>
      <c r="Q8" s="33">
        <v>569.52</v>
      </c>
      <c r="S8" s="2" t="s">
        <v>1</v>
      </c>
      <c r="T8" t="str">
        <f>IF(Tabla2[[#This Row],[SERIE ]]="22SD004C","BODEGA",IF(Tabla2[[#This Row],[SERIE ]]="21DS000T","CASA MATRIZ","SUCURSAL"))</f>
        <v>SUCURSAL</v>
      </c>
    </row>
    <row r="9" spans="1:20" x14ac:dyDescent="0.25">
      <c r="A9" s="2" t="s">
        <v>9182</v>
      </c>
      <c r="B9" s="41">
        <v>45112</v>
      </c>
      <c r="C9" s="2" t="s">
        <v>1</v>
      </c>
      <c r="D9" s="2" t="s">
        <v>0</v>
      </c>
      <c r="E9" s="2" t="s">
        <v>9394</v>
      </c>
      <c r="F9" s="2" t="s">
        <v>9395</v>
      </c>
      <c r="G9" s="34">
        <v>28</v>
      </c>
      <c r="H9" s="39">
        <v>28</v>
      </c>
      <c r="I9" s="40" t="s">
        <v>7823</v>
      </c>
      <c r="J9" s="33" t="s">
        <v>7822</v>
      </c>
      <c r="K9" s="2">
        <v>0</v>
      </c>
      <c r="L9" s="2">
        <v>0</v>
      </c>
      <c r="M9" s="33">
        <v>0</v>
      </c>
      <c r="N9" s="2">
        <v>0</v>
      </c>
      <c r="O9" s="2">
        <v>0</v>
      </c>
      <c r="P9" s="2">
        <v>0</v>
      </c>
      <c r="Q9" s="33">
        <v>0</v>
      </c>
      <c r="S9" s="2" t="s">
        <v>1</v>
      </c>
      <c r="T9" t="str">
        <f>IF(Tabla2[[#This Row],[SERIE ]]="22SD004C","BODEGA",IF(Tabla2[[#This Row],[SERIE ]]="21DS000T","CASA MATRIZ","SUCURSAL"))</f>
        <v>SUCURSAL</v>
      </c>
    </row>
    <row r="10" spans="1:20" x14ac:dyDescent="0.25">
      <c r="A10" s="2" t="s">
        <v>8641</v>
      </c>
      <c r="B10" s="41">
        <v>45091</v>
      </c>
      <c r="C10" s="2" t="s">
        <v>1</v>
      </c>
      <c r="D10" s="2" t="s">
        <v>0</v>
      </c>
      <c r="E10" s="2" t="s">
        <v>9394</v>
      </c>
      <c r="F10" s="2" t="s">
        <v>9395</v>
      </c>
      <c r="G10" s="34">
        <v>27</v>
      </c>
      <c r="H10" s="39">
        <v>27</v>
      </c>
      <c r="I10" s="40" t="s">
        <v>9367</v>
      </c>
      <c r="J10" s="33" t="s">
        <v>9368</v>
      </c>
      <c r="K10" s="2">
        <v>0</v>
      </c>
      <c r="L10" s="2">
        <v>0</v>
      </c>
      <c r="M10" s="33">
        <v>348.35</v>
      </c>
      <c r="N10" s="2">
        <v>45.285500000000006</v>
      </c>
      <c r="O10" s="2">
        <v>0</v>
      </c>
      <c r="P10" s="2">
        <v>0</v>
      </c>
      <c r="Q10" s="33">
        <v>393.63550000000004</v>
      </c>
      <c r="S10" s="2" t="s">
        <v>1</v>
      </c>
      <c r="T10" t="str">
        <f>IF(Tabla2[[#This Row],[SERIE ]]="22SD004C","BODEGA",IF(Tabla2[[#This Row],[SERIE ]]="21DS000T","CASA MATRIZ","SUCURSAL"))</f>
        <v>SUCURSAL</v>
      </c>
    </row>
    <row r="11" spans="1:20" x14ac:dyDescent="0.25">
      <c r="A11" s="2" t="s">
        <v>8638</v>
      </c>
      <c r="B11" s="41">
        <v>44978</v>
      </c>
      <c r="C11" s="2" t="s">
        <v>1</v>
      </c>
      <c r="D11" s="2" t="s">
        <v>0</v>
      </c>
      <c r="E11" s="2" t="s">
        <v>9394</v>
      </c>
      <c r="F11" s="2" t="s">
        <v>9395</v>
      </c>
      <c r="G11" s="34">
        <v>26</v>
      </c>
      <c r="H11" s="39">
        <v>26</v>
      </c>
      <c r="I11" s="40" t="s">
        <v>9404</v>
      </c>
      <c r="J11" s="33" t="s">
        <v>9405</v>
      </c>
      <c r="K11" s="2">
        <v>0</v>
      </c>
      <c r="L11" s="2">
        <v>0</v>
      </c>
      <c r="M11" s="33">
        <v>79.48</v>
      </c>
      <c r="N11" s="2">
        <v>10.332400000000002</v>
      </c>
      <c r="O11" s="2">
        <v>0</v>
      </c>
      <c r="P11" s="2">
        <v>0</v>
      </c>
      <c r="Q11" s="33">
        <v>89.812400000000011</v>
      </c>
      <c r="R11" s="2">
        <v>0</v>
      </c>
      <c r="S11" s="2" t="s">
        <v>1</v>
      </c>
      <c r="T11" t="str">
        <f>IF(Tabla2[[#This Row],[SERIE ]]="22SD004C","BODEGA",IF(Tabla2[[#This Row],[SERIE ]]="21DS000T","CASA MATRIZ","SUCURSAL"))</f>
        <v>SUCURSAL</v>
      </c>
    </row>
    <row r="12" spans="1:20" x14ac:dyDescent="0.25">
      <c r="A12" s="2" t="s">
        <v>8638</v>
      </c>
      <c r="B12" s="41">
        <v>44978</v>
      </c>
      <c r="C12" s="2" t="s">
        <v>1</v>
      </c>
      <c r="D12" s="2" t="s">
        <v>0</v>
      </c>
      <c r="E12" s="2" t="s">
        <v>9394</v>
      </c>
      <c r="F12" s="2" t="s">
        <v>9395</v>
      </c>
      <c r="G12" s="34">
        <v>25</v>
      </c>
      <c r="H12" s="39">
        <v>25</v>
      </c>
      <c r="I12" s="40" t="s">
        <v>7823</v>
      </c>
      <c r="J12" s="33" t="s">
        <v>7822</v>
      </c>
      <c r="K12" s="2">
        <v>0</v>
      </c>
      <c r="L12" s="2">
        <v>0</v>
      </c>
      <c r="M12" s="33">
        <v>0</v>
      </c>
      <c r="N12" s="2">
        <v>0</v>
      </c>
      <c r="O12" s="2">
        <v>0</v>
      </c>
      <c r="P12" s="2">
        <v>0</v>
      </c>
      <c r="Q12" s="33">
        <v>0</v>
      </c>
      <c r="R12" s="2">
        <v>0</v>
      </c>
      <c r="S12" s="2" t="s">
        <v>1</v>
      </c>
      <c r="T12" t="str">
        <f>IF(Tabla2[[#This Row],[SERIE ]]="22SD004C","BODEGA",IF(Tabla2[[#This Row],[SERIE ]]="21DS000T","CASA MATRIZ","SUCURSAL"))</f>
        <v>SUCURSAL</v>
      </c>
    </row>
    <row r="13" spans="1:20" x14ac:dyDescent="0.25">
      <c r="A13" s="2" t="s">
        <v>8638</v>
      </c>
      <c r="B13" s="41">
        <v>44978</v>
      </c>
      <c r="C13" s="2" t="s">
        <v>1</v>
      </c>
      <c r="D13" s="2" t="s">
        <v>0</v>
      </c>
      <c r="E13" s="2" t="s">
        <v>9394</v>
      </c>
      <c r="F13" s="2" t="s">
        <v>9395</v>
      </c>
      <c r="G13" s="34">
        <v>24</v>
      </c>
      <c r="H13" s="39">
        <v>24</v>
      </c>
      <c r="I13" s="40" t="s">
        <v>6803</v>
      </c>
      <c r="J13" s="33" t="s">
        <v>6804</v>
      </c>
      <c r="K13" s="2">
        <v>0</v>
      </c>
      <c r="L13" s="2">
        <v>0</v>
      </c>
      <c r="M13" s="33">
        <v>10821.3</v>
      </c>
      <c r="N13" s="2">
        <v>1406.769</v>
      </c>
      <c r="O13" s="2">
        <v>0</v>
      </c>
      <c r="P13" s="2">
        <v>0</v>
      </c>
      <c r="Q13" s="33">
        <v>12228.069</v>
      </c>
      <c r="R13" s="2">
        <v>0</v>
      </c>
      <c r="S13" s="2" t="s">
        <v>1</v>
      </c>
      <c r="T13" t="str">
        <f>IF(Tabla2[[#This Row],[SERIE ]]="22SD004C","BODEGA",IF(Tabla2[[#This Row],[SERIE ]]="21DS000T","CASA MATRIZ","SUCURSAL"))</f>
        <v>SUCURSAL</v>
      </c>
    </row>
    <row r="14" spans="1:20" x14ac:dyDescent="0.25">
      <c r="A14" s="2" t="s">
        <v>8643</v>
      </c>
      <c r="B14" s="41">
        <v>44938</v>
      </c>
      <c r="C14" s="2" t="s">
        <v>1</v>
      </c>
      <c r="D14" s="2" t="s">
        <v>0</v>
      </c>
      <c r="E14" s="2" t="s">
        <v>9394</v>
      </c>
      <c r="F14" s="2" t="s">
        <v>9395</v>
      </c>
      <c r="G14" s="34">
        <v>23</v>
      </c>
      <c r="H14" s="39">
        <v>23</v>
      </c>
      <c r="I14" s="40">
        <v>0</v>
      </c>
      <c r="J14" s="33" t="s">
        <v>9397</v>
      </c>
      <c r="K14" s="2">
        <v>0</v>
      </c>
      <c r="L14" s="2">
        <v>0</v>
      </c>
      <c r="M14" s="33">
        <v>365</v>
      </c>
      <c r="N14" s="2">
        <v>47.45</v>
      </c>
      <c r="O14" s="2">
        <v>0</v>
      </c>
      <c r="P14" s="2">
        <v>0</v>
      </c>
      <c r="Q14" s="33">
        <v>412.45</v>
      </c>
      <c r="R14" s="2" t="s">
        <v>9396</v>
      </c>
      <c r="S14" s="2" t="s">
        <v>1</v>
      </c>
      <c r="T14" t="str">
        <f>IF(Tabla2[[#This Row],[SERIE ]]="22SD004C","BODEGA",IF(Tabla2[[#This Row],[SERIE ]]="21DS000T","CASA MATRIZ","SUCURSAL"))</f>
        <v>SUCURSAL</v>
      </c>
    </row>
    <row r="15" spans="1:20" x14ac:dyDescent="0.25">
      <c r="A15" s="2" t="s">
        <v>8643</v>
      </c>
      <c r="B15" s="41">
        <v>44948</v>
      </c>
      <c r="C15" s="2" t="s">
        <v>1</v>
      </c>
      <c r="D15" s="2" t="s">
        <v>0</v>
      </c>
      <c r="E15" s="2" t="s">
        <v>9394</v>
      </c>
      <c r="F15" s="2" t="s">
        <v>9395</v>
      </c>
      <c r="G15" s="34">
        <v>22</v>
      </c>
      <c r="H15" s="39">
        <v>22</v>
      </c>
      <c r="I15" s="40" t="s">
        <v>7823</v>
      </c>
      <c r="J15" s="33" t="s">
        <v>7822</v>
      </c>
      <c r="K15" s="2">
        <v>0</v>
      </c>
      <c r="L15" s="2">
        <v>0</v>
      </c>
      <c r="M15" s="33">
        <v>0</v>
      </c>
      <c r="N15" s="2">
        <v>0</v>
      </c>
      <c r="O15" s="2">
        <v>0</v>
      </c>
      <c r="P15" s="2">
        <v>0</v>
      </c>
      <c r="Q15" s="33">
        <v>0</v>
      </c>
      <c r="R15" s="2">
        <v>0</v>
      </c>
      <c r="S15" s="2" t="s">
        <v>1</v>
      </c>
      <c r="T15" t="str">
        <f>IF(Tabla2[[#This Row],[SERIE ]]="22SD004C","BODEGA",IF(Tabla2[[#This Row],[SERIE ]]="21DS000T","CASA MATRIZ","SUCURSAL"))</f>
        <v>SUCURSAL</v>
      </c>
    </row>
    <row r="16" spans="1:20" ht="15.75" thickBot="1" x14ac:dyDescent="0.3">
      <c r="R16" s="15"/>
      <c r="S16" s="1"/>
    </row>
    <row r="17" spans="1:18" ht="15.75" thickBot="1" x14ac:dyDescent="0.3">
      <c r="A17" s="131"/>
      <c r="B17" s="131"/>
      <c r="C17" s="131"/>
      <c r="D17" s="131"/>
      <c r="E17" s="131"/>
      <c r="F17" s="131"/>
      <c r="G17" s="131"/>
      <c r="H17" s="131"/>
      <c r="I17" s="131"/>
      <c r="J17" s="132"/>
      <c r="K17" s="4">
        <f>+SUBTOTAL(9,Tabla2[VENTA EXENTA])</f>
        <v>0</v>
      </c>
      <c r="L17" s="4">
        <f>+SUBTOTAL(9,Tabla2[VENTA NO SUJETA])</f>
        <v>0</v>
      </c>
      <c r="M17" s="3">
        <f>+SUBTOTAL(9,Tabla2[V. GRAVADA])</f>
        <v>14526.279999999999</v>
      </c>
      <c r="N17" s="4">
        <f>+SUBTOTAL(9,Tabla2[D.FISCAL])</f>
        <v>1888.4164000000001</v>
      </c>
      <c r="O17" s="4">
        <f>+SUBTOTAL(9,Tabla2[V CTA DE 3])</f>
        <v>0</v>
      </c>
      <c r="P17" s="4">
        <f>+SUBTOTAL(9,Tabla2[D. FISCAL A 3])</f>
        <v>0</v>
      </c>
      <c r="Q17" s="4">
        <f>+SUBTOTAL(9,Tabla2[VENTA TOTAL])</f>
        <v>16414.696400000001</v>
      </c>
      <c r="R17" s="32"/>
    </row>
    <row r="71" spans="20:20" x14ac:dyDescent="0.25">
      <c r="T71" s="2"/>
    </row>
    <row r="72" spans="20:20" x14ac:dyDescent="0.25">
      <c r="T72" s="2"/>
    </row>
    <row r="4775" spans="1:20" s="43" customFormat="1" x14ac:dyDescent="0.25">
      <c r="A4775"/>
      <c r="B4775"/>
      <c r="C4775"/>
      <c r="D4775"/>
      <c r="E4775"/>
      <c r="F4775"/>
      <c r="G4775"/>
      <c r="H4775"/>
      <c r="I4775" s="1"/>
      <c r="J4775"/>
      <c r="K4775" s="2"/>
      <c r="L4775" s="2"/>
      <c r="M4775" s="2"/>
      <c r="N4775" s="2"/>
      <c r="O4775" s="2"/>
      <c r="P4775" s="2"/>
      <c r="Q4775" s="2"/>
      <c r="R4775" s="2"/>
      <c r="S4775"/>
      <c r="T4775"/>
    </row>
    <row r="9757" spans="1:20" s="2" customFormat="1" x14ac:dyDescent="0.25">
      <c r="A9757"/>
      <c r="B9757"/>
      <c r="C9757"/>
      <c r="D9757"/>
      <c r="E9757"/>
      <c r="F9757"/>
      <c r="G9757"/>
      <c r="H9757"/>
      <c r="I9757" s="1"/>
      <c r="J9757"/>
      <c r="S9757"/>
      <c r="T9757"/>
    </row>
    <row r="9758" spans="1:20" s="2" customFormat="1" x14ac:dyDescent="0.25">
      <c r="A9758"/>
      <c r="B9758"/>
      <c r="C9758"/>
      <c r="D9758"/>
      <c r="E9758"/>
      <c r="F9758"/>
      <c r="G9758"/>
      <c r="H9758"/>
      <c r="I9758" s="1"/>
      <c r="J9758"/>
      <c r="S9758"/>
      <c r="T9758"/>
    </row>
  </sheetData>
  <mergeCells count="1">
    <mergeCell ref="A17:J17"/>
  </mergeCells>
  <phoneticPr fontId="8" type="noConversion"/>
  <conditionalFormatting sqref="G1:G1048576">
    <cfRule type="duplicateValues" dxfId="89" priority="25"/>
  </conditionalFormatting>
  <pageMargins left="0.7" right="0.7" top="0.75" bottom="0.75" header="0.3" footer="0.3"/>
  <pageSetup orientation="portrait" horizontalDpi="4294967293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5"/>
  <dimension ref="A1:W5026"/>
  <sheetViews>
    <sheetView workbookViewId="0">
      <selection activeCell="A2" sqref="A2"/>
    </sheetView>
  </sheetViews>
  <sheetFormatPr baseColWidth="10" defaultRowHeight="15" x14ac:dyDescent="0.25"/>
  <cols>
    <col min="2" max="2" width="11.85546875" bestFit="1" customWidth="1"/>
    <col min="13" max="13" width="15" bestFit="1" customWidth="1"/>
    <col min="15" max="16" width="11.5703125" style="2" bestFit="1" customWidth="1"/>
    <col min="17" max="17" width="12.5703125" style="2" bestFit="1" customWidth="1"/>
    <col min="18" max="20" width="11.5703125" style="2" bestFit="1" customWidth="1"/>
    <col min="21" max="21" width="12.5703125" style="2" bestFit="1" customWidth="1"/>
  </cols>
  <sheetData>
    <row r="1" spans="1:23" x14ac:dyDescent="0.25">
      <c r="A1" t="s">
        <v>17</v>
      </c>
      <c r="C1" t="s">
        <v>2</v>
      </c>
      <c r="D1" t="s">
        <v>3</v>
      </c>
      <c r="E1" t="s">
        <v>4</v>
      </c>
      <c r="G1" t="s">
        <v>28</v>
      </c>
      <c r="H1" t="s">
        <v>27</v>
      </c>
      <c r="I1" t="s">
        <v>26</v>
      </c>
      <c r="J1" t="s">
        <v>25</v>
      </c>
      <c r="K1" t="s">
        <v>24</v>
      </c>
      <c r="N1" t="s">
        <v>72</v>
      </c>
      <c r="O1" s="2" t="s">
        <v>74</v>
      </c>
      <c r="P1" s="2" t="s">
        <v>73</v>
      </c>
      <c r="Q1" s="2" t="s">
        <v>23</v>
      </c>
      <c r="R1" s="2" t="s">
        <v>22</v>
      </c>
      <c r="S1" s="2" t="s">
        <v>21</v>
      </c>
      <c r="T1" s="2" t="s">
        <v>20</v>
      </c>
      <c r="U1" s="2" t="s">
        <v>75</v>
      </c>
      <c r="V1" t="s">
        <v>8094</v>
      </c>
      <c r="W1" t="s">
        <v>18</v>
      </c>
    </row>
    <row r="2" spans="1:23" x14ac:dyDescent="0.25">
      <c r="A2" t="s">
        <v>8480</v>
      </c>
      <c r="B2" t="str">
        <f>SUBSTITUTE(A2,"ICIEMBRE","iciembre")</f>
        <v>Diciembre</v>
      </c>
      <c r="C2" s="13">
        <v>44925</v>
      </c>
      <c r="D2" t="s">
        <v>1</v>
      </c>
      <c r="E2" t="s">
        <v>0</v>
      </c>
      <c r="F2" t="str">
        <f>IF(E2="05","Nota de crédito","CCF")</f>
        <v>CCF</v>
      </c>
      <c r="G2" t="s">
        <v>7839</v>
      </c>
      <c r="H2" t="s">
        <v>8195</v>
      </c>
      <c r="I2">
        <v>1743</v>
      </c>
      <c r="J2">
        <v>1743</v>
      </c>
      <c r="K2">
        <v>0</v>
      </c>
      <c r="L2" t="str">
        <f>IF(K2=0,"DUI","NIT")</f>
        <v>DUI</v>
      </c>
      <c r="M2" t="s">
        <v>8756</v>
      </c>
      <c r="N2" t="s">
        <v>8659</v>
      </c>
      <c r="O2" s="2">
        <v>0</v>
      </c>
      <c r="P2" s="2">
        <v>0</v>
      </c>
      <c r="Q2" s="2">
        <v>36.79</v>
      </c>
      <c r="R2" s="2">
        <v>4.7827000000000002</v>
      </c>
      <c r="S2" s="2">
        <v>0</v>
      </c>
      <c r="T2" s="2">
        <v>0</v>
      </c>
      <c r="U2" s="2">
        <v>41.572699999999998</v>
      </c>
      <c r="V2" t="s">
        <v>8756</v>
      </c>
      <c r="W2" t="s">
        <v>1</v>
      </c>
    </row>
    <row r="3" spans="1:23" x14ac:dyDescent="0.25">
      <c r="A3" t="s">
        <v>8480</v>
      </c>
      <c r="B3" t="str">
        <f t="shared" ref="B3" si="0">SUBSTITUTE(A3,"ICIEMBRE","iciembre")</f>
        <v>Diciembre</v>
      </c>
      <c r="C3" s="13">
        <v>44925</v>
      </c>
      <c r="D3" t="s">
        <v>1</v>
      </c>
      <c r="E3" t="s">
        <v>0</v>
      </c>
      <c r="F3" t="str">
        <f t="shared" ref="F3" si="1">IF(E3="05","Nota de crédito","CCF")</f>
        <v>CCF</v>
      </c>
      <c r="G3" t="s">
        <v>7839</v>
      </c>
      <c r="H3" t="s">
        <v>8195</v>
      </c>
      <c r="I3">
        <v>1741</v>
      </c>
      <c r="J3">
        <v>1741</v>
      </c>
      <c r="K3">
        <v>0</v>
      </c>
      <c r="L3" t="str">
        <f t="shared" ref="L3" si="2">IF(K3=0,"DUI","NIT")</f>
        <v>DUI</v>
      </c>
      <c r="M3" t="s">
        <v>8756</v>
      </c>
      <c r="N3" t="s">
        <v>8659</v>
      </c>
      <c r="O3" s="2">
        <v>0</v>
      </c>
      <c r="P3" s="2">
        <v>0</v>
      </c>
      <c r="Q3" s="2">
        <v>227.76</v>
      </c>
      <c r="R3" s="2">
        <v>29.608799999999999</v>
      </c>
      <c r="S3" s="2">
        <v>0</v>
      </c>
      <c r="T3" s="2">
        <v>0</v>
      </c>
      <c r="U3" s="2">
        <v>257.36879999999996</v>
      </c>
      <c r="V3" t="s">
        <v>8756</v>
      </c>
      <c r="W3" t="s">
        <v>1</v>
      </c>
    </row>
    <row r="4" spans="1:23" x14ac:dyDescent="0.25">
      <c r="C4" s="13"/>
    </row>
    <row r="5" spans="1:23" x14ac:dyDescent="0.25">
      <c r="C5" s="13"/>
    </row>
    <row r="6" spans="1:23" x14ac:dyDescent="0.25">
      <c r="C6" s="13"/>
    </row>
    <row r="7" spans="1:23" x14ac:dyDescent="0.25">
      <c r="C7" s="13"/>
    </row>
    <row r="8" spans="1:23" x14ac:dyDescent="0.25">
      <c r="C8" s="13"/>
    </row>
    <row r="9" spans="1:23" x14ac:dyDescent="0.25">
      <c r="C9" s="13"/>
    </row>
    <row r="10" spans="1:23" x14ac:dyDescent="0.25">
      <c r="C10" s="13"/>
    </row>
    <row r="11" spans="1:23" x14ac:dyDescent="0.25">
      <c r="C11" s="13"/>
    </row>
    <row r="12" spans="1:23" x14ac:dyDescent="0.25">
      <c r="C12" s="13"/>
    </row>
    <row r="13" spans="1:23" x14ac:dyDescent="0.25">
      <c r="C13" s="13"/>
      <c r="O13"/>
      <c r="P13"/>
      <c r="Q13"/>
      <c r="R13"/>
      <c r="S13"/>
      <c r="T13"/>
      <c r="U13"/>
    </row>
    <row r="14" spans="1:23" x14ac:dyDescent="0.25">
      <c r="C14" s="13"/>
    </row>
    <row r="15" spans="1:23" x14ac:dyDescent="0.25">
      <c r="C15" s="13"/>
    </row>
    <row r="16" spans="1:23" x14ac:dyDescent="0.25">
      <c r="C16" s="13"/>
    </row>
    <row r="17" spans="3:3" x14ac:dyDescent="0.25">
      <c r="C17" s="13"/>
    </row>
    <row r="18" spans="3:3" x14ac:dyDescent="0.25">
      <c r="C18" s="13"/>
    </row>
    <row r="19" spans="3:3" x14ac:dyDescent="0.25">
      <c r="C19" s="13"/>
    </row>
    <row r="20" spans="3:3" x14ac:dyDescent="0.25">
      <c r="C20" s="13"/>
    </row>
    <row r="21" spans="3:3" x14ac:dyDescent="0.25">
      <c r="C21" s="13"/>
    </row>
    <row r="22" spans="3:3" x14ac:dyDescent="0.25">
      <c r="C22" s="13"/>
    </row>
    <row r="23" spans="3:3" x14ac:dyDescent="0.25">
      <c r="C23" s="13"/>
    </row>
    <row r="24" spans="3:3" x14ac:dyDescent="0.25">
      <c r="C24" s="13"/>
    </row>
    <row r="25" spans="3:3" x14ac:dyDescent="0.25">
      <c r="C25" s="13"/>
    </row>
    <row r="26" spans="3:3" x14ac:dyDescent="0.25">
      <c r="C26" s="13"/>
    </row>
    <row r="27" spans="3:3" x14ac:dyDescent="0.25">
      <c r="C27" s="13"/>
    </row>
    <row r="28" spans="3:3" x14ac:dyDescent="0.25">
      <c r="C28" s="13"/>
    </row>
    <row r="29" spans="3:3" x14ac:dyDescent="0.25">
      <c r="C29" s="13"/>
    </row>
    <row r="30" spans="3:3" x14ac:dyDescent="0.25">
      <c r="C30" s="13"/>
    </row>
    <row r="31" spans="3:3" x14ac:dyDescent="0.25">
      <c r="C31" s="13"/>
    </row>
    <row r="32" spans="3:3" x14ac:dyDescent="0.25">
      <c r="C32" s="13"/>
    </row>
    <row r="33" spans="3:21" x14ac:dyDescent="0.25">
      <c r="C33" s="13"/>
    </row>
    <row r="34" spans="3:21" x14ac:dyDescent="0.25">
      <c r="C34" s="13"/>
    </row>
    <row r="35" spans="3:21" x14ac:dyDescent="0.25">
      <c r="C35" s="13"/>
    </row>
    <row r="36" spans="3:21" x14ac:dyDescent="0.25">
      <c r="C36" s="13"/>
    </row>
    <row r="37" spans="3:21" x14ac:dyDescent="0.25">
      <c r="C37" s="13"/>
    </row>
    <row r="38" spans="3:21" x14ac:dyDescent="0.25">
      <c r="C38" s="13"/>
    </row>
    <row r="39" spans="3:21" x14ac:dyDescent="0.25">
      <c r="C39" s="13"/>
      <c r="O39"/>
      <c r="P39"/>
      <c r="Q39"/>
      <c r="R39"/>
      <c r="S39"/>
      <c r="T39"/>
      <c r="U39"/>
    </row>
    <row r="40" spans="3:21" x14ac:dyDescent="0.25">
      <c r="C40" s="13"/>
    </row>
    <row r="41" spans="3:21" x14ac:dyDescent="0.25">
      <c r="C41" s="13"/>
    </row>
    <row r="42" spans="3:21" x14ac:dyDescent="0.25">
      <c r="C42" s="13"/>
    </row>
    <row r="43" spans="3:21" x14ac:dyDescent="0.25">
      <c r="C43" s="13"/>
    </row>
    <row r="44" spans="3:21" x14ac:dyDescent="0.25">
      <c r="C44" s="13"/>
    </row>
    <row r="45" spans="3:21" x14ac:dyDescent="0.25">
      <c r="C45" s="13"/>
    </row>
    <row r="46" spans="3:21" x14ac:dyDescent="0.25">
      <c r="C46" s="13"/>
    </row>
    <row r="47" spans="3:21" x14ac:dyDescent="0.25">
      <c r="C47" s="13"/>
    </row>
    <row r="48" spans="3:21" x14ac:dyDescent="0.25">
      <c r="C48" s="13"/>
    </row>
    <row r="49" spans="3:3" x14ac:dyDescent="0.25">
      <c r="C49" s="13"/>
    </row>
    <row r="50" spans="3:3" x14ac:dyDescent="0.25">
      <c r="C50" s="13"/>
    </row>
    <row r="51" spans="3:3" x14ac:dyDescent="0.25">
      <c r="C51" s="13"/>
    </row>
    <row r="52" spans="3:3" x14ac:dyDescent="0.25">
      <c r="C52" s="13"/>
    </row>
    <row r="53" spans="3:3" x14ac:dyDescent="0.25">
      <c r="C53" s="13"/>
    </row>
    <row r="54" spans="3:3" x14ac:dyDescent="0.25">
      <c r="C54" s="13"/>
    </row>
    <row r="55" spans="3:3" x14ac:dyDescent="0.25">
      <c r="C55" s="13"/>
    </row>
    <row r="56" spans="3:3" x14ac:dyDescent="0.25">
      <c r="C56" s="13"/>
    </row>
    <row r="57" spans="3:3" x14ac:dyDescent="0.25">
      <c r="C57" s="13"/>
    </row>
    <row r="58" spans="3:3" x14ac:dyDescent="0.25">
      <c r="C58" s="13"/>
    </row>
    <row r="59" spans="3:3" x14ac:dyDescent="0.25">
      <c r="C59" s="13"/>
    </row>
    <row r="60" spans="3:3" x14ac:dyDescent="0.25">
      <c r="C60" s="13"/>
    </row>
    <row r="61" spans="3:3" x14ac:dyDescent="0.25">
      <c r="C61" s="13"/>
    </row>
    <row r="62" spans="3:3" x14ac:dyDescent="0.25">
      <c r="C62" s="13"/>
    </row>
    <row r="63" spans="3:3" x14ac:dyDescent="0.25">
      <c r="C63" s="13"/>
    </row>
    <row r="64" spans="3:3" x14ac:dyDescent="0.25">
      <c r="C64" s="13"/>
    </row>
    <row r="65" spans="3:21" x14ac:dyDescent="0.25">
      <c r="C65" s="13"/>
      <c r="O65"/>
      <c r="P65"/>
      <c r="Q65"/>
      <c r="R65"/>
      <c r="S65"/>
      <c r="T65"/>
      <c r="U65"/>
    </row>
    <row r="66" spans="3:21" x14ac:dyDescent="0.25">
      <c r="C66" s="13"/>
    </row>
    <row r="67" spans="3:21" x14ac:dyDescent="0.25">
      <c r="C67" s="13"/>
    </row>
    <row r="68" spans="3:21" x14ac:dyDescent="0.25">
      <c r="C68" s="13"/>
    </row>
    <row r="69" spans="3:21" x14ac:dyDescent="0.25">
      <c r="C69" s="13"/>
    </row>
    <row r="70" spans="3:21" x14ac:dyDescent="0.25">
      <c r="C70" s="13"/>
    </row>
    <row r="71" spans="3:21" x14ac:dyDescent="0.25">
      <c r="C71" s="13"/>
    </row>
    <row r="72" spans="3:21" x14ac:dyDescent="0.25">
      <c r="C72" s="13"/>
    </row>
    <row r="73" spans="3:21" x14ac:dyDescent="0.25">
      <c r="C73" s="13"/>
    </row>
    <row r="74" spans="3:21" x14ac:dyDescent="0.25">
      <c r="C74" s="13"/>
    </row>
    <row r="75" spans="3:21" x14ac:dyDescent="0.25">
      <c r="C75" s="13"/>
    </row>
    <row r="76" spans="3:21" x14ac:dyDescent="0.25">
      <c r="C76" s="13"/>
    </row>
    <row r="77" spans="3:21" x14ac:dyDescent="0.25">
      <c r="C77" s="13"/>
    </row>
    <row r="78" spans="3:21" x14ac:dyDescent="0.25">
      <c r="C78" s="13"/>
    </row>
    <row r="79" spans="3:21" x14ac:dyDescent="0.25">
      <c r="C79" s="13"/>
    </row>
    <row r="80" spans="3:21" x14ac:dyDescent="0.25">
      <c r="C80" s="13"/>
    </row>
    <row r="81" spans="3:21" x14ac:dyDescent="0.25">
      <c r="C81" s="13"/>
    </row>
    <row r="82" spans="3:21" x14ac:dyDescent="0.25">
      <c r="C82" s="13"/>
    </row>
    <row r="83" spans="3:21" x14ac:dyDescent="0.25">
      <c r="C83" s="13"/>
    </row>
    <row r="84" spans="3:21" x14ac:dyDescent="0.25">
      <c r="C84" s="13"/>
    </row>
    <row r="85" spans="3:21" x14ac:dyDescent="0.25">
      <c r="C85" s="13"/>
    </row>
    <row r="86" spans="3:21" x14ac:dyDescent="0.25">
      <c r="C86" s="13"/>
    </row>
    <row r="87" spans="3:21" x14ac:dyDescent="0.25">
      <c r="C87" s="13"/>
    </row>
    <row r="88" spans="3:21" x14ac:dyDescent="0.25">
      <c r="C88" s="13"/>
    </row>
    <row r="89" spans="3:21" x14ac:dyDescent="0.25">
      <c r="C89" s="13"/>
    </row>
    <row r="90" spans="3:21" x14ac:dyDescent="0.25">
      <c r="C90" s="13"/>
    </row>
    <row r="91" spans="3:21" x14ac:dyDescent="0.25">
      <c r="C91" s="13"/>
      <c r="O91"/>
      <c r="P91"/>
      <c r="Q91"/>
      <c r="R91"/>
      <c r="S91"/>
      <c r="T91"/>
      <c r="U91"/>
    </row>
    <row r="92" spans="3:21" x14ac:dyDescent="0.25">
      <c r="C92" s="13"/>
    </row>
    <row r="93" spans="3:21" x14ac:dyDescent="0.25">
      <c r="C93" s="13"/>
    </row>
    <row r="94" spans="3:21" x14ac:dyDescent="0.25">
      <c r="C94" s="13"/>
    </row>
    <row r="95" spans="3:21" x14ac:dyDescent="0.25">
      <c r="C95" s="13"/>
    </row>
    <row r="96" spans="3:21" x14ac:dyDescent="0.25">
      <c r="C96" s="13"/>
    </row>
    <row r="97" spans="3:3" x14ac:dyDescent="0.25">
      <c r="C97" s="13"/>
    </row>
    <row r="98" spans="3:3" x14ac:dyDescent="0.25">
      <c r="C98" s="13"/>
    </row>
    <row r="99" spans="3:3" x14ac:dyDescent="0.25">
      <c r="C99" s="13"/>
    </row>
    <row r="100" spans="3:3" x14ac:dyDescent="0.25">
      <c r="C100" s="13"/>
    </row>
    <row r="101" spans="3:3" x14ac:dyDescent="0.25">
      <c r="C101" s="13"/>
    </row>
    <row r="102" spans="3:3" x14ac:dyDescent="0.25">
      <c r="C102" s="13"/>
    </row>
    <row r="103" spans="3:3" x14ac:dyDescent="0.25">
      <c r="C103" s="13"/>
    </row>
    <row r="104" spans="3:3" x14ac:dyDescent="0.25">
      <c r="C104" s="13"/>
    </row>
    <row r="105" spans="3:3" x14ac:dyDescent="0.25">
      <c r="C105" s="13"/>
    </row>
    <row r="106" spans="3:3" x14ac:dyDescent="0.25">
      <c r="C106" s="13"/>
    </row>
    <row r="107" spans="3:3" x14ac:dyDescent="0.25">
      <c r="C107" s="13"/>
    </row>
    <row r="108" spans="3:3" x14ac:dyDescent="0.25">
      <c r="C108" s="13"/>
    </row>
    <row r="109" spans="3:3" x14ac:dyDescent="0.25">
      <c r="C109" s="13"/>
    </row>
    <row r="110" spans="3:3" x14ac:dyDescent="0.25">
      <c r="C110" s="13"/>
    </row>
    <row r="111" spans="3:3" x14ac:dyDescent="0.25">
      <c r="C111" s="13"/>
    </row>
    <row r="112" spans="3:3" x14ac:dyDescent="0.25">
      <c r="C112" s="13"/>
    </row>
    <row r="113" spans="3:21" x14ac:dyDescent="0.25">
      <c r="C113" s="13"/>
    </row>
    <row r="114" spans="3:21" x14ac:dyDescent="0.25">
      <c r="C114" s="13"/>
    </row>
    <row r="115" spans="3:21" x14ac:dyDescent="0.25">
      <c r="C115" s="13"/>
    </row>
    <row r="116" spans="3:21" x14ac:dyDescent="0.25">
      <c r="C116" s="13"/>
    </row>
    <row r="117" spans="3:21" x14ac:dyDescent="0.25">
      <c r="C117" s="13"/>
    </row>
    <row r="118" spans="3:21" x14ac:dyDescent="0.25">
      <c r="C118" s="13"/>
    </row>
    <row r="119" spans="3:21" x14ac:dyDescent="0.25">
      <c r="C119" s="13"/>
    </row>
    <row r="120" spans="3:21" x14ac:dyDescent="0.25">
      <c r="C120" s="13"/>
    </row>
    <row r="121" spans="3:21" x14ac:dyDescent="0.25">
      <c r="C121" s="13"/>
    </row>
    <row r="122" spans="3:21" x14ac:dyDescent="0.25">
      <c r="C122" s="13"/>
    </row>
    <row r="123" spans="3:21" x14ac:dyDescent="0.25">
      <c r="C123" s="13"/>
    </row>
    <row r="124" spans="3:21" x14ac:dyDescent="0.25">
      <c r="C124" s="13"/>
    </row>
    <row r="125" spans="3:21" x14ac:dyDescent="0.25">
      <c r="C125" s="13"/>
    </row>
    <row r="126" spans="3:21" x14ac:dyDescent="0.25">
      <c r="C126" s="13"/>
    </row>
    <row r="127" spans="3:21" x14ac:dyDescent="0.25">
      <c r="C127" s="13"/>
      <c r="O127"/>
      <c r="P127"/>
      <c r="Q127"/>
      <c r="R127"/>
      <c r="S127"/>
      <c r="T127"/>
      <c r="U127"/>
    </row>
    <row r="128" spans="3:21" x14ac:dyDescent="0.25">
      <c r="C128" s="13"/>
    </row>
    <row r="129" spans="3:21" x14ac:dyDescent="0.25">
      <c r="C129" s="13"/>
    </row>
    <row r="130" spans="3:21" x14ac:dyDescent="0.25">
      <c r="C130" s="13"/>
    </row>
    <row r="131" spans="3:21" x14ac:dyDescent="0.25">
      <c r="C131" s="13"/>
    </row>
    <row r="132" spans="3:21" x14ac:dyDescent="0.25">
      <c r="C132" s="13"/>
    </row>
    <row r="133" spans="3:21" x14ac:dyDescent="0.25">
      <c r="C133" s="13"/>
    </row>
    <row r="134" spans="3:21" x14ac:dyDescent="0.25">
      <c r="C134" s="13"/>
    </row>
    <row r="135" spans="3:21" x14ac:dyDescent="0.25">
      <c r="C135" s="13"/>
      <c r="O135"/>
      <c r="P135"/>
      <c r="Q135"/>
      <c r="R135"/>
      <c r="S135"/>
      <c r="T135"/>
      <c r="U135"/>
    </row>
    <row r="136" spans="3:21" x14ac:dyDescent="0.25">
      <c r="C136" s="13"/>
      <c r="O136"/>
      <c r="P136"/>
      <c r="Q136"/>
      <c r="R136"/>
      <c r="S136"/>
      <c r="T136"/>
      <c r="U136"/>
    </row>
    <row r="137" spans="3:21" x14ac:dyDescent="0.25">
      <c r="C137" s="13"/>
    </row>
    <row r="138" spans="3:21" x14ac:dyDescent="0.25">
      <c r="C138" s="13"/>
    </row>
    <row r="139" spans="3:21" x14ac:dyDescent="0.25">
      <c r="C139" s="13"/>
    </row>
    <row r="140" spans="3:21" x14ac:dyDescent="0.25">
      <c r="C140" s="13"/>
    </row>
    <row r="141" spans="3:21" x14ac:dyDescent="0.25">
      <c r="C141" s="13"/>
    </row>
    <row r="142" spans="3:21" x14ac:dyDescent="0.25">
      <c r="C142" s="13"/>
    </row>
    <row r="143" spans="3:21" x14ac:dyDescent="0.25">
      <c r="C143" s="13"/>
    </row>
    <row r="144" spans="3:21" x14ac:dyDescent="0.25">
      <c r="C144" s="13"/>
    </row>
    <row r="145" spans="3:21" x14ac:dyDescent="0.25">
      <c r="C145" s="13"/>
    </row>
    <row r="146" spans="3:21" x14ac:dyDescent="0.25">
      <c r="C146" s="13"/>
    </row>
    <row r="147" spans="3:21" x14ac:dyDescent="0.25">
      <c r="C147" s="13"/>
    </row>
    <row r="148" spans="3:21" x14ac:dyDescent="0.25">
      <c r="C148" s="13"/>
      <c r="O148"/>
      <c r="P148"/>
      <c r="Q148"/>
      <c r="R148"/>
      <c r="S148"/>
      <c r="T148"/>
      <c r="U148"/>
    </row>
    <row r="149" spans="3:21" x14ac:dyDescent="0.25">
      <c r="C149" s="13"/>
      <c r="O149"/>
      <c r="P149"/>
      <c r="Q149"/>
      <c r="R149"/>
      <c r="S149"/>
      <c r="T149"/>
      <c r="U149"/>
    </row>
    <row r="150" spans="3:21" x14ac:dyDescent="0.25">
      <c r="C150" s="13"/>
    </row>
    <row r="151" spans="3:21" x14ac:dyDescent="0.25">
      <c r="C151" s="13"/>
      <c r="O151"/>
      <c r="P151"/>
      <c r="Q151"/>
      <c r="R151"/>
      <c r="S151"/>
      <c r="T151"/>
      <c r="U151"/>
    </row>
    <row r="152" spans="3:21" x14ac:dyDescent="0.25">
      <c r="C152" s="13"/>
      <c r="O152"/>
      <c r="P152"/>
      <c r="Q152"/>
      <c r="R152"/>
      <c r="S152"/>
      <c r="T152"/>
      <c r="U152"/>
    </row>
    <row r="153" spans="3:21" x14ac:dyDescent="0.25">
      <c r="C153" s="13"/>
    </row>
    <row r="154" spans="3:21" x14ac:dyDescent="0.25">
      <c r="C154" s="13"/>
    </row>
    <row r="155" spans="3:21" x14ac:dyDescent="0.25">
      <c r="C155" s="13"/>
    </row>
    <row r="156" spans="3:21" x14ac:dyDescent="0.25">
      <c r="C156" s="13"/>
    </row>
    <row r="157" spans="3:21" x14ac:dyDescent="0.25">
      <c r="C157" s="13"/>
    </row>
    <row r="158" spans="3:21" x14ac:dyDescent="0.25">
      <c r="C158" s="13"/>
    </row>
    <row r="159" spans="3:21" x14ac:dyDescent="0.25">
      <c r="C159" s="13"/>
    </row>
    <row r="160" spans="3:21" x14ac:dyDescent="0.25">
      <c r="C160" s="13"/>
    </row>
    <row r="161" spans="3:3" x14ac:dyDescent="0.25">
      <c r="C161" s="13"/>
    </row>
    <row r="162" spans="3:3" x14ac:dyDescent="0.25">
      <c r="C162" s="13"/>
    </row>
    <row r="163" spans="3:3" x14ac:dyDescent="0.25">
      <c r="C163" s="13"/>
    </row>
    <row r="164" spans="3:3" x14ac:dyDescent="0.25">
      <c r="C164" s="13"/>
    </row>
    <row r="165" spans="3:3" x14ac:dyDescent="0.25">
      <c r="C165" s="13"/>
    </row>
    <row r="166" spans="3:3" x14ac:dyDescent="0.25">
      <c r="C166" s="13"/>
    </row>
    <row r="167" spans="3:3" x14ac:dyDescent="0.25">
      <c r="C167" s="13"/>
    </row>
    <row r="168" spans="3:3" x14ac:dyDescent="0.25">
      <c r="C168" s="13"/>
    </row>
    <row r="169" spans="3:3" x14ac:dyDescent="0.25">
      <c r="C169" s="13"/>
    </row>
    <row r="170" spans="3:3" x14ac:dyDescent="0.25">
      <c r="C170" s="13"/>
    </row>
    <row r="171" spans="3:3" x14ac:dyDescent="0.25">
      <c r="C171" s="13"/>
    </row>
    <row r="172" spans="3:3" x14ac:dyDescent="0.25">
      <c r="C172" s="13"/>
    </row>
    <row r="173" spans="3:3" x14ac:dyDescent="0.25">
      <c r="C173" s="13"/>
    </row>
    <row r="174" spans="3:3" x14ac:dyDescent="0.25">
      <c r="C174" s="13"/>
    </row>
    <row r="175" spans="3:3" x14ac:dyDescent="0.25">
      <c r="C175" s="13"/>
    </row>
    <row r="176" spans="3:3" x14ac:dyDescent="0.25">
      <c r="C176" s="13"/>
    </row>
    <row r="177" spans="3:21" x14ac:dyDescent="0.25">
      <c r="C177" s="13"/>
    </row>
    <row r="178" spans="3:21" x14ac:dyDescent="0.25">
      <c r="C178" s="13"/>
    </row>
    <row r="179" spans="3:21" x14ac:dyDescent="0.25">
      <c r="C179" s="13"/>
    </row>
    <row r="180" spans="3:21" x14ac:dyDescent="0.25">
      <c r="C180" s="13"/>
    </row>
    <row r="181" spans="3:21" x14ac:dyDescent="0.25">
      <c r="C181" s="13"/>
    </row>
    <row r="182" spans="3:21" x14ac:dyDescent="0.25">
      <c r="C182" s="13"/>
    </row>
    <row r="183" spans="3:21" x14ac:dyDescent="0.25">
      <c r="C183" s="13"/>
    </row>
    <row r="184" spans="3:21" x14ac:dyDescent="0.25">
      <c r="C184" s="13"/>
    </row>
    <row r="185" spans="3:21" x14ac:dyDescent="0.25">
      <c r="C185" s="13"/>
    </row>
    <row r="186" spans="3:21" x14ac:dyDescent="0.25">
      <c r="C186" s="13"/>
    </row>
    <row r="187" spans="3:21" x14ac:dyDescent="0.25">
      <c r="C187" s="13"/>
      <c r="O187"/>
      <c r="P187"/>
      <c r="Q187"/>
      <c r="R187"/>
      <c r="S187"/>
      <c r="T187"/>
      <c r="U187"/>
    </row>
    <row r="188" spans="3:21" x14ac:dyDescent="0.25">
      <c r="C188" s="13"/>
    </row>
    <row r="189" spans="3:21" x14ac:dyDescent="0.25">
      <c r="C189" s="13"/>
    </row>
    <row r="190" spans="3:21" x14ac:dyDescent="0.25">
      <c r="C190" s="13"/>
    </row>
    <row r="191" spans="3:21" x14ac:dyDescent="0.25">
      <c r="C191" s="13"/>
    </row>
    <row r="192" spans="3:21" x14ac:dyDescent="0.25">
      <c r="C192" s="13"/>
    </row>
    <row r="193" spans="3:3" x14ac:dyDescent="0.25">
      <c r="C193" s="13"/>
    </row>
    <row r="194" spans="3:3" x14ac:dyDescent="0.25">
      <c r="C194" s="13"/>
    </row>
    <row r="195" spans="3:3" x14ac:dyDescent="0.25">
      <c r="C195" s="13"/>
    </row>
    <row r="196" spans="3:3" x14ac:dyDescent="0.25">
      <c r="C196" s="13"/>
    </row>
    <row r="197" spans="3:3" x14ac:dyDescent="0.25">
      <c r="C197" s="13"/>
    </row>
    <row r="198" spans="3:3" x14ac:dyDescent="0.25">
      <c r="C198" s="13"/>
    </row>
    <row r="199" spans="3:3" x14ac:dyDescent="0.25">
      <c r="C199" s="13"/>
    </row>
    <row r="200" spans="3:3" x14ac:dyDescent="0.25">
      <c r="C200" s="13"/>
    </row>
    <row r="201" spans="3:3" x14ac:dyDescent="0.25">
      <c r="C201" s="13"/>
    </row>
    <row r="202" spans="3:3" x14ac:dyDescent="0.25">
      <c r="C202" s="13"/>
    </row>
    <row r="203" spans="3:3" x14ac:dyDescent="0.25">
      <c r="C203" s="13"/>
    </row>
    <row r="204" spans="3:3" x14ac:dyDescent="0.25">
      <c r="C204" s="13"/>
    </row>
    <row r="205" spans="3:3" x14ac:dyDescent="0.25">
      <c r="C205" s="13"/>
    </row>
    <row r="206" spans="3:3" x14ac:dyDescent="0.25">
      <c r="C206" s="13"/>
    </row>
    <row r="207" spans="3:3" x14ac:dyDescent="0.25">
      <c r="C207" s="13"/>
    </row>
    <row r="208" spans="3:3" x14ac:dyDescent="0.25">
      <c r="C208" s="13"/>
    </row>
    <row r="209" spans="3:21" x14ac:dyDescent="0.25">
      <c r="C209" s="13"/>
    </row>
    <row r="210" spans="3:21" x14ac:dyDescent="0.25">
      <c r="C210" s="13"/>
    </row>
    <row r="211" spans="3:21" x14ac:dyDescent="0.25">
      <c r="C211" s="13"/>
    </row>
    <row r="212" spans="3:21" x14ac:dyDescent="0.25">
      <c r="C212" s="13"/>
    </row>
    <row r="213" spans="3:21" x14ac:dyDescent="0.25">
      <c r="C213" s="13"/>
    </row>
    <row r="214" spans="3:21" x14ac:dyDescent="0.25">
      <c r="C214" s="13"/>
      <c r="O214"/>
      <c r="P214"/>
      <c r="Q214"/>
      <c r="R214"/>
      <c r="S214"/>
      <c r="T214"/>
      <c r="U214"/>
    </row>
    <row r="215" spans="3:21" x14ac:dyDescent="0.25">
      <c r="C215" s="13"/>
    </row>
    <row r="216" spans="3:21" x14ac:dyDescent="0.25">
      <c r="C216" s="13"/>
    </row>
    <row r="217" spans="3:21" x14ac:dyDescent="0.25">
      <c r="C217" s="13"/>
    </row>
    <row r="218" spans="3:21" x14ac:dyDescent="0.25">
      <c r="C218" s="13"/>
    </row>
    <row r="219" spans="3:21" x14ac:dyDescent="0.25">
      <c r="C219" s="13"/>
    </row>
    <row r="220" spans="3:21" x14ac:dyDescent="0.25">
      <c r="C220" s="13"/>
    </row>
    <row r="221" spans="3:21" x14ac:dyDescent="0.25">
      <c r="C221" s="13"/>
      <c r="O221"/>
      <c r="P221"/>
      <c r="Q221"/>
      <c r="R221"/>
      <c r="S221"/>
      <c r="T221"/>
      <c r="U221"/>
    </row>
    <row r="222" spans="3:21" x14ac:dyDescent="0.25">
      <c r="C222" s="13"/>
    </row>
    <row r="223" spans="3:21" x14ac:dyDescent="0.25">
      <c r="C223" s="13"/>
    </row>
    <row r="224" spans="3:21" x14ac:dyDescent="0.25">
      <c r="C224" s="13"/>
    </row>
    <row r="225" spans="3:21" x14ac:dyDescent="0.25">
      <c r="C225" s="13"/>
    </row>
    <row r="226" spans="3:21" x14ac:dyDescent="0.25">
      <c r="C226" s="13"/>
    </row>
    <row r="227" spans="3:21" x14ac:dyDescent="0.25">
      <c r="C227" s="13"/>
    </row>
    <row r="228" spans="3:21" x14ac:dyDescent="0.25">
      <c r="C228" s="13"/>
    </row>
    <row r="229" spans="3:21" x14ac:dyDescent="0.25">
      <c r="C229" s="13"/>
    </row>
    <row r="230" spans="3:21" x14ac:dyDescent="0.25">
      <c r="C230" s="13"/>
    </row>
    <row r="231" spans="3:21" x14ac:dyDescent="0.25">
      <c r="C231" s="13"/>
    </row>
    <row r="232" spans="3:21" x14ac:dyDescent="0.25">
      <c r="C232" s="13"/>
    </row>
    <row r="233" spans="3:21" x14ac:dyDescent="0.25">
      <c r="C233" s="13"/>
    </row>
    <row r="234" spans="3:21" x14ac:dyDescent="0.25">
      <c r="C234" s="13"/>
    </row>
    <row r="235" spans="3:21" x14ac:dyDescent="0.25">
      <c r="C235" s="13"/>
      <c r="O235"/>
      <c r="P235"/>
      <c r="Q235"/>
      <c r="R235"/>
      <c r="S235"/>
      <c r="T235"/>
      <c r="U235"/>
    </row>
    <row r="236" spans="3:21" x14ac:dyDescent="0.25">
      <c r="C236" s="13"/>
    </row>
    <row r="237" spans="3:21" x14ac:dyDescent="0.25">
      <c r="C237" s="13"/>
    </row>
    <row r="238" spans="3:21" x14ac:dyDescent="0.25">
      <c r="C238" s="13"/>
    </row>
    <row r="239" spans="3:21" x14ac:dyDescent="0.25">
      <c r="C239" s="13"/>
    </row>
    <row r="240" spans="3:21" x14ac:dyDescent="0.25">
      <c r="C240" s="13"/>
    </row>
    <row r="241" spans="3:3" x14ac:dyDescent="0.25">
      <c r="C241" s="13"/>
    </row>
    <row r="242" spans="3:3" x14ac:dyDescent="0.25">
      <c r="C242" s="13"/>
    </row>
    <row r="243" spans="3:3" x14ac:dyDescent="0.25">
      <c r="C243" s="13"/>
    </row>
    <row r="244" spans="3:3" x14ac:dyDescent="0.25">
      <c r="C244" s="13"/>
    </row>
    <row r="245" spans="3:3" x14ac:dyDescent="0.25">
      <c r="C245" s="13"/>
    </row>
    <row r="246" spans="3:3" x14ac:dyDescent="0.25">
      <c r="C246" s="13"/>
    </row>
    <row r="247" spans="3:3" x14ac:dyDescent="0.25">
      <c r="C247" s="13"/>
    </row>
    <row r="248" spans="3:3" x14ac:dyDescent="0.25">
      <c r="C248" s="13"/>
    </row>
    <row r="249" spans="3:3" x14ac:dyDescent="0.25">
      <c r="C249" s="13"/>
    </row>
    <row r="250" spans="3:3" x14ac:dyDescent="0.25">
      <c r="C250" s="13"/>
    </row>
    <row r="251" spans="3:3" x14ac:dyDescent="0.25">
      <c r="C251" s="13"/>
    </row>
    <row r="252" spans="3:3" x14ac:dyDescent="0.25">
      <c r="C252" s="13"/>
    </row>
    <row r="253" spans="3:3" x14ac:dyDescent="0.25">
      <c r="C253" s="13"/>
    </row>
    <row r="254" spans="3:3" x14ac:dyDescent="0.25">
      <c r="C254" s="13"/>
    </row>
    <row r="255" spans="3:3" x14ac:dyDescent="0.25">
      <c r="C255" s="13"/>
    </row>
    <row r="256" spans="3:3" x14ac:dyDescent="0.25">
      <c r="C256" s="13"/>
    </row>
    <row r="257" spans="3:21" x14ac:dyDescent="0.25">
      <c r="C257" s="13"/>
    </row>
    <row r="258" spans="3:21" x14ac:dyDescent="0.25">
      <c r="C258" s="13"/>
      <c r="O258"/>
      <c r="P258"/>
      <c r="Q258"/>
      <c r="R258"/>
      <c r="S258"/>
      <c r="T258"/>
      <c r="U258"/>
    </row>
    <row r="259" spans="3:21" x14ac:dyDescent="0.25">
      <c r="C259" s="13"/>
    </row>
    <row r="260" spans="3:21" x14ac:dyDescent="0.25">
      <c r="C260" s="13"/>
    </row>
    <row r="261" spans="3:21" x14ac:dyDescent="0.25">
      <c r="C261" s="13"/>
    </row>
    <row r="262" spans="3:21" x14ac:dyDescent="0.25">
      <c r="C262" s="13"/>
    </row>
    <row r="263" spans="3:21" x14ac:dyDescent="0.25">
      <c r="C263" s="13"/>
    </row>
    <row r="264" spans="3:21" x14ac:dyDescent="0.25">
      <c r="C264" s="13"/>
    </row>
    <row r="265" spans="3:21" x14ac:dyDescent="0.25">
      <c r="C265" s="13"/>
    </row>
    <row r="266" spans="3:21" x14ac:dyDescent="0.25">
      <c r="C266" s="13"/>
    </row>
    <row r="267" spans="3:21" x14ac:dyDescent="0.25">
      <c r="C267" s="13"/>
    </row>
    <row r="268" spans="3:21" x14ac:dyDescent="0.25">
      <c r="C268" s="13"/>
    </row>
    <row r="269" spans="3:21" x14ac:dyDescent="0.25">
      <c r="C269" s="13"/>
    </row>
    <row r="270" spans="3:21" x14ac:dyDescent="0.25">
      <c r="C270" s="13"/>
    </row>
    <row r="271" spans="3:21" x14ac:dyDescent="0.25">
      <c r="C271" s="13"/>
    </row>
    <row r="272" spans="3:21" x14ac:dyDescent="0.25">
      <c r="C272" s="13"/>
    </row>
    <row r="273" spans="3:21" x14ac:dyDescent="0.25">
      <c r="C273" s="13"/>
    </row>
    <row r="274" spans="3:21" x14ac:dyDescent="0.25">
      <c r="C274" s="13"/>
    </row>
    <row r="275" spans="3:21" x14ac:dyDescent="0.25">
      <c r="C275" s="13"/>
    </row>
    <row r="276" spans="3:21" x14ac:dyDescent="0.25">
      <c r="C276" s="13"/>
    </row>
    <row r="277" spans="3:21" x14ac:dyDescent="0.25">
      <c r="C277" s="13"/>
    </row>
    <row r="278" spans="3:21" x14ac:dyDescent="0.25">
      <c r="C278" s="13"/>
    </row>
    <row r="279" spans="3:21" x14ac:dyDescent="0.25">
      <c r="C279" s="13"/>
    </row>
    <row r="280" spans="3:21" x14ac:dyDescent="0.25">
      <c r="C280" s="13"/>
    </row>
    <row r="281" spans="3:21" x14ac:dyDescent="0.25">
      <c r="C281" s="13"/>
      <c r="O281"/>
      <c r="P281"/>
      <c r="Q281"/>
      <c r="R281"/>
      <c r="S281"/>
      <c r="T281"/>
      <c r="U281"/>
    </row>
    <row r="282" spans="3:21" x14ac:dyDescent="0.25">
      <c r="C282" s="13"/>
    </row>
    <row r="283" spans="3:21" x14ac:dyDescent="0.25">
      <c r="C283" s="13"/>
    </row>
    <row r="284" spans="3:21" x14ac:dyDescent="0.25">
      <c r="C284" s="13"/>
    </row>
    <row r="285" spans="3:21" x14ac:dyDescent="0.25">
      <c r="C285" s="13"/>
    </row>
    <row r="286" spans="3:21" x14ac:dyDescent="0.25">
      <c r="C286" s="13"/>
    </row>
    <row r="287" spans="3:21" x14ac:dyDescent="0.25">
      <c r="C287" s="13"/>
    </row>
    <row r="288" spans="3:21" x14ac:dyDescent="0.25">
      <c r="C288" s="13"/>
    </row>
    <row r="289" spans="3:21" x14ac:dyDescent="0.25">
      <c r="C289" s="13"/>
    </row>
    <row r="290" spans="3:21" x14ac:dyDescent="0.25">
      <c r="C290" s="13"/>
    </row>
    <row r="291" spans="3:21" x14ac:dyDescent="0.25">
      <c r="C291" s="13"/>
    </row>
    <row r="292" spans="3:21" x14ac:dyDescent="0.25">
      <c r="C292" s="13"/>
    </row>
    <row r="293" spans="3:21" x14ac:dyDescent="0.25">
      <c r="C293" s="13"/>
    </row>
    <row r="294" spans="3:21" x14ac:dyDescent="0.25">
      <c r="C294" s="13"/>
    </row>
    <row r="295" spans="3:21" x14ac:dyDescent="0.25">
      <c r="C295" s="13"/>
    </row>
    <row r="296" spans="3:21" x14ac:dyDescent="0.25">
      <c r="C296" s="13"/>
    </row>
    <row r="297" spans="3:21" x14ac:dyDescent="0.25">
      <c r="C297" s="13"/>
    </row>
    <row r="298" spans="3:21" x14ac:dyDescent="0.25">
      <c r="C298" s="13"/>
    </row>
    <row r="299" spans="3:21" x14ac:dyDescent="0.25">
      <c r="C299" s="13"/>
      <c r="O299"/>
      <c r="P299"/>
      <c r="Q299"/>
      <c r="R299"/>
      <c r="S299"/>
      <c r="T299"/>
      <c r="U299"/>
    </row>
    <row r="300" spans="3:21" x14ac:dyDescent="0.25">
      <c r="C300" s="13"/>
    </row>
    <row r="301" spans="3:21" x14ac:dyDescent="0.25">
      <c r="C301" s="13"/>
    </row>
    <row r="302" spans="3:21" x14ac:dyDescent="0.25">
      <c r="C302" s="13"/>
    </row>
    <row r="303" spans="3:21" x14ac:dyDescent="0.25">
      <c r="C303" s="13"/>
    </row>
    <row r="304" spans="3:21" x14ac:dyDescent="0.25">
      <c r="C304" s="13"/>
    </row>
    <row r="305" spans="3:3" x14ac:dyDescent="0.25">
      <c r="C305" s="13"/>
    </row>
    <row r="306" spans="3:3" x14ac:dyDescent="0.25">
      <c r="C306" s="13"/>
    </row>
    <row r="307" spans="3:3" x14ac:dyDescent="0.25">
      <c r="C307" s="13"/>
    </row>
    <row r="308" spans="3:3" x14ac:dyDescent="0.25">
      <c r="C308" s="13"/>
    </row>
    <row r="309" spans="3:3" x14ac:dyDescent="0.25">
      <c r="C309" s="13"/>
    </row>
    <row r="310" spans="3:3" x14ac:dyDescent="0.25">
      <c r="C310" s="13"/>
    </row>
    <row r="311" spans="3:3" x14ac:dyDescent="0.25">
      <c r="C311" s="13"/>
    </row>
    <row r="312" spans="3:3" x14ac:dyDescent="0.25">
      <c r="C312" s="13"/>
    </row>
    <row r="313" spans="3:3" x14ac:dyDescent="0.25">
      <c r="C313" s="13"/>
    </row>
    <row r="314" spans="3:3" x14ac:dyDescent="0.25">
      <c r="C314" s="13"/>
    </row>
    <row r="315" spans="3:3" x14ac:dyDescent="0.25">
      <c r="C315" s="13"/>
    </row>
    <row r="316" spans="3:3" x14ac:dyDescent="0.25">
      <c r="C316" s="13"/>
    </row>
    <row r="317" spans="3:3" x14ac:dyDescent="0.25">
      <c r="C317" s="13"/>
    </row>
    <row r="318" spans="3:3" x14ac:dyDescent="0.25">
      <c r="C318" s="13"/>
    </row>
    <row r="319" spans="3:3" x14ac:dyDescent="0.25">
      <c r="C319" s="13"/>
    </row>
    <row r="320" spans="3:3" x14ac:dyDescent="0.25">
      <c r="C320" s="13"/>
    </row>
    <row r="321" spans="3:21" x14ac:dyDescent="0.25">
      <c r="C321" s="13"/>
    </row>
    <row r="322" spans="3:21" x14ac:dyDescent="0.25">
      <c r="C322" s="13"/>
    </row>
    <row r="323" spans="3:21" x14ac:dyDescent="0.25">
      <c r="C323" s="13"/>
    </row>
    <row r="324" spans="3:21" x14ac:dyDescent="0.25">
      <c r="C324" s="13"/>
    </row>
    <row r="325" spans="3:21" x14ac:dyDescent="0.25">
      <c r="C325" s="13"/>
    </row>
    <row r="326" spans="3:21" x14ac:dyDescent="0.25">
      <c r="C326" s="13"/>
    </row>
    <row r="327" spans="3:21" x14ac:dyDescent="0.25">
      <c r="C327" s="13"/>
    </row>
    <row r="328" spans="3:21" x14ac:dyDescent="0.25">
      <c r="C328" s="13"/>
      <c r="O328"/>
      <c r="P328"/>
      <c r="Q328"/>
      <c r="R328"/>
      <c r="S328"/>
      <c r="T328"/>
      <c r="U328"/>
    </row>
    <row r="329" spans="3:21" x14ac:dyDescent="0.25">
      <c r="C329" s="13"/>
    </row>
    <row r="330" spans="3:21" x14ac:dyDescent="0.25">
      <c r="C330" s="13"/>
    </row>
    <row r="331" spans="3:21" x14ac:dyDescent="0.25">
      <c r="C331" s="13"/>
    </row>
    <row r="332" spans="3:21" x14ac:dyDescent="0.25">
      <c r="C332" s="13"/>
    </row>
    <row r="333" spans="3:21" x14ac:dyDescent="0.25">
      <c r="C333" s="13"/>
    </row>
    <row r="334" spans="3:21" x14ac:dyDescent="0.25">
      <c r="C334" s="13"/>
    </row>
    <row r="335" spans="3:21" x14ac:dyDescent="0.25">
      <c r="C335" s="13"/>
    </row>
    <row r="336" spans="3:21" x14ac:dyDescent="0.25">
      <c r="C336" s="13"/>
    </row>
    <row r="337" spans="3:21" x14ac:dyDescent="0.25">
      <c r="C337" s="13"/>
    </row>
    <row r="338" spans="3:21" x14ac:dyDescent="0.25">
      <c r="C338" s="13"/>
    </row>
    <row r="339" spans="3:21" x14ac:dyDescent="0.25">
      <c r="C339" s="13"/>
    </row>
    <row r="340" spans="3:21" x14ac:dyDescent="0.25">
      <c r="C340" s="13"/>
    </row>
    <row r="341" spans="3:21" x14ac:dyDescent="0.25">
      <c r="C341" s="13"/>
    </row>
    <row r="342" spans="3:21" x14ac:dyDescent="0.25">
      <c r="C342" s="13"/>
    </row>
    <row r="343" spans="3:21" x14ac:dyDescent="0.25">
      <c r="C343" s="13"/>
    </row>
    <row r="344" spans="3:21" x14ac:dyDescent="0.25">
      <c r="C344" s="13"/>
    </row>
    <row r="345" spans="3:21" x14ac:dyDescent="0.25">
      <c r="C345" s="13"/>
    </row>
    <row r="346" spans="3:21" x14ac:dyDescent="0.25">
      <c r="C346" s="13"/>
    </row>
    <row r="347" spans="3:21" x14ac:dyDescent="0.25">
      <c r="C347" s="13"/>
      <c r="O347"/>
      <c r="P347"/>
      <c r="Q347"/>
      <c r="R347"/>
      <c r="S347"/>
      <c r="T347"/>
      <c r="U347"/>
    </row>
    <row r="348" spans="3:21" x14ac:dyDescent="0.25">
      <c r="C348" s="13"/>
    </row>
    <row r="349" spans="3:21" x14ac:dyDescent="0.25">
      <c r="C349" s="13"/>
    </row>
    <row r="350" spans="3:21" x14ac:dyDescent="0.25">
      <c r="C350" s="13"/>
    </row>
    <row r="351" spans="3:21" x14ac:dyDescent="0.25">
      <c r="C351" s="13"/>
    </row>
    <row r="352" spans="3:21" x14ac:dyDescent="0.25">
      <c r="C352" s="13"/>
    </row>
    <row r="353" spans="3:21" x14ac:dyDescent="0.25">
      <c r="C353" s="13"/>
    </row>
    <row r="354" spans="3:21" x14ac:dyDescent="0.25">
      <c r="C354" s="13"/>
    </row>
    <row r="355" spans="3:21" x14ac:dyDescent="0.25">
      <c r="C355" s="13"/>
    </row>
    <row r="356" spans="3:21" x14ac:dyDescent="0.25">
      <c r="C356" s="13"/>
    </row>
    <row r="357" spans="3:21" x14ac:dyDescent="0.25">
      <c r="C357" s="13"/>
    </row>
    <row r="358" spans="3:21" x14ac:dyDescent="0.25">
      <c r="C358" s="13"/>
    </row>
    <row r="359" spans="3:21" x14ac:dyDescent="0.25">
      <c r="C359" s="13"/>
    </row>
    <row r="360" spans="3:21" x14ac:dyDescent="0.25">
      <c r="C360" s="13"/>
    </row>
    <row r="361" spans="3:21" x14ac:dyDescent="0.25">
      <c r="C361" s="13"/>
    </row>
    <row r="362" spans="3:21" x14ac:dyDescent="0.25">
      <c r="C362" s="13"/>
    </row>
    <row r="363" spans="3:21" x14ac:dyDescent="0.25">
      <c r="C363" s="13"/>
    </row>
    <row r="364" spans="3:21" x14ac:dyDescent="0.25">
      <c r="C364" s="13"/>
    </row>
    <row r="365" spans="3:21" x14ac:dyDescent="0.25">
      <c r="C365" s="13"/>
      <c r="O365"/>
      <c r="P365"/>
      <c r="Q365"/>
      <c r="R365"/>
      <c r="S365"/>
      <c r="T365"/>
      <c r="U365"/>
    </row>
    <row r="366" spans="3:21" x14ac:dyDescent="0.25">
      <c r="C366" s="13"/>
    </row>
    <row r="367" spans="3:21" x14ac:dyDescent="0.25">
      <c r="C367" s="13"/>
    </row>
    <row r="368" spans="3:21" x14ac:dyDescent="0.25">
      <c r="C368" s="13"/>
    </row>
    <row r="369" spans="3:21" x14ac:dyDescent="0.25">
      <c r="C369" s="13"/>
    </row>
    <row r="370" spans="3:21" x14ac:dyDescent="0.25">
      <c r="C370" s="13"/>
    </row>
    <row r="371" spans="3:21" x14ac:dyDescent="0.25">
      <c r="C371" s="13"/>
      <c r="O371"/>
      <c r="P371"/>
      <c r="Q371"/>
      <c r="R371"/>
      <c r="S371"/>
      <c r="T371"/>
      <c r="U371"/>
    </row>
    <row r="372" spans="3:21" x14ac:dyDescent="0.25">
      <c r="C372" s="13"/>
    </row>
    <row r="373" spans="3:21" x14ac:dyDescent="0.25">
      <c r="C373" s="13"/>
    </row>
    <row r="374" spans="3:21" x14ac:dyDescent="0.25">
      <c r="C374" s="13"/>
    </row>
    <row r="375" spans="3:21" x14ac:dyDescent="0.25">
      <c r="C375" s="13"/>
    </row>
    <row r="376" spans="3:21" x14ac:dyDescent="0.25">
      <c r="C376" s="13"/>
    </row>
    <row r="377" spans="3:21" x14ac:dyDescent="0.25">
      <c r="C377" s="13"/>
    </row>
    <row r="378" spans="3:21" x14ac:dyDescent="0.25">
      <c r="C378" s="13"/>
    </row>
    <row r="379" spans="3:21" x14ac:dyDescent="0.25">
      <c r="C379" s="13"/>
    </row>
    <row r="380" spans="3:21" x14ac:dyDescent="0.25">
      <c r="C380" s="13"/>
    </row>
    <row r="381" spans="3:21" x14ac:dyDescent="0.25">
      <c r="C381" s="13"/>
    </row>
    <row r="382" spans="3:21" x14ac:dyDescent="0.25">
      <c r="C382" s="13"/>
    </row>
    <row r="383" spans="3:21" x14ac:dyDescent="0.25">
      <c r="C383" s="13"/>
    </row>
    <row r="384" spans="3:21" x14ac:dyDescent="0.25">
      <c r="C384" s="13"/>
    </row>
    <row r="385" spans="3:3" x14ac:dyDescent="0.25">
      <c r="C385" s="13"/>
    </row>
    <row r="386" spans="3:3" x14ac:dyDescent="0.25">
      <c r="C386" s="13"/>
    </row>
    <row r="387" spans="3:3" x14ac:dyDescent="0.25">
      <c r="C387" s="13"/>
    </row>
    <row r="388" spans="3:3" x14ac:dyDescent="0.25">
      <c r="C388" s="13"/>
    </row>
    <row r="389" spans="3:3" x14ac:dyDescent="0.25">
      <c r="C389" s="13"/>
    </row>
    <row r="390" spans="3:3" x14ac:dyDescent="0.25">
      <c r="C390" s="13"/>
    </row>
    <row r="391" spans="3:3" x14ac:dyDescent="0.25">
      <c r="C391" s="13"/>
    </row>
    <row r="392" spans="3:3" x14ac:dyDescent="0.25">
      <c r="C392" s="13"/>
    </row>
    <row r="393" spans="3:3" x14ac:dyDescent="0.25">
      <c r="C393" s="13"/>
    </row>
    <row r="394" spans="3:3" x14ac:dyDescent="0.25">
      <c r="C394" s="13"/>
    </row>
    <row r="395" spans="3:3" x14ac:dyDescent="0.25">
      <c r="C395" s="13"/>
    </row>
    <row r="396" spans="3:3" x14ac:dyDescent="0.25">
      <c r="C396" s="13"/>
    </row>
    <row r="397" spans="3:3" x14ac:dyDescent="0.25">
      <c r="C397" s="13"/>
    </row>
    <row r="398" spans="3:3" x14ac:dyDescent="0.25">
      <c r="C398" s="13"/>
    </row>
    <row r="399" spans="3:3" x14ac:dyDescent="0.25">
      <c r="C399" s="13"/>
    </row>
    <row r="400" spans="3:3" x14ac:dyDescent="0.25">
      <c r="C400" s="13"/>
    </row>
    <row r="401" spans="3:21" x14ac:dyDescent="0.25">
      <c r="C401" s="13"/>
      <c r="O401"/>
      <c r="P401"/>
      <c r="Q401"/>
      <c r="R401"/>
      <c r="S401"/>
      <c r="T401"/>
      <c r="U401"/>
    </row>
    <row r="402" spans="3:21" x14ac:dyDescent="0.25">
      <c r="C402" s="13"/>
    </row>
    <row r="403" spans="3:21" x14ac:dyDescent="0.25">
      <c r="C403" s="13"/>
    </row>
    <row r="404" spans="3:21" x14ac:dyDescent="0.25">
      <c r="C404" s="13"/>
    </row>
    <row r="405" spans="3:21" x14ac:dyDescent="0.25">
      <c r="C405" s="13"/>
    </row>
    <row r="406" spans="3:21" x14ac:dyDescent="0.25">
      <c r="C406" s="13"/>
    </row>
    <row r="407" spans="3:21" x14ac:dyDescent="0.25">
      <c r="C407" s="13"/>
    </row>
    <row r="408" spans="3:21" x14ac:dyDescent="0.25">
      <c r="C408" s="13"/>
    </row>
    <row r="409" spans="3:21" x14ac:dyDescent="0.25">
      <c r="C409" s="13"/>
    </row>
    <row r="410" spans="3:21" x14ac:dyDescent="0.25">
      <c r="C410" s="13"/>
      <c r="O410"/>
      <c r="P410"/>
      <c r="Q410"/>
      <c r="R410"/>
      <c r="S410"/>
      <c r="T410"/>
      <c r="U410"/>
    </row>
    <row r="411" spans="3:21" x14ac:dyDescent="0.25">
      <c r="C411" s="13"/>
    </row>
    <row r="412" spans="3:21" x14ac:dyDescent="0.25">
      <c r="C412" s="13"/>
    </row>
    <row r="413" spans="3:21" x14ac:dyDescent="0.25">
      <c r="C413" s="13"/>
    </row>
    <row r="414" spans="3:21" x14ac:dyDescent="0.25">
      <c r="C414" s="13"/>
    </row>
    <row r="415" spans="3:21" x14ac:dyDescent="0.25">
      <c r="C415" s="13"/>
    </row>
    <row r="416" spans="3:21" x14ac:dyDescent="0.25">
      <c r="C416" s="13"/>
    </row>
    <row r="417" spans="3:21" x14ac:dyDescent="0.25">
      <c r="C417" s="13"/>
    </row>
    <row r="418" spans="3:21" x14ac:dyDescent="0.25">
      <c r="C418" s="13"/>
    </row>
    <row r="419" spans="3:21" x14ac:dyDescent="0.25">
      <c r="C419" s="13"/>
    </row>
    <row r="420" spans="3:21" x14ac:dyDescent="0.25">
      <c r="C420" s="13"/>
    </row>
    <row r="421" spans="3:21" x14ac:dyDescent="0.25">
      <c r="C421" s="13"/>
    </row>
    <row r="422" spans="3:21" x14ac:dyDescent="0.25">
      <c r="C422" s="13"/>
    </row>
    <row r="423" spans="3:21" x14ac:dyDescent="0.25">
      <c r="C423" s="13"/>
    </row>
    <row r="424" spans="3:21" x14ac:dyDescent="0.25">
      <c r="C424" s="13"/>
    </row>
    <row r="425" spans="3:21" x14ac:dyDescent="0.25">
      <c r="C425" s="13"/>
    </row>
    <row r="426" spans="3:21" x14ac:dyDescent="0.25">
      <c r="C426" s="13"/>
    </row>
    <row r="427" spans="3:21" x14ac:dyDescent="0.25">
      <c r="C427" s="13"/>
    </row>
    <row r="428" spans="3:21" x14ac:dyDescent="0.25">
      <c r="C428" s="13"/>
    </row>
    <row r="429" spans="3:21" x14ac:dyDescent="0.25">
      <c r="C429" s="13"/>
    </row>
    <row r="430" spans="3:21" x14ac:dyDescent="0.25">
      <c r="C430" s="13"/>
      <c r="O430"/>
      <c r="P430"/>
      <c r="Q430"/>
      <c r="R430"/>
      <c r="S430"/>
      <c r="T430"/>
      <c r="U430"/>
    </row>
    <row r="431" spans="3:21" x14ac:dyDescent="0.25">
      <c r="C431" s="13"/>
    </row>
    <row r="432" spans="3:21" x14ac:dyDescent="0.25">
      <c r="C432" s="13"/>
    </row>
    <row r="433" spans="3:21" x14ac:dyDescent="0.25">
      <c r="C433" s="13"/>
    </row>
    <row r="434" spans="3:21" x14ac:dyDescent="0.25">
      <c r="C434" s="13"/>
    </row>
    <row r="435" spans="3:21" x14ac:dyDescent="0.25">
      <c r="C435" s="13"/>
    </row>
    <row r="436" spans="3:21" x14ac:dyDescent="0.25">
      <c r="C436" s="13"/>
    </row>
    <row r="437" spans="3:21" x14ac:dyDescent="0.25">
      <c r="C437" s="13"/>
      <c r="O437"/>
      <c r="P437"/>
      <c r="Q437"/>
      <c r="R437"/>
      <c r="S437"/>
      <c r="T437"/>
      <c r="U437"/>
    </row>
    <row r="438" spans="3:21" x14ac:dyDescent="0.25">
      <c r="C438" s="13"/>
    </row>
    <row r="439" spans="3:21" x14ac:dyDescent="0.25">
      <c r="C439" s="13"/>
    </row>
    <row r="440" spans="3:21" x14ac:dyDescent="0.25">
      <c r="C440" s="13"/>
    </row>
    <row r="441" spans="3:21" x14ac:dyDescent="0.25">
      <c r="C441" s="13"/>
    </row>
    <row r="442" spans="3:21" x14ac:dyDescent="0.25">
      <c r="C442" s="13"/>
    </row>
    <row r="443" spans="3:21" x14ac:dyDescent="0.25">
      <c r="C443" s="13"/>
    </row>
    <row r="444" spans="3:21" x14ac:dyDescent="0.25">
      <c r="C444" s="13"/>
    </row>
    <row r="445" spans="3:21" x14ac:dyDescent="0.25">
      <c r="C445" s="13"/>
    </row>
    <row r="446" spans="3:21" x14ac:dyDescent="0.25">
      <c r="C446" s="13"/>
    </row>
    <row r="447" spans="3:21" x14ac:dyDescent="0.25">
      <c r="C447" s="13"/>
    </row>
    <row r="448" spans="3:21" x14ac:dyDescent="0.25">
      <c r="C448" s="13"/>
    </row>
    <row r="449" spans="3:3" x14ac:dyDescent="0.25">
      <c r="C449" s="13"/>
    </row>
    <row r="450" spans="3:3" x14ac:dyDescent="0.25">
      <c r="C450" s="13"/>
    </row>
    <row r="451" spans="3:3" x14ac:dyDescent="0.25">
      <c r="C451" s="13"/>
    </row>
    <row r="452" spans="3:3" x14ac:dyDescent="0.25">
      <c r="C452" s="13"/>
    </row>
    <row r="453" spans="3:3" x14ac:dyDescent="0.25">
      <c r="C453" s="13"/>
    </row>
    <row r="454" spans="3:3" x14ac:dyDescent="0.25">
      <c r="C454" s="13"/>
    </row>
    <row r="455" spans="3:3" x14ac:dyDescent="0.25">
      <c r="C455" s="13"/>
    </row>
    <row r="456" spans="3:3" x14ac:dyDescent="0.25">
      <c r="C456" s="13"/>
    </row>
    <row r="457" spans="3:3" x14ac:dyDescent="0.25">
      <c r="C457" s="13"/>
    </row>
    <row r="458" spans="3:3" x14ac:dyDescent="0.25">
      <c r="C458" s="13"/>
    </row>
    <row r="459" spans="3:3" x14ac:dyDescent="0.25">
      <c r="C459" s="13"/>
    </row>
    <row r="460" spans="3:3" x14ac:dyDescent="0.25">
      <c r="C460" s="13"/>
    </row>
    <row r="461" spans="3:3" x14ac:dyDescent="0.25">
      <c r="C461" s="13"/>
    </row>
    <row r="462" spans="3:3" x14ac:dyDescent="0.25">
      <c r="C462" s="13"/>
    </row>
    <row r="463" spans="3:3" x14ac:dyDescent="0.25">
      <c r="C463" s="13"/>
    </row>
    <row r="464" spans="3:3" x14ac:dyDescent="0.25">
      <c r="C464" s="13"/>
    </row>
    <row r="465" spans="3:3" x14ac:dyDescent="0.25">
      <c r="C465" s="13"/>
    </row>
    <row r="466" spans="3:3" x14ac:dyDescent="0.25">
      <c r="C466" s="13"/>
    </row>
    <row r="467" spans="3:3" x14ac:dyDescent="0.25">
      <c r="C467" s="13"/>
    </row>
    <row r="468" spans="3:3" x14ac:dyDescent="0.25">
      <c r="C468" s="13"/>
    </row>
    <row r="469" spans="3:3" x14ac:dyDescent="0.25">
      <c r="C469" s="13"/>
    </row>
    <row r="470" spans="3:3" x14ac:dyDescent="0.25">
      <c r="C470" s="13"/>
    </row>
    <row r="471" spans="3:3" x14ac:dyDescent="0.25">
      <c r="C471" s="13"/>
    </row>
    <row r="472" spans="3:3" x14ac:dyDescent="0.25">
      <c r="C472" s="13"/>
    </row>
    <row r="473" spans="3:3" x14ac:dyDescent="0.25">
      <c r="C473" s="13"/>
    </row>
    <row r="474" spans="3:3" x14ac:dyDescent="0.25">
      <c r="C474" s="13"/>
    </row>
    <row r="475" spans="3:3" x14ac:dyDescent="0.25">
      <c r="C475" s="13"/>
    </row>
    <row r="476" spans="3:3" x14ac:dyDescent="0.25">
      <c r="C476" s="13"/>
    </row>
    <row r="477" spans="3:3" x14ac:dyDescent="0.25">
      <c r="C477" s="13"/>
    </row>
    <row r="478" spans="3:3" x14ac:dyDescent="0.25">
      <c r="C478" s="13"/>
    </row>
    <row r="479" spans="3:3" x14ac:dyDescent="0.25">
      <c r="C479" s="13"/>
    </row>
    <row r="480" spans="3:3" x14ac:dyDescent="0.25">
      <c r="C480" s="13"/>
    </row>
    <row r="481" spans="3:3" x14ac:dyDescent="0.25">
      <c r="C481" s="13"/>
    </row>
    <row r="482" spans="3:3" x14ac:dyDescent="0.25">
      <c r="C482" s="13"/>
    </row>
    <row r="483" spans="3:3" x14ac:dyDescent="0.25">
      <c r="C483" s="13"/>
    </row>
    <row r="484" spans="3:3" x14ac:dyDescent="0.25">
      <c r="C484" s="13"/>
    </row>
    <row r="485" spans="3:3" x14ac:dyDescent="0.25">
      <c r="C485" s="13"/>
    </row>
    <row r="486" spans="3:3" x14ac:dyDescent="0.25">
      <c r="C486" s="13"/>
    </row>
    <row r="487" spans="3:3" x14ac:dyDescent="0.25">
      <c r="C487" s="13"/>
    </row>
    <row r="488" spans="3:3" x14ac:dyDescent="0.25">
      <c r="C488" s="13"/>
    </row>
    <row r="489" spans="3:3" x14ac:dyDescent="0.25">
      <c r="C489" s="13"/>
    </row>
    <row r="490" spans="3:3" x14ac:dyDescent="0.25">
      <c r="C490" s="13"/>
    </row>
    <row r="491" spans="3:3" x14ac:dyDescent="0.25">
      <c r="C491" s="13"/>
    </row>
    <row r="492" spans="3:3" x14ac:dyDescent="0.25">
      <c r="C492" s="13"/>
    </row>
    <row r="493" spans="3:3" x14ac:dyDescent="0.25">
      <c r="C493" s="13"/>
    </row>
    <row r="494" spans="3:3" x14ac:dyDescent="0.25">
      <c r="C494" s="13"/>
    </row>
    <row r="495" spans="3:3" x14ac:dyDescent="0.25">
      <c r="C495" s="13"/>
    </row>
    <row r="496" spans="3:3" x14ac:dyDescent="0.25">
      <c r="C496" s="13"/>
    </row>
    <row r="497" spans="3:3" x14ac:dyDescent="0.25">
      <c r="C497" s="13"/>
    </row>
    <row r="498" spans="3:3" x14ac:dyDescent="0.25">
      <c r="C498" s="13"/>
    </row>
    <row r="499" spans="3:3" x14ac:dyDescent="0.25">
      <c r="C499" s="13"/>
    </row>
    <row r="500" spans="3:3" x14ac:dyDescent="0.25">
      <c r="C500" s="13"/>
    </row>
    <row r="501" spans="3:3" x14ac:dyDescent="0.25">
      <c r="C501" s="13"/>
    </row>
    <row r="502" spans="3:3" x14ac:dyDescent="0.25">
      <c r="C502" s="13"/>
    </row>
    <row r="503" spans="3:3" x14ac:dyDescent="0.25">
      <c r="C503" s="13"/>
    </row>
    <row r="504" spans="3:3" x14ac:dyDescent="0.25">
      <c r="C504" s="13"/>
    </row>
    <row r="505" spans="3:3" x14ac:dyDescent="0.25">
      <c r="C505" s="13"/>
    </row>
    <row r="506" spans="3:3" x14ac:dyDescent="0.25">
      <c r="C506" s="13"/>
    </row>
    <row r="507" spans="3:3" x14ac:dyDescent="0.25">
      <c r="C507" s="13"/>
    </row>
    <row r="508" spans="3:3" x14ac:dyDescent="0.25">
      <c r="C508" s="13"/>
    </row>
    <row r="509" spans="3:3" x14ac:dyDescent="0.25">
      <c r="C509" s="13"/>
    </row>
    <row r="510" spans="3:3" x14ac:dyDescent="0.25">
      <c r="C510" s="13"/>
    </row>
    <row r="511" spans="3:3" x14ac:dyDescent="0.25">
      <c r="C511" s="13"/>
    </row>
    <row r="512" spans="3:3" x14ac:dyDescent="0.25">
      <c r="C512" s="13"/>
    </row>
    <row r="513" spans="3:21" x14ac:dyDescent="0.25">
      <c r="C513" s="13"/>
    </row>
    <row r="514" spans="3:21" x14ac:dyDescent="0.25">
      <c r="C514" s="13"/>
    </row>
    <row r="515" spans="3:21" x14ac:dyDescent="0.25">
      <c r="C515" s="13"/>
    </row>
    <row r="516" spans="3:21" x14ac:dyDescent="0.25">
      <c r="C516" s="13"/>
    </row>
    <row r="517" spans="3:21" x14ac:dyDescent="0.25">
      <c r="C517" s="13"/>
    </row>
    <row r="518" spans="3:21" x14ac:dyDescent="0.25">
      <c r="C518" s="13"/>
    </row>
    <row r="519" spans="3:21" x14ac:dyDescent="0.25">
      <c r="C519" s="13"/>
    </row>
    <row r="520" spans="3:21" x14ac:dyDescent="0.25">
      <c r="C520" s="13"/>
    </row>
    <row r="521" spans="3:21" x14ac:dyDescent="0.25">
      <c r="C521" s="13"/>
    </row>
    <row r="522" spans="3:21" x14ac:dyDescent="0.25">
      <c r="C522" s="13"/>
    </row>
    <row r="523" spans="3:21" x14ac:dyDescent="0.25">
      <c r="C523" s="13"/>
    </row>
    <row r="524" spans="3:21" x14ac:dyDescent="0.25">
      <c r="C524" s="13"/>
    </row>
    <row r="525" spans="3:21" x14ac:dyDescent="0.25">
      <c r="C525" s="13"/>
    </row>
    <row r="526" spans="3:21" x14ac:dyDescent="0.25">
      <c r="C526" s="13"/>
    </row>
    <row r="527" spans="3:21" x14ac:dyDescent="0.25">
      <c r="C527" s="13"/>
      <c r="O527"/>
      <c r="P527"/>
      <c r="Q527"/>
      <c r="R527"/>
      <c r="S527"/>
      <c r="T527"/>
      <c r="U527"/>
    </row>
    <row r="528" spans="3:21" x14ac:dyDescent="0.25">
      <c r="C528" s="13"/>
    </row>
    <row r="529" spans="3:21" x14ac:dyDescent="0.25">
      <c r="C529" s="13"/>
    </row>
    <row r="530" spans="3:21" x14ac:dyDescent="0.25">
      <c r="C530" s="13"/>
    </row>
    <row r="531" spans="3:21" x14ac:dyDescent="0.25">
      <c r="C531" s="13"/>
    </row>
    <row r="532" spans="3:21" x14ac:dyDescent="0.25">
      <c r="C532" s="13"/>
    </row>
    <row r="533" spans="3:21" x14ac:dyDescent="0.25">
      <c r="C533" s="13"/>
    </row>
    <row r="534" spans="3:21" x14ac:dyDescent="0.25">
      <c r="C534" s="13"/>
    </row>
    <row r="535" spans="3:21" x14ac:dyDescent="0.25">
      <c r="C535" s="13"/>
    </row>
    <row r="536" spans="3:21" x14ac:dyDescent="0.25">
      <c r="C536" s="13"/>
    </row>
    <row r="537" spans="3:21" x14ac:dyDescent="0.25">
      <c r="C537" s="13"/>
      <c r="O537"/>
      <c r="P537"/>
      <c r="Q537"/>
      <c r="R537"/>
      <c r="S537"/>
      <c r="T537"/>
      <c r="U537"/>
    </row>
    <row r="538" spans="3:21" x14ac:dyDescent="0.25">
      <c r="C538" s="13"/>
    </row>
    <row r="539" spans="3:21" x14ac:dyDescent="0.25">
      <c r="C539" s="13"/>
    </row>
    <row r="540" spans="3:21" x14ac:dyDescent="0.25">
      <c r="C540" s="13"/>
    </row>
    <row r="541" spans="3:21" x14ac:dyDescent="0.25">
      <c r="C541" s="13"/>
    </row>
    <row r="542" spans="3:21" x14ac:dyDescent="0.25">
      <c r="C542" s="13"/>
    </row>
    <row r="543" spans="3:21" x14ac:dyDescent="0.25">
      <c r="C543" s="13"/>
    </row>
    <row r="544" spans="3:21" x14ac:dyDescent="0.25">
      <c r="C544" s="13"/>
    </row>
    <row r="545" spans="3:21" x14ac:dyDescent="0.25">
      <c r="C545" s="13"/>
    </row>
    <row r="546" spans="3:21" x14ac:dyDescent="0.25">
      <c r="C546" s="13"/>
    </row>
    <row r="547" spans="3:21" x14ac:dyDescent="0.25">
      <c r="C547" s="13"/>
    </row>
    <row r="548" spans="3:21" x14ac:dyDescent="0.25">
      <c r="C548" s="13"/>
    </row>
    <row r="549" spans="3:21" x14ac:dyDescent="0.25">
      <c r="C549" s="13"/>
    </row>
    <row r="550" spans="3:21" x14ac:dyDescent="0.25">
      <c r="C550" s="13"/>
      <c r="O550"/>
      <c r="P550"/>
      <c r="Q550"/>
      <c r="R550"/>
      <c r="S550"/>
      <c r="T550"/>
      <c r="U550"/>
    </row>
    <row r="551" spans="3:21" x14ac:dyDescent="0.25">
      <c r="C551" s="13"/>
    </row>
    <row r="552" spans="3:21" x14ac:dyDescent="0.25">
      <c r="C552" s="13"/>
    </row>
    <row r="553" spans="3:21" x14ac:dyDescent="0.25">
      <c r="C553" s="13"/>
    </row>
    <row r="554" spans="3:21" x14ac:dyDescent="0.25">
      <c r="C554" s="13"/>
      <c r="O554"/>
      <c r="P554"/>
      <c r="Q554"/>
      <c r="R554"/>
      <c r="S554"/>
      <c r="T554"/>
      <c r="U554"/>
    </row>
    <row r="555" spans="3:21" x14ac:dyDescent="0.25">
      <c r="C555" s="13"/>
    </row>
    <row r="556" spans="3:21" x14ac:dyDescent="0.25">
      <c r="C556" s="13"/>
    </row>
    <row r="557" spans="3:21" x14ac:dyDescent="0.25">
      <c r="C557" s="13"/>
    </row>
    <row r="558" spans="3:21" x14ac:dyDescent="0.25">
      <c r="C558" s="13"/>
    </row>
    <row r="559" spans="3:21" x14ac:dyDescent="0.25">
      <c r="C559" s="13"/>
    </row>
    <row r="560" spans="3:21" x14ac:dyDescent="0.25">
      <c r="C560" s="13"/>
    </row>
    <row r="561" spans="3:21" x14ac:dyDescent="0.25">
      <c r="C561" s="13"/>
    </row>
    <row r="562" spans="3:21" x14ac:dyDescent="0.25">
      <c r="C562" s="13"/>
    </row>
    <row r="563" spans="3:21" x14ac:dyDescent="0.25">
      <c r="C563" s="13"/>
    </row>
    <row r="564" spans="3:21" x14ac:dyDescent="0.25">
      <c r="C564" s="13"/>
    </row>
    <row r="565" spans="3:21" x14ac:dyDescent="0.25">
      <c r="C565" s="13"/>
    </row>
    <row r="566" spans="3:21" x14ac:dyDescent="0.25">
      <c r="C566" s="13"/>
    </row>
    <row r="567" spans="3:21" x14ac:dyDescent="0.25">
      <c r="C567" s="13"/>
    </row>
    <row r="568" spans="3:21" x14ac:dyDescent="0.25">
      <c r="C568" s="13"/>
    </row>
    <row r="569" spans="3:21" x14ac:dyDescent="0.25">
      <c r="C569" s="13"/>
    </row>
    <row r="570" spans="3:21" x14ac:dyDescent="0.25">
      <c r="C570" s="13"/>
    </row>
    <row r="571" spans="3:21" x14ac:dyDescent="0.25">
      <c r="C571" s="13"/>
    </row>
    <row r="572" spans="3:21" x14ac:dyDescent="0.25">
      <c r="C572" s="13"/>
    </row>
    <row r="573" spans="3:21" x14ac:dyDescent="0.25">
      <c r="C573" s="13"/>
    </row>
    <row r="574" spans="3:21" x14ac:dyDescent="0.25">
      <c r="C574" s="13"/>
    </row>
    <row r="575" spans="3:21" x14ac:dyDescent="0.25">
      <c r="C575" s="13"/>
    </row>
    <row r="576" spans="3:21" x14ac:dyDescent="0.25">
      <c r="C576" s="13"/>
      <c r="O576"/>
      <c r="P576"/>
      <c r="Q576"/>
      <c r="R576"/>
      <c r="S576"/>
      <c r="T576"/>
      <c r="U576"/>
    </row>
    <row r="577" spans="3:21" x14ac:dyDescent="0.25">
      <c r="C577" s="13"/>
    </row>
    <row r="578" spans="3:21" x14ac:dyDescent="0.25">
      <c r="C578" s="13"/>
      <c r="O578"/>
      <c r="P578"/>
      <c r="Q578"/>
      <c r="R578"/>
      <c r="S578"/>
      <c r="T578"/>
      <c r="U578"/>
    </row>
    <row r="579" spans="3:21" x14ac:dyDescent="0.25">
      <c r="C579" s="13"/>
    </row>
    <row r="580" spans="3:21" x14ac:dyDescent="0.25">
      <c r="C580" s="13"/>
    </row>
    <row r="581" spans="3:21" x14ac:dyDescent="0.25">
      <c r="C581" s="13"/>
    </row>
    <row r="582" spans="3:21" x14ac:dyDescent="0.25">
      <c r="C582" s="13"/>
    </row>
    <row r="583" spans="3:21" x14ac:dyDescent="0.25">
      <c r="C583" s="13"/>
      <c r="O583"/>
      <c r="P583"/>
      <c r="Q583"/>
      <c r="R583"/>
      <c r="S583"/>
      <c r="T583"/>
      <c r="U583"/>
    </row>
    <row r="584" spans="3:21" x14ac:dyDescent="0.25">
      <c r="C584" s="13"/>
    </row>
    <row r="585" spans="3:21" x14ac:dyDescent="0.25">
      <c r="C585" s="13"/>
    </row>
    <row r="586" spans="3:21" x14ac:dyDescent="0.25">
      <c r="C586" s="13"/>
    </row>
    <row r="587" spans="3:21" x14ac:dyDescent="0.25">
      <c r="C587" s="13"/>
    </row>
    <row r="588" spans="3:21" x14ac:dyDescent="0.25">
      <c r="C588" s="13"/>
    </row>
    <row r="589" spans="3:21" x14ac:dyDescent="0.25">
      <c r="C589" s="13"/>
    </row>
    <row r="590" spans="3:21" x14ac:dyDescent="0.25">
      <c r="C590" s="13"/>
    </row>
    <row r="591" spans="3:21" x14ac:dyDescent="0.25">
      <c r="C591" s="13"/>
    </row>
    <row r="592" spans="3:21" x14ac:dyDescent="0.25">
      <c r="C592" s="13"/>
    </row>
    <row r="593" spans="3:3" x14ac:dyDescent="0.25">
      <c r="C593" s="13"/>
    </row>
    <row r="594" spans="3:3" x14ac:dyDescent="0.25">
      <c r="C594" s="13"/>
    </row>
    <row r="595" spans="3:3" x14ac:dyDescent="0.25">
      <c r="C595" s="13"/>
    </row>
    <row r="596" spans="3:3" x14ac:dyDescent="0.25">
      <c r="C596" s="13"/>
    </row>
    <row r="597" spans="3:3" x14ac:dyDescent="0.25">
      <c r="C597" s="13"/>
    </row>
    <row r="598" spans="3:3" x14ac:dyDescent="0.25">
      <c r="C598" s="13"/>
    </row>
    <row r="599" spans="3:3" x14ac:dyDescent="0.25">
      <c r="C599" s="13"/>
    </row>
    <row r="600" spans="3:3" x14ac:dyDescent="0.25">
      <c r="C600" s="13"/>
    </row>
    <row r="601" spans="3:3" x14ac:dyDescent="0.25">
      <c r="C601" s="13"/>
    </row>
    <row r="602" spans="3:3" x14ac:dyDescent="0.25">
      <c r="C602" s="13"/>
    </row>
    <row r="603" spans="3:3" x14ac:dyDescent="0.25">
      <c r="C603" s="13"/>
    </row>
    <row r="604" spans="3:3" x14ac:dyDescent="0.25">
      <c r="C604" s="13"/>
    </row>
    <row r="605" spans="3:3" x14ac:dyDescent="0.25">
      <c r="C605" s="13"/>
    </row>
    <row r="606" spans="3:3" x14ac:dyDescent="0.25">
      <c r="C606" s="13"/>
    </row>
    <row r="607" spans="3:3" x14ac:dyDescent="0.25">
      <c r="C607" s="13"/>
    </row>
    <row r="608" spans="3:3" x14ac:dyDescent="0.25">
      <c r="C608" s="13"/>
    </row>
    <row r="609" spans="3:21" x14ac:dyDescent="0.25">
      <c r="C609" s="13"/>
    </row>
    <row r="610" spans="3:21" x14ac:dyDescent="0.25">
      <c r="C610" s="13"/>
    </row>
    <row r="611" spans="3:21" x14ac:dyDescent="0.25">
      <c r="C611" s="13"/>
      <c r="O611"/>
      <c r="P611"/>
      <c r="Q611"/>
      <c r="R611"/>
      <c r="S611"/>
      <c r="T611"/>
      <c r="U611"/>
    </row>
    <row r="612" spans="3:21" x14ac:dyDescent="0.25">
      <c r="C612" s="13"/>
    </row>
    <row r="613" spans="3:21" x14ac:dyDescent="0.25">
      <c r="C613" s="13"/>
    </row>
    <row r="614" spans="3:21" x14ac:dyDescent="0.25">
      <c r="C614" s="13"/>
    </row>
    <row r="615" spans="3:21" x14ac:dyDescent="0.25">
      <c r="C615" s="13"/>
    </row>
    <row r="616" spans="3:21" x14ac:dyDescent="0.25">
      <c r="C616" s="13"/>
    </row>
    <row r="617" spans="3:21" x14ac:dyDescent="0.25">
      <c r="C617" s="13"/>
    </row>
    <row r="618" spans="3:21" x14ac:dyDescent="0.25">
      <c r="C618" s="13"/>
    </row>
    <row r="619" spans="3:21" x14ac:dyDescent="0.25">
      <c r="C619" s="13"/>
    </row>
    <row r="620" spans="3:21" x14ac:dyDescent="0.25">
      <c r="C620" s="13"/>
    </row>
    <row r="621" spans="3:21" x14ac:dyDescent="0.25">
      <c r="C621" s="13"/>
    </row>
    <row r="622" spans="3:21" x14ac:dyDescent="0.25">
      <c r="C622" s="13"/>
      <c r="O622"/>
      <c r="P622"/>
      <c r="Q622"/>
      <c r="R622"/>
      <c r="S622"/>
      <c r="T622"/>
      <c r="U622"/>
    </row>
    <row r="623" spans="3:21" x14ac:dyDescent="0.25">
      <c r="C623" s="13"/>
    </row>
    <row r="624" spans="3:21" x14ac:dyDescent="0.25">
      <c r="C624" s="13"/>
    </row>
    <row r="625" spans="3:21" x14ac:dyDescent="0.25">
      <c r="C625" s="13"/>
    </row>
    <row r="626" spans="3:21" x14ac:dyDescent="0.25">
      <c r="C626" s="13"/>
    </row>
    <row r="627" spans="3:21" x14ac:dyDescent="0.25">
      <c r="C627" s="13"/>
    </row>
    <row r="628" spans="3:21" x14ac:dyDescent="0.25">
      <c r="C628" s="13"/>
      <c r="O628"/>
      <c r="P628"/>
      <c r="Q628"/>
      <c r="R628"/>
      <c r="S628"/>
      <c r="T628"/>
      <c r="U628"/>
    </row>
    <row r="629" spans="3:21" x14ac:dyDescent="0.25">
      <c r="C629" s="13"/>
    </row>
    <row r="630" spans="3:21" x14ac:dyDescent="0.25">
      <c r="C630" s="13"/>
    </row>
    <row r="631" spans="3:21" x14ac:dyDescent="0.25">
      <c r="C631" s="13"/>
      <c r="O631"/>
      <c r="P631"/>
      <c r="Q631"/>
      <c r="R631"/>
      <c r="S631"/>
      <c r="T631"/>
      <c r="U631"/>
    </row>
    <row r="632" spans="3:21" x14ac:dyDescent="0.25">
      <c r="C632" s="13"/>
    </row>
    <row r="633" spans="3:21" x14ac:dyDescent="0.25">
      <c r="C633" s="13"/>
    </row>
    <row r="634" spans="3:21" x14ac:dyDescent="0.25">
      <c r="C634" s="13"/>
      <c r="O634"/>
      <c r="P634"/>
      <c r="Q634"/>
      <c r="R634"/>
      <c r="S634"/>
      <c r="T634"/>
      <c r="U634"/>
    </row>
    <row r="635" spans="3:21" x14ac:dyDescent="0.25">
      <c r="C635" s="13"/>
    </row>
    <row r="636" spans="3:21" x14ac:dyDescent="0.25">
      <c r="C636" s="13"/>
    </row>
    <row r="637" spans="3:21" x14ac:dyDescent="0.25">
      <c r="C637" s="13"/>
    </row>
    <row r="638" spans="3:21" x14ac:dyDescent="0.25">
      <c r="C638" s="13"/>
    </row>
    <row r="639" spans="3:21" x14ac:dyDescent="0.25">
      <c r="C639" s="13"/>
    </row>
    <row r="640" spans="3:21" x14ac:dyDescent="0.25">
      <c r="C640" s="13"/>
    </row>
    <row r="641" spans="3:21" x14ac:dyDescent="0.25">
      <c r="C641" s="13"/>
    </row>
    <row r="642" spans="3:21" x14ac:dyDescent="0.25">
      <c r="C642" s="13"/>
    </row>
    <row r="643" spans="3:21" x14ac:dyDescent="0.25">
      <c r="C643" s="13"/>
    </row>
    <row r="644" spans="3:21" x14ac:dyDescent="0.25">
      <c r="C644" s="13"/>
    </row>
    <row r="645" spans="3:21" x14ac:dyDescent="0.25">
      <c r="C645" s="13"/>
    </row>
    <row r="646" spans="3:21" x14ac:dyDescent="0.25">
      <c r="C646" s="13"/>
    </row>
    <row r="647" spans="3:21" x14ac:dyDescent="0.25">
      <c r="C647" s="13"/>
    </row>
    <row r="648" spans="3:21" x14ac:dyDescent="0.25">
      <c r="C648" s="13"/>
    </row>
    <row r="649" spans="3:21" x14ac:dyDescent="0.25">
      <c r="C649" s="13"/>
    </row>
    <row r="650" spans="3:21" x14ac:dyDescent="0.25">
      <c r="C650" s="13"/>
    </row>
    <row r="651" spans="3:21" x14ac:dyDescent="0.25">
      <c r="C651" s="13"/>
    </row>
    <row r="652" spans="3:21" x14ac:dyDescent="0.25">
      <c r="C652" s="13"/>
    </row>
    <row r="653" spans="3:21" x14ac:dyDescent="0.25">
      <c r="C653" s="13"/>
      <c r="O653"/>
      <c r="P653"/>
      <c r="Q653"/>
      <c r="R653"/>
      <c r="S653"/>
      <c r="T653"/>
      <c r="U653"/>
    </row>
    <row r="654" spans="3:21" x14ac:dyDescent="0.25">
      <c r="C654" s="13"/>
    </row>
    <row r="655" spans="3:21" x14ac:dyDescent="0.25">
      <c r="C655" s="13"/>
    </row>
    <row r="656" spans="3:21" x14ac:dyDescent="0.25">
      <c r="C656" s="13"/>
    </row>
    <row r="657" spans="3:21" x14ac:dyDescent="0.25">
      <c r="C657" s="13"/>
    </row>
    <row r="658" spans="3:21" x14ac:dyDescent="0.25">
      <c r="C658" s="13"/>
    </row>
    <row r="659" spans="3:21" x14ac:dyDescent="0.25">
      <c r="C659" s="13"/>
    </row>
    <row r="660" spans="3:21" x14ac:dyDescent="0.25">
      <c r="C660" s="13"/>
    </row>
    <row r="661" spans="3:21" x14ac:dyDescent="0.25">
      <c r="C661" s="13"/>
    </row>
    <row r="662" spans="3:21" x14ac:dyDescent="0.25">
      <c r="C662" s="13"/>
    </row>
    <row r="663" spans="3:21" x14ac:dyDescent="0.25">
      <c r="C663" s="13"/>
    </row>
    <row r="664" spans="3:21" x14ac:dyDescent="0.25">
      <c r="C664" s="13"/>
    </row>
    <row r="665" spans="3:21" x14ac:dyDescent="0.25">
      <c r="C665" s="13"/>
    </row>
    <row r="666" spans="3:21" x14ac:dyDescent="0.25">
      <c r="C666" s="13"/>
    </row>
    <row r="667" spans="3:21" x14ac:dyDescent="0.25">
      <c r="C667" s="13"/>
    </row>
    <row r="668" spans="3:21" x14ac:dyDescent="0.25">
      <c r="C668" s="13"/>
      <c r="O668"/>
      <c r="P668"/>
      <c r="Q668"/>
      <c r="R668"/>
      <c r="S668"/>
      <c r="T668"/>
      <c r="U668"/>
    </row>
    <row r="669" spans="3:21" x14ac:dyDescent="0.25">
      <c r="C669" s="13"/>
    </row>
    <row r="670" spans="3:21" x14ac:dyDescent="0.25">
      <c r="C670" s="13"/>
    </row>
    <row r="671" spans="3:21" x14ac:dyDescent="0.25">
      <c r="C671" s="13"/>
    </row>
    <row r="672" spans="3:21" x14ac:dyDescent="0.25">
      <c r="C672" s="13"/>
      <c r="O672"/>
      <c r="P672"/>
      <c r="Q672"/>
      <c r="R672"/>
      <c r="S672"/>
      <c r="T672"/>
      <c r="U672"/>
    </row>
    <row r="673" spans="3:21" x14ac:dyDescent="0.25">
      <c r="C673" s="13"/>
    </row>
    <row r="674" spans="3:21" x14ac:dyDescent="0.25">
      <c r="C674" s="13"/>
    </row>
    <row r="675" spans="3:21" x14ac:dyDescent="0.25">
      <c r="C675" s="13"/>
    </row>
    <row r="676" spans="3:21" x14ac:dyDescent="0.25">
      <c r="C676" s="13"/>
    </row>
    <row r="677" spans="3:21" x14ac:dyDescent="0.25">
      <c r="C677" s="13"/>
    </row>
    <row r="678" spans="3:21" x14ac:dyDescent="0.25">
      <c r="C678" s="13"/>
    </row>
    <row r="679" spans="3:21" x14ac:dyDescent="0.25">
      <c r="C679" s="13"/>
    </row>
    <row r="680" spans="3:21" x14ac:dyDescent="0.25">
      <c r="C680" s="13"/>
    </row>
    <row r="681" spans="3:21" x14ac:dyDescent="0.25">
      <c r="C681" s="13"/>
    </row>
    <row r="682" spans="3:21" x14ac:dyDescent="0.25">
      <c r="C682" s="13"/>
      <c r="O682"/>
      <c r="P682"/>
      <c r="Q682"/>
      <c r="R682"/>
      <c r="S682"/>
      <c r="T682"/>
      <c r="U682"/>
    </row>
    <row r="683" spans="3:21" x14ac:dyDescent="0.25">
      <c r="C683" s="13"/>
    </row>
    <row r="684" spans="3:21" x14ac:dyDescent="0.25">
      <c r="C684" s="13"/>
      <c r="O684"/>
      <c r="P684"/>
      <c r="Q684"/>
      <c r="R684"/>
      <c r="S684"/>
      <c r="T684"/>
      <c r="U684"/>
    </row>
    <row r="685" spans="3:21" x14ac:dyDescent="0.25">
      <c r="C685" s="13"/>
    </row>
    <row r="686" spans="3:21" x14ac:dyDescent="0.25">
      <c r="C686" s="13"/>
    </row>
    <row r="687" spans="3:21" x14ac:dyDescent="0.25">
      <c r="C687" s="13"/>
    </row>
    <row r="688" spans="3:21" x14ac:dyDescent="0.25">
      <c r="C688" s="13"/>
    </row>
    <row r="689" spans="3:3" x14ac:dyDescent="0.25">
      <c r="C689" s="13"/>
    </row>
    <row r="690" spans="3:3" x14ac:dyDescent="0.25">
      <c r="C690" s="13"/>
    </row>
    <row r="691" spans="3:3" x14ac:dyDescent="0.25">
      <c r="C691" s="13"/>
    </row>
    <row r="692" spans="3:3" x14ac:dyDescent="0.25">
      <c r="C692" s="13"/>
    </row>
    <row r="693" spans="3:3" x14ac:dyDescent="0.25">
      <c r="C693" s="13"/>
    </row>
    <row r="694" spans="3:3" x14ac:dyDescent="0.25">
      <c r="C694" s="13"/>
    </row>
    <row r="695" spans="3:3" x14ac:dyDescent="0.25">
      <c r="C695" s="13"/>
    </row>
    <row r="696" spans="3:3" x14ac:dyDescent="0.25">
      <c r="C696" s="13"/>
    </row>
    <row r="697" spans="3:3" x14ac:dyDescent="0.25">
      <c r="C697" s="13"/>
    </row>
    <row r="698" spans="3:3" x14ac:dyDescent="0.25">
      <c r="C698" s="13"/>
    </row>
    <row r="699" spans="3:3" x14ac:dyDescent="0.25">
      <c r="C699" s="13"/>
    </row>
    <row r="700" spans="3:3" x14ac:dyDescent="0.25">
      <c r="C700" s="13"/>
    </row>
    <row r="701" spans="3:3" x14ac:dyDescent="0.25">
      <c r="C701" s="13"/>
    </row>
    <row r="702" spans="3:3" x14ac:dyDescent="0.25">
      <c r="C702" s="13"/>
    </row>
    <row r="703" spans="3:3" x14ac:dyDescent="0.25">
      <c r="C703" s="13"/>
    </row>
    <row r="704" spans="3:3" x14ac:dyDescent="0.25">
      <c r="C704" s="13"/>
    </row>
    <row r="705" spans="3:3" x14ac:dyDescent="0.25">
      <c r="C705" s="13"/>
    </row>
    <row r="706" spans="3:3" x14ac:dyDescent="0.25">
      <c r="C706" s="13"/>
    </row>
    <row r="707" spans="3:3" x14ac:dyDescent="0.25">
      <c r="C707" s="13"/>
    </row>
    <row r="708" spans="3:3" x14ac:dyDescent="0.25">
      <c r="C708" s="13"/>
    </row>
    <row r="709" spans="3:3" x14ac:dyDescent="0.25">
      <c r="C709" s="13"/>
    </row>
    <row r="710" spans="3:3" x14ac:dyDescent="0.25">
      <c r="C710" s="13"/>
    </row>
    <row r="711" spans="3:3" x14ac:dyDescent="0.25">
      <c r="C711" s="13"/>
    </row>
    <row r="712" spans="3:3" x14ac:dyDescent="0.25">
      <c r="C712" s="13"/>
    </row>
    <row r="713" spans="3:3" x14ac:dyDescent="0.25">
      <c r="C713" s="13"/>
    </row>
    <row r="714" spans="3:3" x14ac:dyDescent="0.25">
      <c r="C714" s="13"/>
    </row>
    <row r="715" spans="3:3" x14ac:dyDescent="0.25">
      <c r="C715" s="13"/>
    </row>
    <row r="716" spans="3:3" x14ac:dyDescent="0.25">
      <c r="C716" s="13"/>
    </row>
    <row r="717" spans="3:3" x14ac:dyDescent="0.25">
      <c r="C717" s="13"/>
    </row>
    <row r="718" spans="3:3" x14ac:dyDescent="0.25">
      <c r="C718" s="13"/>
    </row>
    <row r="719" spans="3:3" x14ac:dyDescent="0.25">
      <c r="C719" s="13"/>
    </row>
    <row r="720" spans="3:3" x14ac:dyDescent="0.25">
      <c r="C720" s="13"/>
    </row>
    <row r="721" spans="3:21" x14ac:dyDescent="0.25">
      <c r="C721" s="13"/>
    </row>
    <row r="722" spans="3:21" x14ac:dyDescent="0.25">
      <c r="C722" s="13"/>
    </row>
    <row r="723" spans="3:21" x14ac:dyDescent="0.25">
      <c r="C723" s="13"/>
    </row>
    <row r="724" spans="3:21" x14ac:dyDescent="0.25">
      <c r="C724" s="13"/>
    </row>
    <row r="725" spans="3:21" x14ac:dyDescent="0.25">
      <c r="C725" s="13"/>
    </row>
    <row r="726" spans="3:21" x14ac:dyDescent="0.25">
      <c r="C726" s="13"/>
    </row>
    <row r="727" spans="3:21" x14ac:dyDescent="0.25">
      <c r="C727" s="13"/>
    </row>
    <row r="728" spans="3:21" x14ac:dyDescent="0.25">
      <c r="C728" s="13"/>
    </row>
    <row r="729" spans="3:21" x14ac:dyDescent="0.25">
      <c r="C729" s="13"/>
    </row>
    <row r="730" spans="3:21" x14ac:dyDescent="0.25">
      <c r="C730" s="13"/>
    </row>
    <row r="731" spans="3:21" x14ac:dyDescent="0.25">
      <c r="C731" s="13"/>
    </row>
    <row r="732" spans="3:21" x14ac:dyDescent="0.25">
      <c r="C732" s="13"/>
    </row>
    <row r="733" spans="3:21" x14ac:dyDescent="0.25">
      <c r="C733" s="13"/>
    </row>
    <row r="734" spans="3:21" x14ac:dyDescent="0.25">
      <c r="C734" s="13"/>
    </row>
    <row r="735" spans="3:21" x14ac:dyDescent="0.25">
      <c r="C735" s="13"/>
    </row>
    <row r="736" spans="3:21" x14ac:dyDescent="0.25">
      <c r="C736" s="13"/>
      <c r="O736"/>
      <c r="P736"/>
      <c r="Q736"/>
      <c r="R736"/>
      <c r="S736"/>
      <c r="T736"/>
      <c r="U736"/>
    </row>
    <row r="737" spans="3:21" x14ac:dyDescent="0.25">
      <c r="C737" s="13"/>
    </row>
    <row r="738" spans="3:21" x14ac:dyDescent="0.25">
      <c r="C738" s="13"/>
    </row>
    <row r="739" spans="3:21" x14ac:dyDescent="0.25">
      <c r="C739" s="13"/>
    </row>
    <row r="740" spans="3:21" x14ac:dyDescent="0.25">
      <c r="C740" s="13"/>
    </row>
    <row r="741" spans="3:21" x14ac:dyDescent="0.25">
      <c r="C741" s="13"/>
    </row>
    <row r="742" spans="3:21" x14ac:dyDescent="0.25">
      <c r="C742" s="13"/>
    </row>
    <row r="743" spans="3:21" x14ac:dyDescent="0.25">
      <c r="C743" s="13"/>
    </row>
    <row r="744" spans="3:21" x14ac:dyDescent="0.25">
      <c r="C744" s="13"/>
      <c r="O744"/>
      <c r="P744"/>
      <c r="Q744"/>
      <c r="R744"/>
      <c r="S744"/>
      <c r="T744"/>
      <c r="U744"/>
    </row>
    <row r="745" spans="3:21" x14ac:dyDescent="0.25">
      <c r="C745" s="13"/>
    </row>
    <row r="746" spans="3:21" x14ac:dyDescent="0.25">
      <c r="C746" s="13"/>
    </row>
    <row r="747" spans="3:21" x14ac:dyDescent="0.25">
      <c r="C747" s="13"/>
      <c r="O747"/>
      <c r="P747"/>
      <c r="Q747"/>
      <c r="R747"/>
      <c r="S747"/>
      <c r="T747"/>
      <c r="U747"/>
    </row>
    <row r="748" spans="3:21" x14ac:dyDescent="0.25">
      <c r="C748" s="13"/>
    </row>
    <row r="749" spans="3:21" x14ac:dyDescent="0.25">
      <c r="C749" s="13"/>
    </row>
    <row r="750" spans="3:21" x14ac:dyDescent="0.25">
      <c r="C750" s="13"/>
    </row>
    <row r="751" spans="3:21" x14ac:dyDescent="0.25">
      <c r="C751" s="13"/>
    </row>
    <row r="752" spans="3:21" x14ac:dyDescent="0.25">
      <c r="C752" s="13"/>
    </row>
    <row r="753" spans="3:3" x14ac:dyDescent="0.25">
      <c r="C753" s="13"/>
    </row>
    <row r="754" spans="3:3" x14ac:dyDescent="0.25">
      <c r="C754" s="13"/>
    </row>
    <row r="755" spans="3:3" x14ac:dyDescent="0.25">
      <c r="C755" s="13"/>
    </row>
    <row r="756" spans="3:3" x14ac:dyDescent="0.25">
      <c r="C756" s="13"/>
    </row>
    <row r="757" spans="3:3" x14ac:dyDescent="0.25">
      <c r="C757" s="13"/>
    </row>
    <row r="758" spans="3:3" x14ac:dyDescent="0.25">
      <c r="C758" s="13"/>
    </row>
    <row r="759" spans="3:3" x14ac:dyDescent="0.25">
      <c r="C759" s="13"/>
    </row>
    <row r="760" spans="3:3" x14ac:dyDescent="0.25">
      <c r="C760" s="13"/>
    </row>
    <row r="761" spans="3:3" x14ac:dyDescent="0.25">
      <c r="C761" s="13"/>
    </row>
    <row r="762" spans="3:3" x14ac:dyDescent="0.25">
      <c r="C762" s="13"/>
    </row>
    <row r="763" spans="3:3" x14ac:dyDescent="0.25">
      <c r="C763" s="13"/>
    </row>
    <row r="764" spans="3:3" x14ac:dyDescent="0.25">
      <c r="C764" s="13"/>
    </row>
    <row r="765" spans="3:3" x14ac:dyDescent="0.25">
      <c r="C765" s="13"/>
    </row>
    <row r="766" spans="3:3" x14ac:dyDescent="0.25">
      <c r="C766" s="13"/>
    </row>
    <row r="767" spans="3:3" x14ac:dyDescent="0.25">
      <c r="C767" s="13"/>
    </row>
    <row r="768" spans="3:3" x14ac:dyDescent="0.25">
      <c r="C768" s="13"/>
    </row>
    <row r="769" spans="3:3" x14ac:dyDescent="0.25">
      <c r="C769" s="13"/>
    </row>
    <row r="770" spans="3:3" x14ac:dyDescent="0.25">
      <c r="C770" s="13"/>
    </row>
    <row r="771" spans="3:3" x14ac:dyDescent="0.25">
      <c r="C771" s="13"/>
    </row>
    <row r="772" spans="3:3" x14ac:dyDescent="0.25">
      <c r="C772" s="13"/>
    </row>
    <row r="773" spans="3:3" x14ac:dyDescent="0.25">
      <c r="C773" s="13"/>
    </row>
    <row r="774" spans="3:3" x14ac:dyDescent="0.25">
      <c r="C774" s="13"/>
    </row>
    <row r="775" spans="3:3" x14ac:dyDescent="0.25">
      <c r="C775" s="13"/>
    </row>
    <row r="776" spans="3:3" x14ac:dyDescent="0.25">
      <c r="C776" s="13"/>
    </row>
    <row r="777" spans="3:3" x14ac:dyDescent="0.25">
      <c r="C777" s="13"/>
    </row>
    <row r="778" spans="3:3" x14ac:dyDescent="0.25">
      <c r="C778" s="13"/>
    </row>
    <row r="779" spans="3:3" x14ac:dyDescent="0.25">
      <c r="C779" s="13"/>
    </row>
    <row r="780" spans="3:3" x14ac:dyDescent="0.25">
      <c r="C780" s="13"/>
    </row>
    <row r="781" spans="3:3" x14ac:dyDescent="0.25">
      <c r="C781" s="13"/>
    </row>
    <row r="782" spans="3:3" x14ac:dyDescent="0.25">
      <c r="C782" s="13"/>
    </row>
    <row r="783" spans="3:3" x14ac:dyDescent="0.25">
      <c r="C783" s="13"/>
    </row>
    <row r="784" spans="3:3" x14ac:dyDescent="0.25">
      <c r="C784" s="13"/>
    </row>
    <row r="785" spans="3:21" x14ac:dyDescent="0.25">
      <c r="C785" s="13"/>
    </row>
    <row r="786" spans="3:21" x14ac:dyDescent="0.25">
      <c r="C786" s="13"/>
    </row>
    <row r="787" spans="3:21" x14ac:dyDescent="0.25">
      <c r="C787" s="13"/>
    </row>
    <row r="788" spans="3:21" x14ac:dyDescent="0.25">
      <c r="C788" s="13"/>
      <c r="O788"/>
      <c r="P788"/>
      <c r="Q788"/>
      <c r="R788"/>
      <c r="S788"/>
      <c r="T788"/>
      <c r="U788"/>
    </row>
    <row r="789" spans="3:21" x14ac:dyDescent="0.25">
      <c r="C789" s="13"/>
    </row>
    <row r="790" spans="3:21" x14ac:dyDescent="0.25">
      <c r="C790" s="13"/>
    </row>
    <row r="791" spans="3:21" x14ac:dyDescent="0.25">
      <c r="C791" s="13"/>
    </row>
    <row r="792" spans="3:21" x14ac:dyDescent="0.25">
      <c r="C792" s="13"/>
    </row>
    <row r="793" spans="3:21" x14ac:dyDescent="0.25">
      <c r="C793" s="13"/>
    </row>
    <row r="794" spans="3:21" x14ac:dyDescent="0.25">
      <c r="C794" s="13"/>
    </row>
    <row r="795" spans="3:21" x14ac:dyDescent="0.25">
      <c r="C795" s="13"/>
    </row>
    <row r="796" spans="3:21" x14ac:dyDescent="0.25">
      <c r="C796" s="13"/>
    </row>
    <row r="797" spans="3:21" x14ac:dyDescent="0.25">
      <c r="C797" s="13"/>
    </row>
    <row r="798" spans="3:21" x14ac:dyDescent="0.25">
      <c r="C798" s="13"/>
    </row>
    <row r="799" spans="3:21" x14ac:dyDescent="0.25">
      <c r="C799" s="13"/>
    </row>
    <row r="800" spans="3:21" x14ac:dyDescent="0.25">
      <c r="C800" s="13"/>
    </row>
    <row r="801" spans="3:21" x14ac:dyDescent="0.25">
      <c r="C801" s="13"/>
    </row>
    <row r="802" spans="3:21" x14ac:dyDescent="0.25">
      <c r="C802" s="13"/>
    </row>
    <row r="803" spans="3:21" x14ac:dyDescent="0.25">
      <c r="C803" s="13"/>
    </row>
    <row r="804" spans="3:21" x14ac:dyDescent="0.25">
      <c r="C804" s="13"/>
    </row>
    <row r="805" spans="3:21" x14ac:dyDescent="0.25">
      <c r="C805" s="13"/>
    </row>
    <row r="806" spans="3:21" x14ac:dyDescent="0.25">
      <c r="C806" s="13"/>
    </row>
    <row r="807" spans="3:21" x14ac:dyDescent="0.25">
      <c r="C807" s="13"/>
    </row>
    <row r="808" spans="3:21" x14ac:dyDescent="0.25">
      <c r="C808" s="13"/>
    </row>
    <row r="809" spans="3:21" x14ac:dyDescent="0.25">
      <c r="C809" s="13"/>
    </row>
    <row r="810" spans="3:21" x14ac:dyDescent="0.25">
      <c r="C810" s="13"/>
    </row>
    <row r="811" spans="3:21" x14ac:dyDescent="0.25">
      <c r="C811" s="13"/>
    </row>
    <row r="812" spans="3:21" x14ac:dyDescent="0.25">
      <c r="C812" s="13"/>
    </row>
    <row r="813" spans="3:21" x14ac:dyDescent="0.25">
      <c r="C813" s="13"/>
    </row>
    <row r="814" spans="3:21" x14ac:dyDescent="0.25">
      <c r="C814" s="13"/>
      <c r="O814"/>
      <c r="P814"/>
      <c r="Q814"/>
      <c r="R814"/>
      <c r="S814"/>
      <c r="T814"/>
      <c r="U814"/>
    </row>
    <row r="815" spans="3:21" x14ac:dyDescent="0.25">
      <c r="C815" s="13"/>
    </row>
    <row r="816" spans="3:21" x14ac:dyDescent="0.25">
      <c r="C816" s="13"/>
    </row>
    <row r="817" spans="3:3" x14ac:dyDescent="0.25">
      <c r="C817" s="13"/>
    </row>
    <row r="818" spans="3:3" x14ac:dyDescent="0.25">
      <c r="C818" s="13"/>
    </row>
    <row r="819" spans="3:3" x14ac:dyDescent="0.25">
      <c r="C819" s="13"/>
    </row>
    <row r="820" spans="3:3" x14ac:dyDescent="0.25">
      <c r="C820" s="13"/>
    </row>
    <row r="821" spans="3:3" x14ac:dyDescent="0.25">
      <c r="C821" s="13"/>
    </row>
    <row r="822" spans="3:3" x14ac:dyDescent="0.25">
      <c r="C822" s="13"/>
    </row>
    <row r="823" spans="3:3" x14ac:dyDescent="0.25">
      <c r="C823" s="13"/>
    </row>
    <row r="824" spans="3:3" x14ac:dyDescent="0.25">
      <c r="C824" s="13"/>
    </row>
    <row r="825" spans="3:3" x14ac:dyDescent="0.25">
      <c r="C825" s="13"/>
    </row>
    <row r="826" spans="3:3" x14ac:dyDescent="0.25">
      <c r="C826" s="13"/>
    </row>
    <row r="827" spans="3:3" x14ac:dyDescent="0.25">
      <c r="C827" s="13"/>
    </row>
    <row r="828" spans="3:3" x14ac:dyDescent="0.25">
      <c r="C828" s="13"/>
    </row>
    <row r="829" spans="3:3" x14ac:dyDescent="0.25">
      <c r="C829" s="13"/>
    </row>
    <row r="830" spans="3:3" x14ac:dyDescent="0.25">
      <c r="C830" s="13"/>
    </row>
    <row r="831" spans="3:3" x14ac:dyDescent="0.25">
      <c r="C831" s="13"/>
    </row>
    <row r="832" spans="3:3" x14ac:dyDescent="0.25">
      <c r="C832" s="13"/>
    </row>
    <row r="833" spans="3:21" x14ac:dyDescent="0.25">
      <c r="C833" s="13"/>
    </row>
    <row r="834" spans="3:21" x14ac:dyDescent="0.25">
      <c r="C834" s="13"/>
    </row>
    <row r="835" spans="3:21" x14ac:dyDescent="0.25">
      <c r="C835" s="13"/>
    </row>
    <row r="836" spans="3:21" x14ac:dyDescent="0.25">
      <c r="C836" s="13"/>
    </row>
    <row r="837" spans="3:21" x14ac:dyDescent="0.25">
      <c r="C837" s="13"/>
    </row>
    <row r="838" spans="3:21" x14ac:dyDescent="0.25">
      <c r="C838" s="13"/>
    </row>
    <row r="839" spans="3:21" x14ac:dyDescent="0.25">
      <c r="C839" s="13"/>
    </row>
    <row r="840" spans="3:21" x14ac:dyDescent="0.25">
      <c r="C840" s="13"/>
    </row>
    <row r="841" spans="3:21" x14ac:dyDescent="0.25">
      <c r="C841" s="13"/>
    </row>
    <row r="842" spans="3:21" x14ac:dyDescent="0.25">
      <c r="C842" s="13"/>
    </row>
    <row r="843" spans="3:21" x14ac:dyDescent="0.25">
      <c r="C843" s="13"/>
    </row>
    <row r="844" spans="3:21" x14ac:dyDescent="0.25">
      <c r="C844" s="13"/>
    </row>
    <row r="845" spans="3:21" x14ac:dyDescent="0.25">
      <c r="C845" s="13"/>
    </row>
    <row r="846" spans="3:21" x14ac:dyDescent="0.25">
      <c r="C846" s="13"/>
    </row>
    <row r="847" spans="3:21" x14ac:dyDescent="0.25">
      <c r="C847" s="13"/>
    </row>
    <row r="848" spans="3:21" x14ac:dyDescent="0.25">
      <c r="C848" s="13"/>
      <c r="O848"/>
      <c r="P848"/>
      <c r="Q848"/>
      <c r="R848"/>
      <c r="S848"/>
      <c r="T848"/>
      <c r="U848"/>
    </row>
    <row r="849" spans="3:3" x14ac:dyDescent="0.25">
      <c r="C849" s="13"/>
    </row>
    <row r="850" spans="3:3" x14ac:dyDescent="0.25">
      <c r="C850" s="13"/>
    </row>
    <row r="851" spans="3:3" x14ac:dyDescent="0.25">
      <c r="C851" s="13"/>
    </row>
    <row r="852" spans="3:3" x14ac:dyDescent="0.25">
      <c r="C852" s="13"/>
    </row>
    <row r="853" spans="3:3" x14ac:dyDescent="0.25">
      <c r="C853" s="13"/>
    </row>
    <row r="854" spans="3:3" x14ac:dyDescent="0.25">
      <c r="C854" s="13"/>
    </row>
    <row r="855" spans="3:3" x14ac:dyDescent="0.25">
      <c r="C855" s="13"/>
    </row>
    <row r="856" spans="3:3" x14ac:dyDescent="0.25">
      <c r="C856" s="13"/>
    </row>
    <row r="857" spans="3:3" x14ac:dyDescent="0.25">
      <c r="C857" s="13"/>
    </row>
    <row r="858" spans="3:3" x14ac:dyDescent="0.25">
      <c r="C858" s="13"/>
    </row>
    <row r="859" spans="3:3" x14ac:dyDescent="0.25">
      <c r="C859" s="13"/>
    </row>
    <row r="860" spans="3:3" x14ac:dyDescent="0.25">
      <c r="C860" s="13"/>
    </row>
    <row r="861" spans="3:3" x14ac:dyDescent="0.25">
      <c r="C861" s="13"/>
    </row>
    <row r="862" spans="3:3" x14ac:dyDescent="0.25">
      <c r="C862" s="13"/>
    </row>
    <row r="863" spans="3:3" x14ac:dyDescent="0.25">
      <c r="C863" s="13"/>
    </row>
    <row r="864" spans="3:3" x14ac:dyDescent="0.25">
      <c r="C864" s="13"/>
    </row>
    <row r="865" spans="3:3" x14ac:dyDescent="0.25">
      <c r="C865" s="13"/>
    </row>
    <row r="866" spans="3:3" x14ac:dyDescent="0.25">
      <c r="C866" s="13"/>
    </row>
    <row r="867" spans="3:3" x14ac:dyDescent="0.25">
      <c r="C867" s="13"/>
    </row>
    <row r="868" spans="3:3" x14ac:dyDescent="0.25">
      <c r="C868" s="13"/>
    </row>
    <row r="869" spans="3:3" x14ac:dyDescent="0.25">
      <c r="C869" s="13"/>
    </row>
    <row r="870" spans="3:3" x14ac:dyDescent="0.25">
      <c r="C870" s="13"/>
    </row>
    <row r="871" spans="3:3" x14ac:dyDescent="0.25">
      <c r="C871" s="13"/>
    </row>
    <row r="872" spans="3:3" x14ac:dyDescent="0.25">
      <c r="C872" s="13"/>
    </row>
    <row r="873" spans="3:3" x14ac:dyDescent="0.25">
      <c r="C873" s="13"/>
    </row>
    <row r="874" spans="3:3" x14ac:dyDescent="0.25">
      <c r="C874" s="13"/>
    </row>
    <row r="875" spans="3:3" x14ac:dyDescent="0.25">
      <c r="C875" s="13"/>
    </row>
    <row r="876" spans="3:3" x14ac:dyDescent="0.25">
      <c r="C876" s="13"/>
    </row>
    <row r="877" spans="3:3" x14ac:dyDescent="0.25">
      <c r="C877" s="13"/>
    </row>
    <row r="878" spans="3:3" x14ac:dyDescent="0.25">
      <c r="C878" s="13"/>
    </row>
    <row r="879" spans="3:3" x14ac:dyDescent="0.25">
      <c r="C879" s="13"/>
    </row>
    <row r="880" spans="3:3" x14ac:dyDescent="0.25">
      <c r="C880" s="13"/>
    </row>
    <row r="881" spans="3:21" x14ac:dyDescent="0.25">
      <c r="C881" s="13"/>
      <c r="O881"/>
      <c r="P881"/>
      <c r="Q881"/>
      <c r="R881"/>
      <c r="S881"/>
      <c r="T881"/>
      <c r="U881"/>
    </row>
    <row r="882" spans="3:21" x14ac:dyDescent="0.25">
      <c r="C882" s="13"/>
    </row>
    <row r="883" spans="3:21" x14ac:dyDescent="0.25">
      <c r="C883" s="13"/>
    </row>
    <row r="884" spans="3:21" x14ac:dyDescent="0.25">
      <c r="C884" s="13"/>
    </row>
    <row r="885" spans="3:21" x14ac:dyDescent="0.25">
      <c r="C885" s="13"/>
    </row>
    <row r="886" spans="3:21" x14ac:dyDescent="0.25">
      <c r="C886" s="13"/>
    </row>
    <row r="887" spans="3:21" x14ac:dyDescent="0.25">
      <c r="C887" s="13"/>
    </row>
    <row r="888" spans="3:21" x14ac:dyDescent="0.25">
      <c r="C888" s="13"/>
    </row>
    <row r="889" spans="3:21" x14ac:dyDescent="0.25">
      <c r="C889" s="13"/>
    </row>
    <row r="890" spans="3:21" x14ac:dyDescent="0.25">
      <c r="C890" s="13"/>
    </row>
    <row r="891" spans="3:21" x14ac:dyDescent="0.25">
      <c r="C891" s="13"/>
    </row>
    <row r="892" spans="3:21" x14ac:dyDescent="0.25">
      <c r="C892" s="13"/>
    </row>
    <row r="893" spans="3:21" x14ac:dyDescent="0.25">
      <c r="C893" s="13"/>
    </row>
    <row r="894" spans="3:21" x14ac:dyDescent="0.25">
      <c r="C894" s="13"/>
    </row>
    <row r="895" spans="3:21" x14ac:dyDescent="0.25">
      <c r="C895" s="13"/>
    </row>
    <row r="896" spans="3:21" x14ac:dyDescent="0.25">
      <c r="C896" s="13"/>
    </row>
    <row r="897" spans="3:21" x14ac:dyDescent="0.25">
      <c r="C897" s="13"/>
    </row>
    <row r="898" spans="3:21" x14ac:dyDescent="0.25">
      <c r="C898" s="13"/>
    </row>
    <row r="899" spans="3:21" x14ac:dyDescent="0.25">
      <c r="C899" s="13"/>
    </row>
    <row r="900" spans="3:21" x14ac:dyDescent="0.25">
      <c r="C900" s="13"/>
    </row>
    <row r="901" spans="3:21" x14ac:dyDescent="0.25">
      <c r="C901" s="13"/>
    </row>
    <row r="902" spans="3:21" x14ac:dyDescent="0.25">
      <c r="C902" s="13"/>
    </row>
    <row r="903" spans="3:21" x14ac:dyDescent="0.25">
      <c r="C903" s="13"/>
    </row>
    <row r="904" spans="3:21" x14ac:dyDescent="0.25">
      <c r="C904" s="13"/>
    </row>
    <row r="905" spans="3:21" x14ac:dyDescent="0.25">
      <c r="C905" s="13"/>
    </row>
    <row r="906" spans="3:21" x14ac:dyDescent="0.25">
      <c r="C906" s="13"/>
    </row>
    <row r="907" spans="3:21" x14ac:dyDescent="0.25">
      <c r="C907" s="13"/>
    </row>
    <row r="908" spans="3:21" x14ac:dyDescent="0.25">
      <c r="C908" s="13"/>
    </row>
    <row r="909" spans="3:21" x14ac:dyDescent="0.25">
      <c r="C909" s="13"/>
    </row>
    <row r="910" spans="3:21" x14ac:dyDescent="0.25">
      <c r="C910" s="13"/>
    </row>
    <row r="911" spans="3:21" x14ac:dyDescent="0.25">
      <c r="C911" s="13"/>
      <c r="O911"/>
      <c r="P911"/>
      <c r="Q911"/>
      <c r="R911"/>
      <c r="S911"/>
      <c r="T911"/>
      <c r="U911"/>
    </row>
    <row r="912" spans="3:21" x14ac:dyDescent="0.25">
      <c r="C912" s="13"/>
    </row>
    <row r="913" spans="3:21" x14ac:dyDescent="0.25">
      <c r="C913" s="13"/>
    </row>
    <row r="914" spans="3:21" x14ac:dyDescent="0.25">
      <c r="C914" s="13"/>
    </row>
    <row r="915" spans="3:21" x14ac:dyDescent="0.25">
      <c r="C915" s="13"/>
    </row>
    <row r="916" spans="3:21" x14ac:dyDescent="0.25">
      <c r="C916" s="13"/>
    </row>
    <row r="917" spans="3:21" x14ac:dyDescent="0.25">
      <c r="C917" s="13"/>
    </row>
    <row r="918" spans="3:21" x14ac:dyDescent="0.25">
      <c r="C918" s="13"/>
    </row>
    <row r="919" spans="3:21" x14ac:dyDescent="0.25">
      <c r="C919" s="13"/>
    </row>
    <row r="920" spans="3:21" x14ac:dyDescent="0.25">
      <c r="C920" s="13"/>
    </row>
    <row r="921" spans="3:21" x14ac:dyDescent="0.25">
      <c r="C921" s="13"/>
    </row>
    <row r="922" spans="3:21" x14ac:dyDescent="0.25">
      <c r="C922" s="13"/>
      <c r="O922"/>
      <c r="P922"/>
      <c r="Q922"/>
      <c r="R922"/>
      <c r="S922"/>
      <c r="T922"/>
      <c r="U922"/>
    </row>
    <row r="923" spans="3:21" x14ac:dyDescent="0.25">
      <c r="C923" s="13"/>
    </row>
    <row r="924" spans="3:21" x14ac:dyDescent="0.25">
      <c r="C924" s="13"/>
    </row>
    <row r="925" spans="3:21" x14ac:dyDescent="0.25">
      <c r="C925" s="13"/>
    </row>
    <row r="926" spans="3:21" x14ac:dyDescent="0.25">
      <c r="C926" s="13"/>
    </row>
    <row r="927" spans="3:21" x14ac:dyDescent="0.25">
      <c r="C927" s="13"/>
    </row>
    <row r="928" spans="3:21" x14ac:dyDescent="0.25">
      <c r="C928" s="13"/>
    </row>
    <row r="929" spans="3:3" x14ac:dyDescent="0.25">
      <c r="C929" s="13"/>
    </row>
    <row r="930" spans="3:3" x14ac:dyDescent="0.25">
      <c r="C930" s="13"/>
    </row>
    <row r="931" spans="3:3" x14ac:dyDescent="0.25">
      <c r="C931" s="13"/>
    </row>
    <row r="932" spans="3:3" x14ac:dyDescent="0.25">
      <c r="C932" s="13"/>
    </row>
    <row r="933" spans="3:3" x14ac:dyDescent="0.25">
      <c r="C933" s="13"/>
    </row>
    <row r="934" spans="3:3" x14ac:dyDescent="0.25">
      <c r="C934" s="13"/>
    </row>
    <row r="935" spans="3:3" x14ac:dyDescent="0.25">
      <c r="C935" s="13"/>
    </row>
    <row r="936" spans="3:3" x14ac:dyDescent="0.25">
      <c r="C936" s="13"/>
    </row>
    <row r="937" spans="3:3" x14ac:dyDescent="0.25">
      <c r="C937" s="13"/>
    </row>
    <row r="938" spans="3:3" x14ac:dyDescent="0.25">
      <c r="C938" s="13"/>
    </row>
    <row r="939" spans="3:3" x14ac:dyDescent="0.25">
      <c r="C939" s="13"/>
    </row>
    <row r="940" spans="3:3" x14ac:dyDescent="0.25">
      <c r="C940" s="13"/>
    </row>
    <row r="941" spans="3:3" x14ac:dyDescent="0.25">
      <c r="C941" s="13"/>
    </row>
    <row r="942" spans="3:3" x14ac:dyDescent="0.25">
      <c r="C942" s="13"/>
    </row>
    <row r="943" spans="3:3" x14ac:dyDescent="0.25">
      <c r="C943" s="13"/>
    </row>
    <row r="944" spans="3:3" x14ac:dyDescent="0.25">
      <c r="C944" s="13"/>
    </row>
    <row r="945" spans="3:21" x14ac:dyDescent="0.25">
      <c r="C945" s="13"/>
    </row>
    <row r="946" spans="3:21" x14ac:dyDescent="0.25">
      <c r="C946" s="13"/>
    </row>
    <row r="947" spans="3:21" x14ac:dyDescent="0.25">
      <c r="C947" s="13"/>
    </row>
    <row r="948" spans="3:21" x14ac:dyDescent="0.25">
      <c r="C948" s="13"/>
    </row>
    <row r="949" spans="3:21" x14ac:dyDescent="0.25">
      <c r="C949" s="13"/>
    </row>
    <row r="950" spans="3:21" x14ac:dyDescent="0.25">
      <c r="C950" s="13"/>
    </row>
    <row r="951" spans="3:21" x14ac:dyDescent="0.25">
      <c r="C951" s="13"/>
    </row>
    <row r="952" spans="3:21" x14ac:dyDescent="0.25">
      <c r="C952" s="13"/>
      <c r="O952"/>
      <c r="P952"/>
      <c r="Q952"/>
      <c r="R952"/>
      <c r="S952"/>
      <c r="T952"/>
      <c r="U952"/>
    </row>
    <row r="953" spans="3:21" x14ac:dyDescent="0.25">
      <c r="C953" s="13"/>
    </row>
    <row r="954" spans="3:21" x14ac:dyDescent="0.25">
      <c r="C954" s="13"/>
    </row>
    <row r="955" spans="3:21" x14ac:dyDescent="0.25">
      <c r="C955" s="13"/>
    </row>
    <row r="956" spans="3:21" x14ac:dyDescent="0.25">
      <c r="C956" s="13"/>
    </row>
    <row r="957" spans="3:21" x14ac:dyDescent="0.25">
      <c r="C957" s="13"/>
    </row>
    <row r="958" spans="3:21" x14ac:dyDescent="0.25">
      <c r="C958" s="13"/>
    </row>
    <row r="959" spans="3:21" x14ac:dyDescent="0.25">
      <c r="C959" s="13"/>
    </row>
    <row r="960" spans="3:21" x14ac:dyDescent="0.25">
      <c r="C960" s="13"/>
    </row>
    <row r="961" spans="3:3" x14ac:dyDescent="0.25">
      <c r="C961" s="13"/>
    </row>
    <row r="962" spans="3:3" x14ac:dyDescent="0.25">
      <c r="C962" s="13"/>
    </row>
    <row r="963" spans="3:3" x14ac:dyDescent="0.25">
      <c r="C963" s="13"/>
    </row>
    <row r="964" spans="3:3" x14ac:dyDescent="0.25">
      <c r="C964" s="13"/>
    </row>
    <row r="965" spans="3:3" x14ac:dyDescent="0.25">
      <c r="C965" s="13"/>
    </row>
    <row r="966" spans="3:3" x14ac:dyDescent="0.25">
      <c r="C966" s="13"/>
    </row>
    <row r="967" spans="3:3" x14ac:dyDescent="0.25">
      <c r="C967" s="13"/>
    </row>
    <row r="968" spans="3:3" x14ac:dyDescent="0.25">
      <c r="C968" s="13"/>
    </row>
    <row r="969" spans="3:3" x14ac:dyDescent="0.25">
      <c r="C969" s="13"/>
    </row>
    <row r="970" spans="3:3" x14ac:dyDescent="0.25">
      <c r="C970" s="13"/>
    </row>
    <row r="971" spans="3:3" x14ac:dyDescent="0.25">
      <c r="C971" s="13"/>
    </row>
    <row r="972" spans="3:3" x14ac:dyDescent="0.25">
      <c r="C972" s="13"/>
    </row>
    <row r="973" spans="3:3" x14ac:dyDescent="0.25">
      <c r="C973" s="13"/>
    </row>
    <row r="974" spans="3:3" x14ac:dyDescent="0.25">
      <c r="C974" s="13"/>
    </row>
    <row r="975" spans="3:3" x14ac:dyDescent="0.25">
      <c r="C975" s="13"/>
    </row>
    <row r="976" spans="3:3" x14ac:dyDescent="0.25">
      <c r="C976" s="13"/>
    </row>
    <row r="977" spans="3:3" x14ac:dyDescent="0.25">
      <c r="C977" s="13"/>
    </row>
    <row r="978" spans="3:3" x14ac:dyDescent="0.25">
      <c r="C978" s="13"/>
    </row>
    <row r="979" spans="3:3" x14ac:dyDescent="0.25">
      <c r="C979" s="13"/>
    </row>
    <row r="980" spans="3:3" x14ac:dyDescent="0.25">
      <c r="C980" s="13"/>
    </row>
    <row r="981" spans="3:3" x14ac:dyDescent="0.25">
      <c r="C981" s="13"/>
    </row>
    <row r="982" spans="3:3" x14ac:dyDescent="0.25">
      <c r="C982" s="13"/>
    </row>
    <row r="983" spans="3:3" x14ac:dyDescent="0.25">
      <c r="C983" s="13"/>
    </row>
    <row r="984" spans="3:3" x14ac:dyDescent="0.25">
      <c r="C984" s="13"/>
    </row>
    <row r="985" spans="3:3" x14ac:dyDescent="0.25">
      <c r="C985" s="13"/>
    </row>
    <row r="986" spans="3:3" x14ac:dyDescent="0.25">
      <c r="C986" s="13"/>
    </row>
    <row r="987" spans="3:3" x14ac:dyDescent="0.25">
      <c r="C987" s="13"/>
    </row>
    <row r="988" spans="3:3" x14ac:dyDescent="0.25">
      <c r="C988" s="13"/>
    </row>
    <row r="989" spans="3:3" x14ac:dyDescent="0.25">
      <c r="C989" s="13"/>
    </row>
    <row r="990" spans="3:3" x14ac:dyDescent="0.25">
      <c r="C990" s="13"/>
    </row>
    <row r="991" spans="3:3" x14ac:dyDescent="0.25">
      <c r="C991" s="13"/>
    </row>
    <row r="992" spans="3:3" x14ac:dyDescent="0.25">
      <c r="C992" s="13"/>
    </row>
    <row r="993" spans="3:3" x14ac:dyDescent="0.25">
      <c r="C993" s="13"/>
    </row>
    <row r="994" spans="3:3" x14ac:dyDescent="0.25">
      <c r="C994" s="13"/>
    </row>
    <row r="995" spans="3:3" x14ac:dyDescent="0.25">
      <c r="C995" s="13"/>
    </row>
    <row r="996" spans="3:3" x14ac:dyDescent="0.25">
      <c r="C996" s="13"/>
    </row>
    <row r="997" spans="3:3" x14ac:dyDescent="0.25">
      <c r="C997" s="13"/>
    </row>
    <row r="998" spans="3:3" x14ac:dyDescent="0.25">
      <c r="C998" s="13"/>
    </row>
    <row r="999" spans="3:3" x14ac:dyDescent="0.25">
      <c r="C999" s="13"/>
    </row>
    <row r="1000" spans="3:3" x14ac:dyDescent="0.25">
      <c r="C1000" s="13"/>
    </row>
    <row r="1001" spans="3:3" x14ac:dyDescent="0.25">
      <c r="C1001" s="13"/>
    </row>
    <row r="1002" spans="3:3" x14ac:dyDescent="0.25">
      <c r="C1002" s="13"/>
    </row>
    <row r="1003" spans="3:3" x14ac:dyDescent="0.25">
      <c r="C1003" s="13"/>
    </row>
    <row r="1004" spans="3:3" x14ac:dyDescent="0.25">
      <c r="C1004" s="13"/>
    </row>
    <row r="1005" spans="3:3" x14ac:dyDescent="0.25">
      <c r="C1005" s="13"/>
    </row>
    <row r="1006" spans="3:3" x14ac:dyDescent="0.25">
      <c r="C1006" s="13"/>
    </row>
    <row r="1007" spans="3:3" x14ac:dyDescent="0.25">
      <c r="C1007" s="13"/>
    </row>
    <row r="1008" spans="3:3" x14ac:dyDescent="0.25">
      <c r="C1008" s="13"/>
    </row>
    <row r="1009" spans="3:3" x14ac:dyDescent="0.25">
      <c r="C1009" s="13"/>
    </row>
    <row r="1010" spans="3:3" x14ac:dyDescent="0.25">
      <c r="C1010" s="13"/>
    </row>
    <row r="1011" spans="3:3" x14ac:dyDescent="0.25">
      <c r="C1011" s="13"/>
    </row>
    <row r="1012" spans="3:3" x14ac:dyDescent="0.25">
      <c r="C1012" s="13"/>
    </row>
    <row r="1013" spans="3:3" x14ac:dyDescent="0.25">
      <c r="C1013" s="13"/>
    </row>
    <row r="1014" spans="3:3" x14ac:dyDescent="0.25">
      <c r="C1014" s="13"/>
    </row>
    <row r="1015" spans="3:3" x14ac:dyDescent="0.25">
      <c r="C1015" s="13"/>
    </row>
    <row r="1016" spans="3:3" x14ac:dyDescent="0.25">
      <c r="C1016" s="13"/>
    </row>
    <row r="1017" spans="3:3" x14ac:dyDescent="0.25">
      <c r="C1017" s="13"/>
    </row>
    <row r="1018" spans="3:3" x14ac:dyDescent="0.25">
      <c r="C1018" s="13"/>
    </row>
    <row r="1019" spans="3:3" x14ac:dyDescent="0.25">
      <c r="C1019" s="13"/>
    </row>
    <row r="1020" spans="3:3" x14ac:dyDescent="0.25">
      <c r="C1020" s="13"/>
    </row>
    <row r="1021" spans="3:3" x14ac:dyDescent="0.25">
      <c r="C1021" s="13"/>
    </row>
    <row r="1022" spans="3:3" x14ac:dyDescent="0.25">
      <c r="C1022" s="13"/>
    </row>
    <row r="1023" spans="3:3" x14ac:dyDescent="0.25">
      <c r="C1023" s="13"/>
    </row>
    <row r="1024" spans="3:3" x14ac:dyDescent="0.25">
      <c r="C1024" s="13"/>
    </row>
    <row r="1025" spans="3:21" x14ac:dyDescent="0.25">
      <c r="C1025" s="13"/>
    </row>
    <row r="1026" spans="3:21" x14ac:dyDescent="0.25">
      <c r="C1026" s="13"/>
    </row>
    <row r="1027" spans="3:21" x14ac:dyDescent="0.25">
      <c r="C1027" s="13"/>
    </row>
    <row r="1028" spans="3:21" x14ac:dyDescent="0.25">
      <c r="C1028" s="13"/>
    </row>
    <row r="1029" spans="3:21" x14ac:dyDescent="0.25">
      <c r="C1029" s="13"/>
    </row>
    <row r="1030" spans="3:21" x14ac:dyDescent="0.25">
      <c r="C1030" s="13"/>
    </row>
    <row r="1031" spans="3:21" x14ac:dyDescent="0.25">
      <c r="C1031" s="13"/>
    </row>
    <row r="1032" spans="3:21" x14ac:dyDescent="0.25">
      <c r="C1032" s="13"/>
    </row>
    <row r="1033" spans="3:21" x14ac:dyDescent="0.25">
      <c r="C1033" s="13"/>
    </row>
    <row r="1034" spans="3:21" x14ac:dyDescent="0.25">
      <c r="C1034" s="13"/>
    </row>
    <row r="1035" spans="3:21" x14ac:dyDescent="0.25">
      <c r="C1035" s="13"/>
      <c r="O1035"/>
      <c r="P1035"/>
      <c r="Q1035"/>
      <c r="R1035"/>
      <c r="S1035"/>
      <c r="T1035"/>
      <c r="U1035"/>
    </row>
    <row r="1036" spans="3:21" x14ac:dyDescent="0.25">
      <c r="C1036" s="13"/>
    </row>
    <row r="1037" spans="3:21" x14ac:dyDescent="0.25">
      <c r="C1037" s="13"/>
    </row>
    <row r="1038" spans="3:21" x14ac:dyDescent="0.25">
      <c r="C1038" s="13"/>
    </row>
    <row r="1039" spans="3:21" x14ac:dyDescent="0.25">
      <c r="C1039" s="13"/>
    </row>
    <row r="1040" spans="3:21" x14ac:dyDescent="0.25">
      <c r="C1040" s="13"/>
    </row>
    <row r="1041" spans="3:21" x14ac:dyDescent="0.25">
      <c r="C1041" s="13"/>
    </row>
    <row r="1042" spans="3:21" x14ac:dyDescent="0.25">
      <c r="C1042" s="13"/>
      <c r="O1042"/>
      <c r="P1042"/>
      <c r="Q1042"/>
      <c r="R1042"/>
      <c r="S1042"/>
      <c r="T1042"/>
      <c r="U1042"/>
    </row>
    <row r="1043" spans="3:21" x14ac:dyDescent="0.25">
      <c r="C1043" s="13"/>
    </row>
    <row r="1044" spans="3:21" x14ac:dyDescent="0.25">
      <c r="C1044" s="13"/>
    </row>
    <row r="1045" spans="3:21" x14ac:dyDescent="0.25">
      <c r="C1045" s="13"/>
    </row>
    <row r="1046" spans="3:21" x14ac:dyDescent="0.25">
      <c r="C1046" s="13"/>
    </row>
    <row r="1047" spans="3:21" x14ac:dyDescent="0.25">
      <c r="C1047" s="13"/>
    </row>
    <row r="1048" spans="3:21" x14ac:dyDescent="0.25">
      <c r="C1048" s="13"/>
    </row>
    <row r="1049" spans="3:21" x14ac:dyDescent="0.25">
      <c r="C1049" s="13"/>
    </row>
    <row r="1050" spans="3:21" x14ac:dyDescent="0.25">
      <c r="C1050" s="13"/>
    </row>
    <row r="1051" spans="3:21" x14ac:dyDescent="0.25">
      <c r="C1051" s="13"/>
    </row>
    <row r="1052" spans="3:21" x14ac:dyDescent="0.25">
      <c r="C1052" s="13"/>
    </row>
    <row r="1053" spans="3:21" x14ac:dyDescent="0.25">
      <c r="C1053" s="13"/>
    </row>
    <row r="1054" spans="3:21" x14ac:dyDescent="0.25">
      <c r="C1054" s="13"/>
    </row>
    <row r="1055" spans="3:21" x14ac:dyDescent="0.25">
      <c r="C1055" s="13"/>
    </row>
    <row r="1056" spans="3:21" x14ac:dyDescent="0.25">
      <c r="C1056" s="13"/>
    </row>
    <row r="1057" spans="3:21" x14ac:dyDescent="0.25">
      <c r="C1057" s="13"/>
      <c r="O1057"/>
      <c r="P1057"/>
      <c r="Q1057"/>
      <c r="R1057"/>
      <c r="S1057"/>
      <c r="T1057"/>
      <c r="U1057"/>
    </row>
    <row r="1058" spans="3:21" x14ac:dyDescent="0.25">
      <c r="C1058" s="13"/>
    </row>
    <row r="1059" spans="3:21" x14ac:dyDescent="0.25">
      <c r="C1059" s="13"/>
    </row>
    <row r="1060" spans="3:21" x14ac:dyDescent="0.25">
      <c r="C1060" s="13"/>
    </row>
    <row r="1061" spans="3:21" x14ac:dyDescent="0.25">
      <c r="C1061" s="13"/>
    </row>
    <row r="1062" spans="3:21" x14ac:dyDescent="0.25">
      <c r="C1062" s="13"/>
    </row>
    <row r="1063" spans="3:21" x14ac:dyDescent="0.25">
      <c r="C1063" s="13"/>
    </row>
    <row r="1064" spans="3:21" x14ac:dyDescent="0.25">
      <c r="C1064" s="13"/>
    </row>
    <row r="1065" spans="3:21" x14ac:dyDescent="0.25">
      <c r="C1065" s="13"/>
    </row>
    <row r="1066" spans="3:21" x14ac:dyDescent="0.25">
      <c r="C1066" s="13"/>
    </row>
    <row r="1067" spans="3:21" x14ac:dyDescent="0.25">
      <c r="C1067" s="13"/>
    </row>
    <row r="1068" spans="3:21" x14ac:dyDescent="0.25">
      <c r="C1068" s="13"/>
    </row>
    <row r="1069" spans="3:21" x14ac:dyDescent="0.25">
      <c r="C1069" s="13"/>
      <c r="O1069"/>
      <c r="P1069"/>
      <c r="Q1069"/>
      <c r="R1069"/>
      <c r="S1069"/>
      <c r="T1069"/>
      <c r="U1069"/>
    </row>
    <row r="1070" spans="3:21" x14ac:dyDescent="0.25">
      <c r="C1070" s="13"/>
    </row>
    <row r="1071" spans="3:21" x14ac:dyDescent="0.25">
      <c r="C1071" s="13"/>
    </row>
    <row r="1072" spans="3:21" x14ac:dyDescent="0.25">
      <c r="C1072" s="13"/>
    </row>
    <row r="1073" spans="3:21" x14ac:dyDescent="0.25">
      <c r="C1073" s="13"/>
    </row>
    <row r="1074" spans="3:21" x14ac:dyDescent="0.25">
      <c r="C1074" s="13"/>
    </row>
    <row r="1075" spans="3:21" x14ac:dyDescent="0.25">
      <c r="C1075" s="13"/>
    </row>
    <row r="1076" spans="3:21" x14ac:dyDescent="0.25">
      <c r="C1076" s="13"/>
    </row>
    <row r="1077" spans="3:21" x14ac:dyDescent="0.25">
      <c r="C1077" s="13"/>
    </row>
    <row r="1078" spans="3:21" x14ac:dyDescent="0.25">
      <c r="C1078" s="13"/>
    </row>
    <row r="1079" spans="3:21" x14ac:dyDescent="0.25">
      <c r="C1079" s="13"/>
    </row>
    <row r="1080" spans="3:21" x14ac:dyDescent="0.25">
      <c r="C1080" s="13"/>
    </row>
    <row r="1081" spans="3:21" x14ac:dyDescent="0.25">
      <c r="C1081" s="13"/>
    </row>
    <row r="1082" spans="3:21" x14ac:dyDescent="0.25">
      <c r="C1082" s="13"/>
    </row>
    <row r="1083" spans="3:21" x14ac:dyDescent="0.25">
      <c r="C1083" s="13"/>
    </row>
    <row r="1084" spans="3:21" x14ac:dyDescent="0.25">
      <c r="C1084" s="13"/>
    </row>
    <row r="1085" spans="3:21" x14ac:dyDescent="0.25">
      <c r="C1085" s="13"/>
      <c r="O1085"/>
      <c r="P1085"/>
      <c r="Q1085"/>
      <c r="R1085"/>
      <c r="S1085"/>
      <c r="T1085"/>
      <c r="U1085"/>
    </row>
    <row r="1086" spans="3:21" x14ac:dyDescent="0.25">
      <c r="C1086" s="13"/>
      <c r="O1086"/>
      <c r="P1086"/>
      <c r="Q1086"/>
      <c r="R1086"/>
      <c r="S1086"/>
      <c r="T1086"/>
      <c r="U1086"/>
    </row>
    <row r="1087" spans="3:21" x14ac:dyDescent="0.25">
      <c r="C1087" s="13"/>
    </row>
    <row r="1088" spans="3:21" x14ac:dyDescent="0.25">
      <c r="C1088" s="13"/>
    </row>
    <row r="1089" spans="3:21" x14ac:dyDescent="0.25">
      <c r="C1089" s="13"/>
    </row>
    <row r="1090" spans="3:21" x14ac:dyDescent="0.25">
      <c r="C1090" s="13"/>
    </row>
    <row r="1091" spans="3:21" x14ac:dyDescent="0.25">
      <c r="C1091" s="13"/>
    </row>
    <row r="1092" spans="3:21" x14ac:dyDescent="0.25">
      <c r="C1092" s="13"/>
    </row>
    <row r="1093" spans="3:21" x14ac:dyDescent="0.25">
      <c r="C1093" s="13"/>
    </row>
    <row r="1094" spans="3:21" x14ac:dyDescent="0.25">
      <c r="C1094" s="13"/>
    </row>
    <row r="1095" spans="3:21" x14ac:dyDescent="0.25">
      <c r="C1095" s="13"/>
      <c r="O1095"/>
      <c r="P1095"/>
      <c r="Q1095"/>
      <c r="R1095"/>
      <c r="S1095"/>
      <c r="T1095"/>
      <c r="U1095"/>
    </row>
    <row r="1096" spans="3:21" x14ac:dyDescent="0.25">
      <c r="C1096" s="13"/>
    </row>
    <row r="1097" spans="3:21" x14ac:dyDescent="0.25">
      <c r="C1097" s="13"/>
    </row>
    <row r="1098" spans="3:21" x14ac:dyDescent="0.25">
      <c r="C1098" s="13"/>
    </row>
    <row r="1099" spans="3:21" x14ac:dyDescent="0.25">
      <c r="C1099" s="13"/>
    </row>
    <row r="1100" spans="3:21" x14ac:dyDescent="0.25">
      <c r="C1100" s="13"/>
    </row>
    <row r="1101" spans="3:21" x14ac:dyDescent="0.25">
      <c r="C1101" s="13"/>
    </row>
    <row r="1102" spans="3:21" x14ac:dyDescent="0.25">
      <c r="C1102" s="13"/>
    </row>
    <row r="1103" spans="3:21" x14ac:dyDescent="0.25">
      <c r="C1103" s="13"/>
    </row>
    <row r="1104" spans="3:21" x14ac:dyDescent="0.25">
      <c r="C1104" s="13"/>
    </row>
    <row r="1105" spans="3:21" x14ac:dyDescent="0.25">
      <c r="C1105" s="13"/>
    </row>
    <row r="1106" spans="3:21" x14ac:dyDescent="0.25">
      <c r="C1106" s="13"/>
    </row>
    <row r="1107" spans="3:21" x14ac:dyDescent="0.25">
      <c r="C1107" s="13"/>
    </row>
    <row r="1108" spans="3:21" x14ac:dyDescent="0.25">
      <c r="C1108" s="13"/>
    </row>
    <row r="1109" spans="3:21" x14ac:dyDescent="0.25">
      <c r="C1109" s="13"/>
    </row>
    <row r="1110" spans="3:21" x14ac:dyDescent="0.25">
      <c r="C1110" s="13"/>
    </row>
    <row r="1111" spans="3:21" x14ac:dyDescent="0.25">
      <c r="C1111" s="13"/>
    </row>
    <row r="1112" spans="3:21" x14ac:dyDescent="0.25">
      <c r="C1112" s="13"/>
    </row>
    <row r="1113" spans="3:21" x14ac:dyDescent="0.25">
      <c r="C1113" s="13"/>
      <c r="O1113"/>
      <c r="P1113"/>
      <c r="Q1113"/>
      <c r="R1113"/>
      <c r="S1113"/>
      <c r="T1113"/>
      <c r="U1113"/>
    </row>
    <row r="1114" spans="3:21" x14ac:dyDescent="0.25">
      <c r="C1114" s="13"/>
    </row>
    <row r="1115" spans="3:21" x14ac:dyDescent="0.25">
      <c r="C1115" s="13"/>
    </row>
    <row r="1116" spans="3:21" x14ac:dyDescent="0.25">
      <c r="C1116" s="13"/>
    </row>
    <row r="1117" spans="3:21" x14ac:dyDescent="0.25">
      <c r="C1117" s="13"/>
    </row>
    <row r="1118" spans="3:21" x14ac:dyDescent="0.25">
      <c r="C1118" s="13"/>
    </row>
    <row r="1119" spans="3:21" x14ac:dyDescent="0.25">
      <c r="C1119" s="13"/>
    </row>
    <row r="1120" spans="3:21" x14ac:dyDescent="0.25">
      <c r="C1120" s="13"/>
    </row>
    <row r="1121" spans="3:3" x14ac:dyDescent="0.25">
      <c r="C1121" s="13"/>
    </row>
    <row r="1122" spans="3:3" x14ac:dyDescent="0.25">
      <c r="C1122" s="13"/>
    </row>
    <row r="1123" spans="3:3" x14ac:dyDescent="0.25">
      <c r="C1123" s="13"/>
    </row>
    <row r="1124" spans="3:3" x14ac:dyDescent="0.25">
      <c r="C1124" s="13"/>
    </row>
    <row r="1125" spans="3:3" x14ac:dyDescent="0.25">
      <c r="C1125" s="13"/>
    </row>
    <row r="1126" spans="3:3" x14ac:dyDescent="0.25">
      <c r="C1126" s="13"/>
    </row>
    <row r="1127" spans="3:3" x14ac:dyDescent="0.25">
      <c r="C1127" s="13"/>
    </row>
    <row r="1128" spans="3:3" x14ac:dyDescent="0.25">
      <c r="C1128" s="13"/>
    </row>
    <row r="1129" spans="3:3" x14ac:dyDescent="0.25">
      <c r="C1129" s="13"/>
    </row>
    <row r="1130" spans="3:3" x14ac:dyDescent="0.25">
      <c r="C1130" s="13"/>
    </row>
    <row r="1131" spans="3:3" x14ac:dyDescent="0.25">
      <c r="C1131" s="13"/>
    </row>
    <row r="1132" spans="3:3" x14ac:dyDescent="0.25">
      <c r="C1132" s="13"/>
    </row>
    <row r="1133" spans="3:3" x14ac:dyDescent="0.25">
      <c r="C1133" s="13"/>
    </row>
    <row r="1134" spans="3:3" x14ac:dyDescent="0.25">
      <c r="C1134" s="13"/>
    </row>
    <row r="1135" spans="3:3" x14ac:dyDescent="0.25">
      <c r="C1135" s="13"/>
    </row>
    <row r="1136" spans="3:3" x14ac:dyDescent="0.25">
      <c r="C1136" s="13"/>
    </row>
    <row r="1137" spans="3:21" x14ac:dyDescent="0.25">
      <c r="C1137" s="13"/>
    </row>
    <row r="1138" spans="3:21" x14ac:dyDescent="0.25">
      <c r="C1138" s="13"/>
    </row>
    <row r="1139" spans="3:21" x14ac:dyDescent="0.25">
      <c r="C1139" s="13"/>
    </row>
    <row r="1140" spans="3:21" x14ac:dyDescent="0.25">
      <c r="C1140" s="13"/>
    </row>
    <row r="1141" spans="3:21" x14ac:dyDescent="0.25">
      <c r="C1141" s="13"/>
    </row>
    <row r="1142" spans="3:21" x14ac:dyDescent="0.25">
      <c r="C1142" s="13"/>
    </row>
    <row r="1143" spans="3:21" x14ac:dyDescent="0.25">
      <c r="C1143" s="13"/>
    </row>
    <row r="1144" spans="3:21" x14ac:dyDescent="0.25">
      <c r="C1144" s="13"/>
    </row>
    <row r="1145" spans="3:21" x14ac:dyDescent="0.25">
      <c r="C1145" s="13"/>
    </row>
    <row r="1146" spans="3:21" x14ac:dyDescent="0.25">
      <c r="C1146" s="13"/>
    </row>
    <row r="1147" spans="3:21" x14ac:dyDescent="0.25">
      <c r="C1147" s="13"/>
    </row>
    <row r="1148" spans="3:21" x14ac:dyDescent="0.25">
      <c r="C1148" s="13"/>
    </row>
    <row r="1149" spans="3:21" x14ac:dyDescent="0.25">
      <c r="C1149" s="13"/>
    </row>
    <row r="1150" spans="3:21" x14ac:dyDescent="0.25">
      <c r="C1150" s="13"/>
    </row>
    <row r="1151" spans="3:21" x14ac:dyDescent="0.25">
      <c r="C1151" s="13"/>
      <c r="O1151"/>
      <c r="P1151"/>
      <c r="Q1151"/>
      <c r="R1151"/>
      <c r="S1151"/>
      <c r="T1151"/>
      <c r="U1151"/>
    </row>
    <row r="1152" spans="3:21" x14ac:dyDescent="0.25">
      <c r="C1152" s="13"/>
    </row>
    <row r="1153" spans="3:21" x14ac:dyDescent="0.25">
      <c r="C1153" s="13"/>
    </row>
    <row r="1154" spans="3:21" x14ac:dyDescent="0.25">
      <c r="C1154" s="13"/>
    </row>
    <row r="1155" spans="3:21" x14ac:dyDescent="0.25">
      <c r="C1155" s="13"/>
    </row>
    <row r="1156" spans="3:21" x14ac:dyDescent="0.25">
      <c r="C1156" s="13"/>
    </row>
    <row r="1157" spans="3:21" x14ac:dyDescent="0.25">
      <c r="C1157" s="13"/>
    </row>
    <row r="1158" spans="3:21" x14ac:dyDescent="0.25">
      <c r="C1158" s="13"/>
    </row>
    <row r="1159" spans="3:21" x14ac:dyDescent="0.25">
      <c r="C1159" s="13"/>
    </row>
    <row r="1160" spans="3:21" x14ac:dyDescent="0.25">
      <c r="C1160" s="13"/>
    </row>
    <row r="1161" spans="3:21" x14ac:dyDescent="0.25">
      <c r="C1161" s="13"/>
      <c r="O1161"/>
      <c r="P1161"/>
      <c r="Q1161"/>
      <c r="R1161"/>
      <c r="S1161"/>
      <c r="T1161"/>
      <c r="U1161"/>
    </row>
    <row r="1162" spans="3:21" x14ac:dyDescent="0.25">
      <c r="C1162" s="13"/>
    </row>
    <row r="1163" spans="3:21" x14ac:dyDescent="0.25">
      <c r="C1163" s="13"/>
      <c r="O1163"/>
      <c r="P1163"/>
      <c r="Q1163"/>
      <c r="R1163"/>
      <c r="S1163"/>
      <c r="T1163"/>
      <c r="U1163"/>
    </row>
    <row r="1164" spans="3:21" x14ac:dyDescent="0.25">
      <c r="C1164" s="13"/>
    </row>
    <row r="1165" spans="3:21" x14ac:dyDescent="0.25">
      <c r="C1165" s="13"/>
    </row>
    <row r="1166" spans="3:21" x14ac:dyDescent="0.25">
      <c r="C1166" s="13"/>
    </row>
    <row r="1167" spans="3:21" x14ac:dyDescent="0.25">
      <c r="C1167" s="13"/>
    </row>
    <row r="1168" spans="3:21" x14ac:dyDescent="0.25">
      <c r="C1168" s="13"/>
    </row>
    <row r="1169" spans="3:21" x14ac:dyDescent="0.25">
      <c r="C1169" s="13"/>
    </row>
    <row r="1170" spans="3:21" x14ac:dyDescent="0.25">
      <c r="C1170" s="13"/>
    </row>
    <row r="1171" spans="3:21" x14ac:dyDescent="0.25">
      <c r="C1171" s="13"/>
    </row>
    <row r="1172" spans="3:21" x14ac:dyDescent="0.25">
      <c r="C1172" s="13"/>
    </row>
    <row r="1173" spans="3:21" x14ac:dyDescent="0.25">
      <c r="C1173" s="13"/>
      <c r="O1173"/>
      <c r="P1173"/>
      <c r="Q1173"/>
      <c r="R1173"/>
      <c r="S1173"/>
      <c r="T1173"/>
      <c r="U1173"/>
    </row>
    <row r="1174" spans="3:21" x14ac:dyDescent="0.25">
      <c r="C1174" s="13"/>
    </row>
    <row r="1175" spans="3:21" x14ac:dyDescent="0.25">
      <c r="C1175" s="13"/>
    </row>
    <row r="1176" spans="3:21" x14ac:dyDescent="0.25">
      <c r="C1176" s="13"/>
    </row>
    <row r="1177" spans="3:21" x14ac:dyDescent="0.25">
      <c r="C1177" s="13"/>
    </row>
    <row r="1178" spans="3:21" x14ac:dyDescent="0.25">
      <c r="C1178" s="13"/>
    </row>
    <row r="1179" spans="3:21" x14ac:dyDescent="0.25">
      <c r="C1179" s="13"/>
    </row>
    <row r="1180" spans="3:21" x14ac:dyDescent="0.25">
      <c r="C1180" s="13"/>
    </row>
    <row r="1181" spans="3:21" x14ac:dyDescent="0.25">
      <c r="C1181" s="13"/>
    </row>
    <row r="1182" spans="3:21" x14ac:dyDescent="0.25">
      <c r="C1182" s="13"/>
    </row>
    <row r="1183" spans="3:21" x14ac:dyDescent="0.25">
      <c r="C1183" s="13"/>
    </row>
    <row r="1184" spans="3:21" x14ac:dyDescent="0.25">
      <c r="C1184" s="13"/>
    </row>
    <row r="1185" spans="3:21" x14ac:dyDescent="0.25">
      <c r="C1185" s="13"/>
    </row>
    <row r="1186" spans="3:21" x14ac:dyDescent="0.25">
      <c r="C1186" s="13"/>
    </row>
    <row r="1187" spans="3:21" x14ac:dyDescent="0.25">
      <c r="C1187" s="13"/>
    </row>
    <row r="1188" spans="3:21" x14ac:dyDescent="0.25">
      <c r="C1188" s="13"/>
    </row>
    <row r="1189" spans="3:21" x14ac:dyDescent="0.25">
      <c r="C1189" s="13"/>
    </row>
    <row r="1190" spans="3:21" x14ac:dyDescent="0.25">
      <c r="C1190" s="13"/>
    </row>
    <row r="1191" spans="3:21" x14ac:dyDescent="0.25">
      <c r="C1191" s="13"/>
    </row>
    <row r="1192" spans="3:21" x14ac:dyDescent="0.25">
      <c r="C1192" s="13"/>
    </row>
    <row r="1193" spans="3:21" x14ac:dyDescent="0.25">
      <c r="C1193" s="13"/>
    </row>
    <row r="1194" spans="3:21" x14ac:dyDescent="0.25">
      <c r="C1194" s="13"/>
    </row>
    <row r="1195" spans="3:21" x14ac:dyDescent="0.25">
      <c r="C1195" s="13"/>
    </row>
    <row r="1196" spans="3:21" x14ac:dyDescent="0.25">
      <c r="C1196" s="13"/>
    </row>
    <row r="1197" spans="3:21" x14ac:dyDescent="0.25">
      <c r="C1197" s="13"/>
      <c r="O1197"/>
      <c r="P1197"/>
      <c r="Q1197"/>
      <c r="R1197"/>
      <c r="S1197"/>
      <c r="T1197"/>
      <c r="U1197"/>
    </row>
    <row r="1198" spans="3:21" x14ac:dyDescent="0.25">
      <c r="C1198" s="13"/>
    </row>
    <row r="1199" spans="3:21" x14ac:dyDescent="0.25">
      <c r="C1199" s="13"/>
      <c r="O1199"/>
      <c r="P1199"/>
      <c r="Q1199"/>
      <c r="R1199"/>
      <c r="S1199"/>
      <c r="T1199"/>
      <c r="U1199"/>
    </row>
    <row r="1200" spans="3:21" x14ac:dyDescent="0.25">
      <c r="C1200" s="13"/>
    </row>
    <row r="1201" spans="3:3" x14ac:dyDescent="0.25">
      <c r="C1201" s="13"/>
    </row>
    <row r="1202" spans="3:3" x14ac:dyDescent="0.25">
      <c r="C1202" s="13"/>
    </row>
    <row r="1203" spans="3:3" x14ac:dyDescent="0.25">
      <c r="C1203" s="13"/>
    </row>
    <row r="1204" spans="3:3" x14ac:dyDescent="0.25">
      <c r="C1204" s="13"/>
    </row>
    <row r="1205" spans="3:3" x14ac:dyDescent="0.25">
      <c r="C1205" s="13"/>
    </row>
    <row r="1206" spans="3:3" x14ac:dyDescent="0.25">
      <c r="C1206" s="13"/>
    </row>
    <row r="1207" spans="3:3" x14ac:dyDescent="0.25">
      <c r="C1207" s="13"/>
    </row>
    <row r="1208" spans="3:3" x14ac:dyDescent="0.25">
      <c r="C1208" s="13"/>
    </row>
    <row r="1209" spans="3:3" x14ac:dyDescent="0.25">
      <c r="C1209" s="13"/>
    </row>
    <row r="1210" spans="3:3" x14ac:dyDescent="0.25">
      <c r="C1210" s="13"/>
    </row>
    <row r="1211" spans="3:3" x14ac:dyDescent="0.25">
      <c r="C1211" s="13"/>
    </row>
    <row r="1212" spans="3:3" x14ac:dyDescent="0.25">
      <c r="C1212" s="13"/>
    </row>
    <row r="1213" spans="3:3" x14ac:dyDescent="0.25">
      <c r="C1213" s="13"/>
    </row>
    <row r="1214" spans="3:3" x14ac:dyDescent="0.25">
      <c r="C1214" s="13"/>
    </row>
    <row r="1215" spans="3:3" x14ac:dyDescent="0.25">
      <c r="C1215" s="13"/>
    </row>
    <row r="1216" spans="3:3" x14ac:dyDescent="0.25">
      <c r="C1216" s="13"/>
    </row>
    <row r="1217" spans="3:3" x14ac:dyDescent="0.25">
      <c r="C1217" s="13"/>
    </row>
    <row r="1218" spans="3:3" x14ac:dyDescent="0.25">
      <c r="C1218" s="13"/>
    </row>
    <row r="1219" spans="3:3" x14ac:dyDescent="0.25">
      <c r="C1219" s="13"/>
    </row>
    <row r="1220" spans="3:3" x14ac:dyDescent="0.25">
      <c r="C1220" s="13"/>
    </row>
    <row r="1221" spans="3:3" x14ac:dyDescent="0.25">
      <c r="C1221" s="13"/>
    </row>
    <row r="1222" spans="3:3" x14ac:dyDescent="0.25">
      <c r="C1222" s="13"/>
    </row>
    <row r="1223" spans="3:3" x14ac:dyDescent="0.25">
      <c r="C1223" s="13"/>
    </row>
    <row r="1224" spans="3:3" x14ac:dyDescent="0.25">
      <c r="C1224" s="13"/>
    </row>
    <row r="1225" spans="3:3" x14ac:dyDescent="0.25">
      <c r="C1225" s="13"/>
    </row>
    <row r="1226" spans="3:3" x14ac:dyDescent="0.25">
      <c r="C1226" s="13"/>
    </row>
    <row r="1227" spans="3:3" x14ac:dyDescent="0.25">
      <c r="C1227" s="13"/>
    </row>
    <row r="1228" spans="3:3" x14ac:dyDescent="0.25">
      <c r="C1228" s="13"/>
    </row>
    <row r="1229" spans="3:3" x14ac:dyDescent="0.25">
      <c r="C1229" s="13"/>
    </row>
    <row r="1230" spans="3:3" x14ac:dyDescent="0.25">
      <c r="C1230" s="13"/>
    </row>
    <row r="1231" spans="3:3" x14ac:dyDescent="0.25">
      <c r="C1231" s="13"/>
    </row>
    <row r="1232" spans="3:3" x14ac:dyDescent="0.25">
      <c r="C1232" s="13"/>
    </row>
    <row r="1233" spans="3:21" x14ac:dyDescent="0.25">
      <c r="C1233" s="13"/>
    </row>
    <row r="1234" spans="3:21" x14ac:dyDescent="0.25">
      <c r="C1234" s="13"/>
    </row>
    <row r="1235" spans="3:21" x14ac:dyDescent="0.25">
      <c r="C1235" s="13"/>
    </row>
    <row r="1236" spans="3:21" x14ac:dyDescent="0.25">
      <c r="C1236" s="13"/>
    </row>
    <row r="1237" spans="3:21" x14ac:dyDescent="0.25">
      <c r="C1237" s="13"/>
    </row>
    <row r="1238" spans="3:21" x14ac:dyDescent="0.25">
      <c r="C1238" s="13"/>
    </row>
    <row r="1239" spans="3:21" x14ac:dyDescent="0.25">
      <c r="C1239" s="13"/>
      <c r="O1239"/>
      <c r="P1239"/>
      <c r="Q1239"/>
      <c r="R1239"/>
      <c r="S1239"/>
      <c r="T1239"/>
      <c r="U1239"/>
    </row>
    <row r="1240" spans="3:21" x14ac:dyDescent="0.25">
      <c r="C1240" s="13"/>
    </row>
    <row r="1241" spans="3:21" x14ac:dyDescent="0.25">
      <c r="C1241" s="13"/>
    </row>
    <row r="1242" spans="3:21" x14ac:dyDescent="0.25">
      <c r="C1242" s="13"/>
    </row>
    <row r="1243" spans="3:21" x14ac:dyDescent="0.25">
      <c r="C1243" s="13"/>
    </row>
    <row r="1244" spans="3:21" x14ac:dyDescent="0.25">
      <c r="C1244" s="13"/>
    </row>
    <row r="1245" spans="3:21" x14ac:dyDescent="0.25">
      <c r="C1245" s="13"/>
    </row>
    <row r="1246" spans="3:21" x14ac:dyDescent="0.25">
      <c r="C1246" s="13"/>
    </row>
    <row r="1247" spans="3:21" x14ac:dyDescent="0.25">
      <c r="C1247" s="13"/>
    </row>
    <row r="1248" spans="3:21" x14ac:dyDescent="0.25">
      <c r="C1248" s="13"/>
    </row>
    <row r="1249" spans="3:3" x14ac:dyDescent="0.25">
      <c r="C1249" s="13"/>
    </row>
    <row r="1250" spans="3:3" x14ac:dyDescent="0.25">
      <c r="C1250" s="13"/>
    </row>
    <row r="1251" spans="3:3" x14ac:dyDescent="0.25">
      <c r="C1251" s="13"/>
    </row>
    <row r="1252" spans="3:3" x14ac:dyDescent="0.25">
      <c r="C1252" s="13"/>
    </row>
    <row r="1253" spans="3:3" x14ac:dyDescent="0.25">
      <c r="C1253" s="13"/>
    </row>
    <row r="1254" spans="3:3" x14ac:dyDescent="0.25">
      <c r="C1254" s="13"/>
    </row>
    <row r="1255" spans="3:3" x14ac:dyDescent="0.25">
      <c r="C1255" s="13"/>
    </row>
    <row r="1256" spans="3:3" x14ac:dyDescent="0.25">
      <c r="C1256" s="13"/>
    </row>
    <row r="1257" spans="3:3" x14ac:dyDescent="0.25">
      <c r="C1257" s="13"/>
    </row>
    <row r="1258" spans="3:3" x14ac:dyDescent="0.25">
      <c r="C1258" s="13"/>
    </row>
    <row r="1259" spans="3:3" x14ac:dyDescent="0.25">
      <c r="C1259" s="13"/>
    </row>
    <row r="1260" spans="3:3" x14ac:dyDescent="0.25">
      <c r="C1260" s="13"/>
    </row>
    <row r="1261" spans="3:3" x14ac:dyDescent="0.25">
      <c r="C1261" s="13"/>
    </row>
    <row r="1262" spans="3:3" x14ac:dyDescent="0.25">
      <c r="C1262" s="13"/>
    </row>
    <row r="1263" spans="3:3" x14ac:dyDescent="0.25">
      <c r="C1263" s="13"/>
    </row>
    <row r="1264" spans="3:3" x14ac:dyDescent="0.25">
      <c r="C1264" s="13"/>
    </row>
    <row r="1265" spans="3:3" x14ac:dyDescent="0.25">
      <c r="C1265" s="13"/>
    </row>
    <row r="1266" spans="3:3" x14ac:dyDescent="0.25">
      <c r="C1266" s="13"/>
    </row>
    <row r="1267" spans="3:3" x14ac:dyDescent="0.25">
      <c r="C1267" s="13"/>
    </row>
    <row r="1268" spans="3:3" x14ac:dyDescent="0.25">
      <c r="C1268" s="13"/>
    </row>
    <row r="1269" spans="3:3" x14ac:dyDescent="0.25">
      <c r="C1269" s="13"/>
    </row>
    <row r="1270" spans="3:3" x14ac:dyDescent="0.25">
      <c r="C1270" s="13"/>
    </row>
    <row r="1271" spans="3:3" x14ac:dyDescent="0.25">
      <c r="C1271" s="13"/>
    </row>
    <row r="1272" spans="3:3" x14ac:dyDescent="0.25">
      <c r="C1272" s="13"/>
    </row>
    <row r="1273" spans="3:3" x14ac:dyDescent="0.25">
      <c r="C1273" s="13"/>
    </row>
    <row r="1274" spans="3:3" x14ac:dyDescent="0.25">
      <c r="C1274" s="13"/>
    </row>
    <row r="1275" spans="3:3" x14ac:dyDescent="0.25">
      <c r="C1275" s="13"/>
    </row>
    <row r="1276" spans="3:3" x14ac:dyDescent="0.25">
      <c r="C1276" s="13"/>
    </row>
    <row r="1277" spans="3:3" x14ac:dyDescent="0.25">
      <c r="C1277" s="13"/>
    </row>
    <row r="1278" spans="3:3" x14ac:dyDescent="0.25">
      <c r="C1278" s="13"/>
    </row>
    <row r="1279" spans="3:3" x14ac:dyDescent="0.25">
      <c r="C1279" s="13"/>
    </row>
    <row r="1280" spans="3:3" x14ac:dyDescent="0.25">
      <c r="C1280" s="13"/>
    </row>
    <row r="1281" spans="3:3" x14ac:dyDescent="0.25">
      <c r="C1281" s="13"/>
    </row>
    <row r="1282" spans="3:3" x14ac:dyDescent="0.25">
      <c r="C1282" s="13"/>
    </row>
    <row r="1283" spans="3:3" x14ac:dyDescent="0.25">
      <c r="C1283" s="13"/>
    </row>
    <row r="1284" spans="3:3" x14ac:dyDescent="0.25">
      <c r="C1284" s="13"/>
    </row>
    <row r="1285" spans="3:3" x14ac:dyDescent="0.25">
      <c r="C1285" s="13"/>
    </row>
    <row r="1286" spans="3:3" x14ac:dyDescent="0.25">
      <c r="C1286" s="13"/>
    </row>
    <row r="1287" spans="3:3" x14ac:dyDescent="0.25">
      <c r="C1287" s="13"/>
    </row>
    <row r="1288" spans="3:3" x14ac:dyDescent="0.25">
      <c r="C1288" s="13"/>
    </row>
    <row r="1289" spans="3:3" x14ac:dyDescent="0.25">
      <c r="C1289" s="13"/>
    </row>
    <row r="1290" spans="3:3" x14ac:dyDescent="0.25">
      <c r="C1290" s="13"/>
    </row>
    <row r="1291" spans="3:3" x14ac:dyDescent="0.25">
      <c r="C1291" s="13"/>
    </row>
    <row r="1292" spans="3:3" x14ac:dyDescent="0.25">
      <c r="C1292" s="13"/>
    </row>
    <row r="1293" spans="3:3" x14ac:dyDescent="0.25">
      <c r="C1293" s="13"/>
    </row>
    <row r="1294" spans="3:3" x14ac:dyDescent="0.25">
      <c r="C1294" s="13"/>
    </row>
    <row r="1295" spans="3:3" x14ac:dyDescent="0.25">
      <c r="C1295" s="13"/>
    </row>
    <row r="1296" spans="3:3" x14ac:dyDescent="0.25">
      <c r="C1296" s="13"/>
    </row>
    <row r="1297" spans="3:3" x14ac:dyDescent="0.25">
      <c r="C1297" s="13"/>
    </row>
    <row r="1298" spans="3:3" x14ac:dyDescent="0.25">
      <c r="C1298" s="13"/>
    </row>
    <row r="1299" spans="3:3" x14ac:dyDescent="0.25">
      <c r="C1299" s="13"/>
    </row>
    <row r="1300" spans="3:3" x14ac:dyDescent="0.25">
      <c r="C1300" s="13"/>
    </row>
    <row r="1301" spans="3:3" x14ac:dyDescent="0.25">
      <c r="C1301" s="13"/>
    </row>
    <row r="1302" spans="3:3" x14ac:dyDescent="0.25">
      <c r="C1302" s="13"/>
    </row>
    <row r="1303" spans="3:3" x14ac:dyDescent="0.25">
      <c r="C1303" s="13"/>
    </row>
    <row r="1304" spans="3:3" x14ac:dyDescent="0.25">
      <c r="C1304" s="13"/>
    </row>
    <row r="1305" spans="3:3" x14ac:dyDescent="0.25">
      <c r="C1305" s="13"/>
    </row>
    <row r="1306" spans="3:3" x14ac:dyDescent="0.25">
      <c r="C1306" s="13"/>
    </row>
    <row r="1307" spans="3:3" x14ac:dyDescent="0.25">
      <c r="C1307" s="13"/>
    </row>
    <row r="1308" spans="3:3" x14ac:dyDescent="0.25">
      <c r="C1308" s="13"/>
    </row>
    <row r="1309" spans="3:3" x14ac:dyDescent="0.25">
      <c r="C1309" s="13"/>
    </row>
    <row r="1310" spans="3:3" x14ac:dyDescent="0.25">
      <c r="C1310" s="13"/>
    </row>
    <row r="1311" spans="3:3" x14ac:dyDescent="0.25">
      <c r="C1311" s="13"/>
    </row>
    <row r="1312" spans="3:3" x14ac:dyDescent="0.25">
      <c r="C1312" s="13"/>
    </row>
    <row r="1313" spans="3:21" x14ac:dyDescent="0.25">
      <c r="C1313" s="13"/>
    </row>
    <row r="1314" spans="3:21" x14ac:dyDescent="0.25">
      <c r="C1314" s="13"/>
    </row>
    <row r="1315" spans="3:21" x14ac:dyDescent="0.25">
      <c r="C1315" s="13"/>
    </row>
    <row r="1316" spans="3:21" x14ac:dyDescent="0.25">
      <c r="C1316" s="13"/>
    </row>
    <row r="1317" spans="3:21" x14ac:dyDescent="0.25">
      <c r="C1317" s="13"/>
    </row>
    <row r="1318" spans="3:21" x14ac:dyDescent="0.25">
      <c r="C1318" s="13"/>
    </row>
    <row r="1319" spans="3:21" x14ac:dyDescent="0.25">
      <c r="C1319" s="13"/>
    </row>
    <row r="1320" spans="3:21" x14ac:dyDescent="0.25">
      <c r="C1320" s="13"/>
    </row>
    <row r="1321" spans="3:21" x14ac:dyDescent="0.25">
      <c r="C1321" s="13"/>
    </row>
    <row r="1322" spans="3:21" x14ac:dyDescent="0.25">
      <c r="C1322" s="13"/>
    </row>
    <row r="1323" spans="3:21" x14ac:dyDescent="0.25">
      <c r="C1323" s="13"/>
    </row>
    <row r="1324" spans="3:21" x14ac:dyDescent="0.25">
      <c r="C1324" s="13"/>
      <c r="O1324"/>
      <c r="P1324"/>
      <c r="Q1324"/>
      <c r="R1324"/>
      <c r="S1324"/>
      <c r="T1324"/>
      <c r="U1324"/>
    </row>
    <row r="1325" spans="3:21" x14ac:dyDescent="0.25">
      <c r="C1325" s="13"/>
      <c r="O1325"/>
      <c r="P1325"/>
      <c r="Q1325"/>
      <c r="R1325"/>
      <c r="S1325"/>
      <c r="T1325"/>
      <c r="U1325"/>
    </row>
    <row r="1326" spans="3:21" x14ac:dyDescent="0.25">
      <c r="C1326" s="13"/>
    </row>
    <row r="1327" spans="3:21" x14ac:dyDescent="0.25">
      <c r="C1327" s="13"/>
      <c r="O1327"/>
      <c r="P1327"/>
      <c r="Q1327"/>
      <c r="R1327"/>
      <c r="S1327"/>
      <c r="T1327"/>
      <c r="U1327"/>
    </row>
    <row r="1328" spans="3:21" x14ac:dyDescent="0.25">
      <c r="C1328" s="13"/>
    </row>
    <row r="1329" spans="3:3" x14ac:dyDescent="0.25">
      <c r="C1329" s="13"/>
    </row>
    <row r="1330" spans="3:3" x14ac:dyDescent="0.25">
      <c r="C1330" s="13"/>
    </row>
    <row r="1331" spans="3:3" x14ac:dyDescent="0.25">
      <c r="C1331" s="13"/>
    </row>
    <row r="1332" spans="3:3" x14ac:dyDescent="0.25">
      <c r="C1332" s="13"/>
    </row>
    <row r="1333" spans="3:3" x14ac:dyDescent="0.25">
      <c r="C1333" s="13"/>
    </row>
    <row r="1334" spans="3:3" x14ac:dyDescent="0.25">
      <c r="C1334" s="13"/>
    </row>
    <row r="1335" spans="3:3" x14ac:dyDescent="0.25">
      <c r="C1335" s="13"/>
    </row>
    <row r="1336" spans="3:3" x14ac:dyDescent="0.25">
      <c r="C1336" s="13"/>
    </row>
    <row r="1337" spans="3:3" x14ac:dyDescent="0.25">
      <c r="C1337" s="13"/>
    </row>
    <row r="1338" spans="3:3" x14ac:dyDescent="0.25">
      <c r="C1338" s="13"/>
    </row>
    <row r="1339" spans="3:3" x14ac:dyDescent="0.25">
      <c r="C1339" s="13"/>
    </row>
    <row r="1340" spans="3:3" x14ac:dyDescent="0.25">
      <c r="C1340" s="13"/>
    </row>
    <row r="1341" spans="3:3" x14ac:dyDescent="0.25">
      <c r="C1341" s="13"/>
    </row>
    <row r="1342" spans="3:3" x14ac:dyDescent="0.25">
      <c r="C1342" s="13"/>
    </row>
    <row r="1343" spans="3:3" x14ac:dyDescent="0.25">
      <c r="C1343" s="13"/>
    </row>
    <row r="1344" spans="3:3" x14ac:dyDescent="0.25">
      <c r="C1344" s="13"/>
    </row>
    <row r="1345" spans="3:3" x14ac:dyDescent="0.25">
      <c r="C1345" s="13"/>
    </row>
    <row r="1346" spans="3:3" x14ac:dyDescent="0.25">
      <c r="C1346" s="13"/>
    </row>
    <row r="1347" spans="3:3" x14ac:dyDescent="0.25">
      <c r="C1347" s="13"/>
    </row>
    <row r="1348" spans="3:3" x14ac:dyDescent="0.25">
      <c r="C1348" s="13"/>
    </row>
    <row r="1349" spans="3:3" x14ac:dyDescent="0.25">
      <c r="C1349" s="13"/>
    </row>
    <row r="1350" spans="3:3" x14ac:dyDescent="0.25">
      <c r="C1350" s="13"/>
    </row>
    <row r="1351" spans="3:3" x14ac:dyDescent="0.25">
      <c r="C1351" s="13"/>
    </row>
    <row r="1352" spans="3:3" x14ac:dyDescent="0.25">
      <c r="C1352" s="13"/>
    </row>
    <row r="1353" spans="3:3" x14ac:dyDescent="0.25">
      <c r="C1353" s="13"/>
    </row>
    <row r="1354" spans="3:3" x14ac:dyDescent="0.25">
      <c r="C1354" s="13"/>
    </row>
    <row r="1355" spans="3:3" x14ac:dyDescent="0.25">
      <c r="C1355" s="13"/>
    </row>
    <row r="1356" spans="3:3" x14ac:dyDescent="0.25">
      <c r="C1356" s="13"/>
    </row>
    <row r="1357" spans="3:3" x14ac:dyDescent="0.25">
      <c r="C1357" s="13"/>
    </row>
    <row r="1358" spans="3:3" x14ac:dyDescent="0.25">
      <c r="C1358" s="13"/>
    </row>
    <row r="1359" spans="3:3" x14ac:dyDescent="0.25">
      <c r="C1359" s="13"/>
    </row>
    <row r="1360" spans="3:3" x14ac:dyDescent="0.25">
      <c r="C1360" s="13"/>
    </row>
    <row r="1361" spans="3:21" x14ac:dyDescent="0.25">
      <c r="C1361" s="13"/>
    </row>
    <row r="1362" spans="3:21" x14ac:dyDescent="0.25">
      <c r="C1362" s="13"/>
    </row>
    <row r="1363" spans="3:21" x14ac:dyDescent="0.25">
      <c r="C1363" s="13"/>
    </row>
    <row r="1364" spans="3:21" x14ac:dyDescent="0.25">
      <c r="C1364" s="13"/>
    </row>
    <row r="1365" spans="3:21" x14ac:dyDescent="0.25">
      <c r="C1365" s="13"/>
    </row>
    <row r="1366" spans="3:21" x14ac:dyDescent="0.25">
      <c r="C1366" s="13"/>
      <c r="O1366"/>
      <c r="P1366"/>
      <c r="Q1366"/>
      <c r="R1366"/>
      <c r="S1366"/>
      <c r="T1366"/>
      <c r="U1366"/>
    </row>
    <row r="1367" spans="3:21" x14ac:dyDescent="0.25">
      <c r="C1367" s="13"/>
    </row>
    <row r="1368" spans="3:21" x14ac:dyDescent="0.25">
      <c r="C1368" s="13"/>
    </row>
    <row r="1369" spans="3:21" x14ac:dyDescent="0.25">
      <c r="C1369" s="13"/>
    </row>
    <row r="1370" spans="3:21" x14ac:dyDescent="0.25">
      <c r="C1370" s="13"/>
    </row>
    <row r="1371" spans="3:21" x14ac:dyDescent="0.25">
      <c r="C1371" s="13"/>
    </row>
    <row r="1372" spans="3:21" x14ac:dyDescent="0.25">
      <c r="C1372" s="13"/>
    </row>
    <row r="1373" spans="3:21" x14ac:dyDescent="0.25">
      <c r="C1373" s="13"/>
    </row>
    <row r="1374" spans="3:21" x14ac:dyDescent="0.25">
      <c r="C1374" s="13"/>
    </row>
    <row r="1375" spans="3:21" x14ac:dyDescent="0.25">
      <c r="C1375" s="13"/>
    </row>
    <row r="1376" spans="3:21" x14ac:dyDescent="0.25">
      <c r="C1376" s="13"/>
    </row>
    <row r="1377" spans="3:3" x14ac:dyDescent="0.25">
      <c r="C1377" s="13"/>
    </row>
    <row r="1378" spans="3:3" x14ac:dyDescent="0.25">
      <c r="C1378" s="13"/>
    </row>
    <row r="1379" spans="3:3" x14ac:dyDescent="0.25">
      <c r="C1379" s="13"/>
    </row>
    <row r="1380" spans="3:3" x14ac:dyDescent="0.25">
      <c r="C1380" s="13"/>
    </row>
    <row r="1381" spans="3:3" x14ac:dyDescent="0.25">
      <c r="C1381" s="13"/>
    </row>
    <row r="1382" spans="3:3" x14ac:dyDescent="0.25">
      <c r="C1382" s="13"/>
    </row>
    <row r="1383" spans="3:3" x14ac:dyDescent="0.25">
      <c r="C1383" s="13"/>
    </row>
    <row r="1384" spans="3:3" x14ac:dyDescent="0.25">
      <c r="C1384" s="13"/>
    </row>
    <row r="1385" spans="3:3" x14ac:dyDescent="0.25">
      <c r="C1385" s="13"/>
    </row>
    <row r="1386" spans="3:3" x14ac:dyDescent="0.25">
      <c r="C1386" s="13"/>
    </row>
    <row r="1387" spans="3:3" x14ac:dyDescent="0.25">
      <c r="C1387" s="13"/>
    </row>
    <row r="1388" spans="3:3" x14ac:dyDescent="0.25">
      <c r="C1388" s="13"/>
    </row>
    <row r="1389" spans="3:3" x14ac:dyDescent="0.25">
      <c r="C1389" s="13"/>
    </row>
    <row r="1390" spans="3:3" x14ac:dyDescent="0.25">
      <c r="C1390" s="13"/>
    </row>
    <row r="1391" spans="3:3" x14ac:dyDescent="0.25">
      <c r="C1391" s="13"/>
    </row>
    <row r="1392" spans="3:3" x14ac:dyDescent="0.25">
      <c r="C1392" s="13"/>
    </row>
    <row r="1393" spans="3:21" x14ac:dyDescent="0.25">
      <c r="C1393" s="13"/>
    </row>
    <row r="1394" spans="3:21" x14ac:dyDescent="0.25">
      <c r="C1394" s="13"/>
    </row>
    <row r="1395" spans="3:21" x14ac:dyDescent="0.25">
      <c r="C1395" s="13"/>
    </row>
    <row r="1396" spans="3:21" x14ac:dyDescent="0.25">
      <c r="C1396" s="13"/>
    </row>
    <row r="1397" spans="3:21" x14ac:dyDescent="0.25">
      <c r="C1397" s="13"/>
    </row>
    <row r="1398" spans="3:21" x14ac:dyDescent="0.25">
      <c r="C1398" s="13"/>
    </row>
    <row r="1399" spans="3:21" x14ac:dyDescent="0.25">
      <c r="C1399" s="13"/>
    </row>
    <row r="1400" spans="3:21" x14ac:dyDescent="0.25">
      <c r="C1400" s="13"/>
    </row>
    <row r="1401" spans="3:21" x14ac:dyDescent="0.25">
      <c r="C1401" s="13"/>
    </row>
    <row r="1402" spans="3:21" x14ac:dyDescent="0.25">
      <c r="C1402" s="13"/>
    </row>
    <row r="1403" spans="3:21" x14ac:dyDescent="0.25">
      <c r="C1403" s="13"/>
    </row>
    <row r="1404" spans="3:21" x14ac:dyDescent="0.25">
      <c r="C1404" s="13"/>
    </row>
    <row r="1405" spans="3:21" x14ac:dyDescent="0.25">
      <c r="C1405" s="13"/>
    </row>
    <row r="1406" spans="3:21" x14ac:dyDescent="0.25">
      <c r="C1406" s="13"/>
    </row>
    <row r="1407" spans="3:21" x14ac:dyDescent="0.25">
      <c r="C1407" s="13"/>
    </row>
    <row r="1408" spans="3:21" x14ac:dyDescent="0.25">
      <c r="C1408" s="13"/>
      <c r="O1408"/>
      <c r="P1408"/>
      <c r="Q1408"/>
      <c r="R1408"/>
      <c r="S1408"/>
      <c r="T1408"/>
      <c r="U1408"/>
    </row>
    <row r="1409" spans="3:3" x14ac:dyDescent="0.25">
      <c r="C1409" s="13"/>
    </row>
    <row r="1410" spans="3:3" x14ac:dyDescent="0.25">
      <c r="C1410" s="13"/>
    </row>
    <row r="1411" spans="3:3" x14ac:dyDescent="0.25">
      <c r="C1411" s="13"/>
    </row>
    <row r="1412" spans="3:3" x14ac:dyDescent="0.25">
      <c r="C1412" s="13"/>
    </row>
    <row r="1413" spans="3:3" x14ac:dyDescent="0.25">
      <c r="C1413" s="13"/>
    </row>
    <row r="1414" spans="3:3" x14ac:dyDescent="0.25">
      <c r="C1414" s="13"/>
    </row>
    <row r="1415" spans="3:3" x14ac:dyDescent="0.25">
      <c r="C1415" s="13"/>
    </row>
    <row r="1416" spans="3:3" x14ac:dyDescent="0.25">
      <c r="C1416" s="13"/>
    </row>
    <row r="1417" spans="3:3" x14ac:dyDescent="0.25">
      <c r="C1417" s="13"/>
    </row>
    <row r="1418" spans="3:3" x14ac:dyDescent="0.25">
      <c r="C1418" s="13"/>
    </row>
    <row r="1419" spans="3:3" x14ac:dyDescent="0.25">
      <c r="C1419" s="13"/>
    </row>
    <row r="1420" spans="3:3" x14ac:dyDescent="0.25">
      <c r="C1420" s="13"/>
    </row>
    <row r="1421" spans="3:3" x14ac:dyDescent="0.25">
      <c r="C1421" s="13"/>
    </row>
    <row r="1422" spans="3:3" x14ac:dyDescent="0.25">
      <c r="C1422" s="13"/>
    </row>
    <row r="1423" spans="3:3" x14ac:dyDescent="0.25">
      <c r="C1423" s="13"/>
    </row>
    <row r="1424" spans="3:3" x14ac:dyDescent="0.25">
      <c r="C1424" s="13"/>
    </row>
    <row r="1425" spans="3:21" x14ac:dyDescent="0.25">
      <c r="C1425" s="13"/>
    </row>
    <row r="1426" spans="3:21" x14ac:dyDescent="0.25">
      <c r="C1426" s="13"/>
    </row>
    <row r="1427" spans="3:21" x14ac:dyDescent="0.25">
      <c r="C1427" s="13"/>
    </row>
    <row r="1428" spans="3:21" x14ac:dyDescent="0.25">
      <c r="C1428" s="13"/>
    </row>
    <row r="1429" spans="3:21" x14ac:dyDescent="0.25">
      <c r="C1429" s="13"/>
    </row>
    <row r="1430" spans="3:21" x14ac:dyDescent="0.25">
      <c r="C1430" s="13"/>
    </row>
    <row r="1431" spans="3:21" x14ac:dyDescent="0.25">
      <c r="C1431" s="13"/>
    </row>
    <row r="1432" spans="3:21" x14ac:dyDescent="0.25">
      <c r="C1432" s="13"/>
    </row>
    <row r="1433" spans="3:21" x14ac:dyDescent="0.25">
      <c r="C1433" s="13"/>
    </row>
    <row r="1434" spans="3:21" x14ac:dyDescent="0.25">
      <c r="C1434" s="13"/>
      <c r="O1434"/>
      <c r="P1434"/>
      <c r="Q1434"/>
      <c r="R1434"/>
      <c r="S1434"/>
      <c r="T1434"/>
      <c r="U1434"/>
    </row>
    <row r="1435" spans="3:21" x14ac:dyDescent="0.25">
      <c r="C1435" s="13"/>
    </row>
    <row r="1436" spans="3:21" x14ac:dyDescent="0.25">
      <c r="C1436" s="13"/>
    </row>
    <row r="1437" spans="3:21" x14ac:dyDescent="0.25">
      <c r="C1437" s="13"/>
    </row>
    <row r="1438" spans="3:21" x14ac:dyDescent="0.25">
      <c r="C1438" s="13"/>
    </row>
    <row r="1439" spans="3:21" x14ac:dyDescent="0.25">
      <c r="C1439" s="13"/>
    </row>
    <row r="1440" spans="3:21" x14ac:dyDescent="0.25">
      <c r="C1440" s="13"/>
      <c r="O1440"/>
      <c r="P1440"/>
      <c r="Q1440"/>
      <c r="R1440"/>
      <c r="S1440"/>
      <c r="T1440"/>
      <c r="U1440"/>
    </row>
    <row r="1441" spans="3:21" x14ac:dyDescent="0.25">
      <c r="C1441" s="13"/>
    </row>
    <row r="1442" spans="3:21" x14ac:dyDescent="0.25">
      <c r="C1442" s="13"/>
    </row>
    <row r="1443" spans="3:21" x14ac:dyDescent="0.25">
      <c r="C1443" s="13"/>
    </row>
    <row r="1444" spans="3:21" x14ac:dyDescent="0.25">
      <c r="C1444" s="13"/>
      <c r="O1444"/>
      <c r="P1444"/>
      <c r="Q1444"/>
      <c r="R1444"/>
      <c r="S1444"/>
      <c r="T1444"/>
      <c r="U1444"/>
    </row>
    <row r="1445" spans="3:21" x14ac:dyDescent="0.25">
      <c r="C1445" s="13"/>
    </row>
    <row r="1446" spans="3:21" x14ac:dyDescent="0.25">
      <c r="C1446" s="13"/>
    </row>
    <row r="1447" spans="3:21" x14ac:dyDescent="0.25">
      <c r="C1447" s="13"/>
    </row>
    <row r="1448" spans="3:21" x14ac:dyDescent="0.25">
      <c r="C1448" s="13"/>
    </row>
    <row r="1449" spans="3:21" x14ac:dyDescent="0.25">
      <c r="C1449" s="13"/>
    </row>
    <row r="1450" spans="3:21" x14ac:dyDescent="0.25">
      <c r="C1450" s="13"/>
    </row>
    <row r="1451" spans="3:21" x14ac:dyDescent="0.25">
      <c r="C1451" s="13"/>
    </row>
    <row r="1452" spans="3:21" x14ac:dyDescent="0.25">
      <c r="C1452" s="13"/>
    </row>
    <row r="1453" spans="3:21" x14ac:dyDescent="0.25">
      <c r="C1453" s="13"/>
    </row>
    <row r="1454" spans="3:21" x14ac:dyDescent="0.25">
      <c r="C1454" s="13"/>
    </row>
    <row r="1455" spans="3:21" x14ac:dyDescent="0.25">
      <c r="C1455" s="13"/>
      <c r="O1455"/>
      <c r="P1455"/>
      <c r="Q1455"/>
      <c r="R1455"/>
      <c r="S1455"/>
      <c r="T1455"/>
      <c r="U1455"/>
    </row>
    <row r="1456" spans="3:21" x14ac:dyDescent="0.25">
      <c r="C1456" s="13"/>
    </row>
    <row r="1457" spans="3:21" x14ac:dyDescent="0.25">
      <c r="C1457" s="13"/>
    </row>
    <row r="1458" spans="3:21" x14ac:dyDescent="0.25">
      <c r="C1458" s="13"/>
    </row>
    <row r="1459" spans="3:21" x14ac:dyDescent="0.25">
      <c r="C1459" s="13"/>
    </row>
    <row r="1460" spans="3:21" x14ac:dyDescent="0.25">
      <c r="C1460" s="13"/>
    </row>
    <row r="1461" spans="3:21" x14ac:dyDescent="0.25">
      <c r="C1461" s="13"/>
      <c r="O1461"/>
      <c r="P1461"/>
      <c r="Q1461"/>
      <c r="R1461"/>
      <c r="S1461"/>
      <c r="T1461"/>
      <c r="U1461"/>
    </row>
    <row r="1462" spans="3:21" x14ac:dyDescent="0.25">
      <c r="C1462" s="13"/>
      <c r="O1462"/>
      <c r="P1462"/>
      <c r="Q1462"/>
      <c r="R1462"/>
      <c r="S1462"/>
      <c r="T1462"/>
      <c r="U1462"/>
    </row>
    <row r="1463" spans="3:21" x14ac:dyDescent="0.25">
      <c r="C1463" s="13"/>
    </row>
    <row r="1464" spans="3:21" x14ac:dyDescent="0.25">
      <c r="C1464" s="13"/>
    </row>
    <row r="1465" spans="3:21" x14ac:dyDescent="0.25">
      <c r="C1465" s="13"/>
    </row>
    <row r="1466" spans="3:21" x14ac:dyDescent="0.25">
      <c r="C1466" s="13"/>
    </row>
    <row r="1467" spans="3:21" x14ac:dyDescent="0.25">
      <c r="C1467" s="13"/>
    </row>
    <row r="1468" spans="3:21" x14ac:dyDescent="0.25">
      <c r="C1468" s="13"/>
    </row>
    <row r="1469" spans="3:21" x14ac:dyDescent="0.25">
      <c r="C1469" s="13"/>
    </row>
    <row r="1470" spans="3:21" x14ac:dyDescent="0.25">
      <c r="C1470" s="13"/>
    </row>
    <row r="1471" spans="3:21" x14ac:dyDescent="0.25">
      <c r="C1471" s="13"/>
    </row>
    <row r="1472" spans="3:21" x14ac:dyDescent="0.25">
      <c r="C1472" s="13"/>
      <c r="O1472"/>
      <c r="P1472"/>
      <c r="Q1472"/>
      <c r="R1472"/>
      <c r="S1472"/>
      <c r="T1472"/>
      <c r="U1472"/>
    </row>
    <row r="1473" spans="3:21" x14ac:dyDescent="0.25">
      <c r="C1473" s="13"/>
    </row>
    <row r="1474" spans="3:21" x14ac:dyDescent="0.25">
      <c r="C1474" s="13"/>
    </row>
    <row r="1475" spans="3:21" x14ac:dyDescent="0.25">
      <c r="C1475" s="13"/>
    </row>
    <row r="1476" spans="3:21" x14ac:dyDescent="0.25">
      <c r="C1476" s="13"/>
    </row>
    <row r="1477" spans="3:21" x14ac:dyDescent="0.25">
      <c r="C1477" s="13"/>
    </row>
    <row r="1478" spans="3:21" x14ac:dyDescent="0.25">
      <c r="C1478" s="13"/>
    </row>
    <row r="1479" spans="3:21" x14ac:dyDescent="0.25">
      <c r="C1479" s="13"/>
    </row>
    <row r="1480" spans="3:21" x14ac:dyDescent="0.25">
      <c r="C1480" s="13"/>
    </row>
    <row r="1481" spans="3:21" x14ac:dyDescent="0.25">
      <c r="C1481" s="13"/>
    </row>
    <row r="1482" spans="3:21" x14ac:dyDescent="0.25">
      <c r="C1482" s="13"/>
    </row>
    <row r="1483" spans="3:21" x14ac:dyDescent="0.25">
      <c r="C1483" s="13"/>
    </row>
    <row r="1484" spans="3:21" x14ac:dyDescent="0.25">
      <c r="C1484" s="13"/>
    </row>
    <row r="1485" spans="3:21" x14ac:dyDescent="0.25">
      <c r="C1485" s="13"/>
    </row>
    <row r="1486" spans="3:21" x14ac:dyDescent="0.25">
      <c r="C1486" s="13"/>
    </row>
    <row r="1487" spans="3:21" x14ac:dyDescent="0.25">
      <c r="C1487" s="13"/>
    </row>
    <row r="1488" spans="3:21" x14ac:dyDescent="0.25">
      <c r="C1488" s="13"/>
      <c r="O1488"/>
      <c r="P1488"/>
      <c r="Q1488"/>
      <c r="R1488"/>
      <c r="S1488"/>
      <c r="T1488"/>
      <c r="U1488"/>
    </row>
    <row r="1489" spans="3:21" x14ac:dyDescent="0.25">
      <c r="C1489" s="13"/>
    </row>
    <row r="1490" spans="3:21" x14ac:dyDescent="0.25">
      <c r="C1490" s="13"/>
    </row>
    <row r="1491" spans="3:21" x14ac:dyDescent="0.25">
      <c r="C1491" s="13"/>
    </row>
    <row r="1492" spans="3:21" x14ac:dyDescent="0.25">
      <c r="C1492" s="13"/>
      <c r="O1492"/>
      <c r="P1492"/>
      <c r="Q1492"/>
      <c r="R1492"/>
      <c r="S1492"/>
      <c r="T1492"/>
      <c r="U1492"/>
    </row>
    <row r="1493" spans="3:21" x14ac:dyDescent="0.25">
      <c r="C1493" s="13"/>
    </row>
    <row r="1494" spans="3:21" x14ac:dyDescent="0.25">
      <c r="C1494" s="13"/>
    </row>
    <row r="1495" spans="3:21" x14ac:dyDescent="0.25">
      <c r="C1495" s="13"/>
    </row>
    <row r="1496" spans="3:21" x14ac:dyDescent="0.25">
      <c r="C1496" s="13"/>
    </row>
    <row r="1497" spans="3:21" x14ac:dyDescent="0.25">
      <c r="C1497" s="13"/>
    </row>
    <row r="1498" spans="3:21" x14ac:dyDescent="0.25">
      <c r="C1498" s="13"/>
    </row>
    <row r="1499" spans="3:21" x14ac:dyDescent="0.25">
      <c r="C1499" s="13"/>
    </row>
    <row r="1500" spans="3:21" x14ac:dyDescent="0.25">
      <c r="C1500" s="13"/>
    </row>
    <row r="1501" spans="3:21" x14ac:dyDescent="0.25">
      <c r="C1501" s="13"/>
    </row>
    <row r="1502" spans="3:21" x14ac:dyDescent="0.25">
      <c r="C1502" s="13"/>
    </row>
    <row r="1503" spans="3:21" x14ac:dyDescent="0.25">
      <c r="C1503" s="13"/>
    </row>
    <row r="1504" spans="3:21" x14ac:dyDescent="0.25">
      <c r="C1504" s="13"/>
      <c r="O1504"/>
      <c r="P1504"/>
      <c r="Q1504"/>
      <c r="R1504"/>
      <c r="S1504"/>
      <c r="T1504"/>
      <c r="U1504"/>
    </row>
    <row r="1505" spans="3:21" x14ac:dyDescent="0.25">
      <c r="C1505" s="13"/>
    </row>
    <row r="1506" spans="3:21" x14ac:dyDescent="0.25">
      <c r="C1506" s="13"/>
      <c r="O1506"/>
      <c r="P1506"/>
      <c r="Q1506"/>
      <c r="R1506"/>
      <c r="S1506"/>
      <c r="T1506"/>
      <c r="U1506"/>
    </row>
    <row r="1507" spans="3:21" x14ac:dyDescent="0.25">
      <c r="C1507" s="13"/>
    </row>
    <row r="1508" spans="3:21" x14ac:dyDescent="0.25">
      <c r="C1508" s="13"/>
    </row>
    <row r="1509" spans="3:21" x14ac:dyDescent="0.25">
      <c r="C1509" s="13"/>
    </row>
    <row r="1510" spans="3:21" x14ac:dyDescent="0.25">
      <c r="C1510" s="13"/>
      <c r="O1510"/>
      <c r="P1510"/>
      <c r="Q1510"/>
      <c r="R1510"/>
      <c r="S1510"/>
      <c r="T1510"/>
      <c r="U1510"/>
    </row>
    <row r="1511" spans="3:21" x14ac:dyDescent="0.25">
      <c r="C1511" s="13"/>
    </row>
    <row r="1512" spans="3:21" x14ac:dyDescent="0.25">
      <c r="C1512" s="13"/>
    </row>
    <row r="1513" spans="3:21" x14ac:dyDescent="0.25">
      <c r="C1513" s="13"/>
    </row>
    <row r="1514" spans="3:21" x14ac:dyDescent="0.25">
      <c r="C1514" s="13"/>
    </row>
    <row r="1515" spans="3:21" x14ac:dyDescent="0.25">
      <c r="C1515" s="13"/>
    </row>
    <row r="1516" spans="3:21" x14ac:dyDescent="0.25">
      <c r="C1516" s="13"/>
    </row>
    <row r="1517" spans="3:21" x14ac:dyDescent="0.25">
      <c r="C1517" s="13"/>
    </row>
    <row r="1518" spans="3:21" x14ac:dyDescent="0.25">
      <c r="C1518" s="13"/>
    </row>
    <row r="1519" spans="3:21" x14ac:dyDescent="0.25">
      <c r="C1519" s="13"/>
    </row>
    <row r="1520" spans="3:21" x14ac:dyDescent="0.25">
      <c r="C1520" s="13"/>
    </row>
    <row r="1521" spans="3:21" x14ac:dyDescent="0.25">
      <c r="C1521" s="13"/>
    </row>
    <row r="1522" spans="3:21" x14ac:dyDescent="0.25">
      <c r="C1522" s="13"/>
    </row>
    <row r="1523" spans="3:21" x14ac:dyDescent="0.25">
      <c r="C1523" s="13"/>
      <c r="O1523"/>
      <c r="P1523"/>
      <c r="Q1523"/>
      <c r="R1523"/>
      <c r="S1523"/>
      <c r="T1523"/>
      <c r="U1523"/>
    </row>
    <row r="1524" spans="3:21" x14ac:dyDescent="0.25">
      <c r="C1524" s="13"/>
    </row>
    <row r="1525" spans="3:21" x14ac:dyDescent="0.25">
      <c r="C1525" s="13"/>
    </row>
    <row r="1526" spans="3:21" x14ac:dyDescent="0.25">
      <c r="C1526" s="13"/>
    </row>
    <row r="1527" spans="3:21" x14ac:dyDescent="0.25">
      <c r="C1527" s="13"/>
    </row>
    <row r="1528" spans="3:21" x14ac:dyDescent="0.25">
      <c r="C1528" s="13"/>
    </row>
    <row r="1529" spans="3:21" x14ac:dyDescent="0.25">
      <c r="C1529" s="13"/>
    </row>
    <row r="1530" spans="3:21" x14ac:dyDescent="0.25">
      <c r="C1530" s="13"/>
    </row>
    <row r="1531" spans="3:21" x14ac:dyDescent="0.25">
      <c r="C1531" s="13"/>
    </row>
    <row r="1532" spans="3:21" x14ac:dyDescent="0.25">
      <c r="C1532" s="13"/>
    </row>
    <row r="1533" spans="3:21" x14ac:dyDescent="0.25">
      <c r="C1533" s="13"/>
    </row>
    <row r="1534" spans="3:21" x14ac:dyDescent="0.25">
      <c r="C1534" s="13"/>
    </row>
    <row r="1535" spans="3:21" x14ac:dyDescent="0.25">
      <c r="C1535" s="13"/>
    </row>
    <row r="1536" spans="3:21" x14ac:dyDescent="0.25">
      <c r="C1536" s="13"/>
    </row>
    <row r="1537" spans="3:21" x14ac:dyDescent="0.25">
      <c r="C1537" s="13"/>
    </row>
    <row r="1538" spans="3:21" x14ac:dyDescent="0.25">
      <c r="C1538" s="13"/>
    </row>
    <row r="1539" spans="3:21" x14ac:dyDescent="0.25">
      <c r="C1539" s="13"/>
    </row>
    <row r="1540" spans="3:21" x14ac:dyDescent="0.25">
      <c r="C1540" s="13"/>
    </row>
    <row r="1541" spans="3:21" x14ac:dyDescent="0.25">
      <c r="C1541" s="13"/>
    </row>
    <row r="1542" spans="3:21" x14ac:dyDescent="0.25">
      <c r="C1542" s="13"/>
    </row>
    <row r="1543" spans="3:21" x14ac:dyDescent="0.25">
      <c r="C1543" s="13"/>
      <c r="O1543"/>
      <c r="P1543"/>
      <c r="Q1543"/>
      <c r="R1543"/>
      <c r="S1543"/>
      <c r="T1543"/>
      <c r="U1543"/>
    </row>
    <row r="1544" spans="3:21" x14ac:dyDescent="0.25">
      <c r="C1544" s="13"/>
    </row>
    <row r="1545" spans="3:21" x14ac:dyDescent="0.25">
      <c r="C1545" s="13"/>
    </row>
    <row r="1546" spans="3:21" x14ac:dyDescent="0.25">
      <c r="C1546" s="13"/>
    </row>
    <row r="1547" spans="3:21" x14ac:dyDescent="0.25">
      <c r="C1547" s="13"/>
    </row>
    <row r="1548" spans="3:21" x14ac:dyDescent="0.25">
      <c r="C1548" s="13"/>
    </row>
    <row r="1549" spans="3:21" x14ac:dyDescent="0.25">
      <c r="C1549" s="13"/>
    </row>
    <row r="1550" spans="3:21" x14ac:dyDescent="0.25">
      <c r="C1550" s="13"/>
    </row>
    <row r="1551" spans="3:21" x14ac:dyDescent="0.25">
      <c r="C1551" s="13"/>
    </row>
    <row r="1552" spans="3:21" x14ac:dyDescent="0.25">
      <c r="C1552" s="13"/>
    </row>
    <row r="1553" spans="3:3" x14ac:dyDescent="0.25">
      <c r="C1553" s="13"/>
    </row>
    <row r="1554" spans="3:3" x14ac:dyDescent="0.25">
      <c r="C1554" s="13"/>
    </row>
    <row r="1555" spans="3:3" x14ac:dyDescent="0.25">
      <c r="C1555" s="13"/>
    </row>
    <row r="1556" spans="3:3" x14ac:dyDescent="0.25">
      <c r="C1556" s="13"/>
    </row>
    <row r="1557" spans="3:3" x14ac:dyDescent="0.25">
      <c r="C1557" s="13"/>
    </row>
    <row r="1558" spans="3:3" x14ac:dyDescent="0.25">
      <c r="C1558" s="13"/>
    </row>
    <row r="1559" spans="3:3" x14ac:dyDescent="0.25">
      <c r="C1559" s="13"/>
    </row>
    <row r="1560" spans="3:3" x14ac:dyDescent="0.25">
      <c r="C1560" s="13"/>
    </row>
    <row r="1561" spans="3:3" x14ac:dyDescent="0.25">
      <c r="C1561" s="13"/>
    </row>
    <row r="1562" spans="3:3" x14ac:dyDescent="0.25">
      <c r="C1562" s="13"/>
    </row>
    <row r="1563" spans="3:3" x14ac:dyDescent="0.25">
      <c r="C1563" s="13"/>
    </row>
    <row r="1564" spans="3:3" x14ac:dyDescent="0.25">
      <c r="C1564" s="13"/>
    </row>
    <row r="1565" spans="3:3" x14ac:dyDescent="0.25">
      <c r="C1565" s="13"/>
    </row>
    <row r="1566" spans="3:3" x14ac:dyDescent="0.25">
      <c r="C1566" s="13"/>
    </row>
    <row r="1567" spans="3:3" x14ac:dyDescent="0.25">
      <c r="C1567" s="13"/>
    </row>
    <row r="1568" spans="3:3" x14ac:dyDescent="0.25">
      <c r="C1568" s="13"/>
    </row>
    <row r="1569" spans="3:21" x14ac:dyDescent="0.25">
      <c r="C1569" s="13"/>
    </row>
    <row r="1570" spans="3:21" x14ac:dyDescent="0.25">
      <c r="C1570" s="13"/>
    </row>
    <row r="1571" spans="3:21" x14ac:dyDescent="0.25">
      <c r="C1571" s="13"/>
    </row>
    <row r="1572" spans="3:21" x14ac:dyDescent="0.25">
      <c r="C1572" s="13"/>
    </row>
    <row r="1573" spans="3:21" x14ac:dyDescent="0.25">
      <c r="C1573" s="13"/>
    </row>
    <row r="1574" spans="3:21" x14ac:dyDescent="0.25">
      <c r="C1574" s="13"/>
    </row>
    <row r="1575" spans="3:21" x14ac:dyDescent="0.25">
      <c r="C1575" s="13"/>
    </row>
    <row r="1576" spans="3:21" x14ac:dyDescent="0.25">
      <c r="C1576" s="13"/>
    </row>
    <row r="1577" spans="3:21" x14ac:dyDescent="0.25">
      <c r="C1577" s="13"/>
    </row>
    <row r="1578" spans="3:21" x14ac:dyDescent="0.25">
      <c r="C1578" s="13"/>
    </row>
    <row r="1579" spans="3:21" x14ac:dyDescent="0.25">
      <c r="C1579" s="13"/>
    </row>
    <row r="1580" spans="3:21" x14ac:dyDescent="0.25">
      <c r="C1580" s="13"/>
      <c r="O1580"/>
      <c r="P1580"/>
      <c r="Q1580"/>
      <c r="R1580"/>
      <c r="S1580"/>
      <c r="T1580"/>
      <c r="U1580"/>
    </row>
    <row r="1581" spans="3:21" x14ac:dyDescent="0.25">
      <c r="C1581" s="13"/>
    </row>
    <row r="1582" spans="3:21" x14ac:dyDescent="0.25">
      <c r="C1582" s="13"/>
    </row>
    <row r="1583" spans="3:21" x14ac:dyDescent="0.25">
      <c r="C1583" s="13"/>
    </row>
    <row r="1584" spans="3:21" x14ac:dyDescent="0.25">
      <c r="C1584" s="13"/>
    </row>
    <row r="1585" spans="3:3" x14ac:dyDescent="0.25">
      <c r="C1585" s="13"/>
    </row>
    <row r="1586" spans="3:3" x14ac:dyDescent="0.25">
      <c r="C1586" s="13"/>
    </row>
    <row r="1587" spans="3:3" x14ac:dyDescent="0.25">
      <c r="C1587" s="13"/>
    </row>
    <row r="1588" spans="3:3" x14ac:dyDescent="0.25">
      <c r="C1588" s="13"/>
    </row>
    <row r="1589" spans="3:3" x14ac:dyDescent="0.25">
      <c r="C1589" s="13"/>
    </row>
    <row r="1590" spans="3:3" x14ac:dyDescent="0.25">
      <c r="C1590" s="13"/>
    </row>
    <row r="1591" spans="3:3" x14ac:dyDescent="0.25">
      <c r="C1591" s="13"/>
    </row>
    <row r="1592" spans="3:3" x14ac:dyDescent="0.25">
      <c r="C1592" s="13"/>
    </row>
    <row r="1593" spans="3:3" x14ac:dyDescent="0.25">
      <c r="C1593" s="13"/>
    </row>
    <row r="1594" spans="3:3" x14ac:dyDescent="0.25">
      <c r="C1594" s="13"/>
    </row>
    <row r="1595" spans="3:3" x14ac:dyDescent="0.25">
      <c r="C1595" s="13"/>
    </row>
    <row r="1596" spans="3:3" x14ac:dyDescent="0.25">
      <c r="C1596" s="13"/>
    </row>
    <row r="1597" spans="3:3" x14ac:dyDescent="0.25">
      <c r="C1597" s="13"/>
    </row>
    <row r="1598" spans="3:3" x14ac:dyDescent="0.25">
      <c r="C1598" s="13"/>
    </row>
    <row r="1599" spans="3:3" x14ac:dyDescent="0.25">
      <c r="C1599" s="13"/>
    </row>
    <row r="1600" spans="3:3" x14ac:dyDescent="0.25">
      <c r="C1600" s="13"/>
    </row>
    <row r="1601" spans="3:3" x14ac:dyDescent="0.25">
      <c r="C1601" s="13"/>
    </row>
    <row r="1602" spans="3:3" x14ac:dyDescent="0.25">
      <c r="C1602" s="13"/>
    </row>
    <row r="1603" spans="3:3" x14ac:dyDescent="0.25">
      <c r="C1603" s="13"/>
    </row>
    <row r="1604" spans="3:3" x14ac:dyDescent="0.25">
      <c r="C1604" s="13"/>
    </row>
    <row r="1605" spans="3:3" x14ac:dyDescent="0.25">
      <c r="C1605" s="13"/>
    </row>
    <row r="1606" spans="3:3" x14ac:dyDescent="0.25">
      <c r="C1606" s="13"/>
    </row>
    <row r="1607" spans="3:3" x14ac:dyDescent="0.25">
      <c r="C1607" s="13"/>
    </row>
    <row r="1608" spans="3:3" x14ac:dyDescent="0.25">
      <c r="C1608" s="13"/>
    </row>
    <row r="1609" spans="3:3" x14ac:dyDescent="0.25">
      <c r="C1609" s="13"/>
    </row>
    <row r="1610" spans="3:3" x14ac:dyDescent="0.25">
      <c r="C1610" s="13"/>
    </row>
    <row r="1611" spans="3:3" x14ac:dyDescent="0.25">
      <c r="C1611" s="13"/>
    </row>
    <row r="1612" spans="3:3" x14ac:dyDescent="0.25">
      <c r="C1612" s="13"/>
    </row>
    <row r="1613" spans="3:3" x14ac:dyDescent="0.25">
      <c r="C1613" s="13"/>
    </row>
    <row r="1614" spans="3:3" x14ac:dyDescent="0.25">
      <c r="C1614" s="13"/>
    </row>
    <row r="1615" spans="3:3" x14ac:dyDescent="0.25">
      <c r="C1615" s="13"/>
    </row>
    <row r="1616" spans="3:3" x14ac:dyDescent="0.25">
      <c r="C1616" s="13"/>
    </row>
    <row r="1617" spans="3:3" x14ac:dyDescent="0.25">
      <c r="C1617" s="13"/>
    </row>
    <row r="1618" spans="3:3" x14ac:dyDescent="0.25">
      <c r="C1618" s="13"/>
    </row>
    <row r="1619" spans="3:3" x14ac:dyDescent="0.25">
      <c r="C1619" s="13"/>
    </row>
    <row r="1620" spans="3:3" x14ac:dyDescent="0.25">
      <c r="C1620" s="13"/>
    </row>
    <row r="1621" spans="3:3" x14ac:dyDescent="0.25">
      <c r="C1621" s="13"/>
    </row>
    <row r="1622" spans="3:3" x14ac:dyDescent="0.25">
      <c r="C1622" s="13"/>
    </row>
    <row r="1623" spans="3:3" x14ac:dyDescent="0.25">
      <c r="C1623" s="13"/>
    </row>
    <row r="1624" spans="3:3" x14ac:dyDescent="0.25">
      <c r="C1624" s="13"/>
    </row>
    <row r="1625" spans="3:3" x14ac:dyDescent="0.25">
      <c r="C1625" s="13"/>
    </row>
    <row r="1626" spans="3:3" x14ac:dyDescent="0.25">
      <c r="C1626" s="13"/>
    </row>
    <row r="1627" spans="3:3" x14ac:dyDescent="0.25">
      <c r="C1627" s="13"/>
    </row>
    <row r="1628" spans="3:3" x14ac:dyDescent="0.25">
      <c r="C1628" s="13"/>
    </row>
    <row r="1629" spans="3:3" x14ac:dyDescent="0.25">
      <c r="C1629" s="13"/>
    </row>
    <row r="1630" spans="3:3" x14ac:dyDescent="0.25">
      <c r="C1630" s="13"/>
    </row>
    <row r="1631" spans="3:3" x14ac:dyDescent="0.25">
      <c r="C1631" s="13"/>
    </row>
    <row r="1632" spans="3:3" x14ac:dyDescent="0.25">
      <c r="C1632" s="13"/>
    </row>
    <row r="1633" spans="3:3" x14ac:dyDescent="0.25">
      <c r="C1633" s="13"/>
    </row>
    <row r="1634" spans="3:3" x14ac:dyDescent="0.25">
      <c r="C1634" s="13"/>
    </row>
    <row r="1635" spans="3:3" x14ac:dyDescent="0.25">
      <c r="C1635" s="13"/>
    </row>
    <row r="1636" spans="3:3" x14ac:dyDescent="0.25">
      <c r="C1636" s="13"/>
    </row>
    <row r="1637" spans="3:3" x14ac:dyDescent="0.25">
      <c r="C1637" s="13"/>
    </row>
    <row r="1638" spans="3:3" x14ac:dyDescent="0.25">
      <c r="C1638" s="13"/>
    </row>
    <row r="1639" spans="3:3" x14ac:dyDescent="0.25">
      <c r="C1639" s="13"/>
    </row>
    <row r="1640" spans="3:3" x14ac:dyDescent="0.25">
      <c r="C1640" s="13"/>
    </row>
    <row r="1641" spans="3:3" x14ac:dyDescent="0.25">
      <c r="C1641" s="13"/>
    </row>
    <row r="1642" spans="3:3" x14ac:dyDescent="0.25">
      <c r="C1642" s="13"/>
    </row>
    <row r="1643" spans="3:3" x14ac:dyDescent="0.25">
      <c r="C1643" s="13"/>
    </row>
    <row r="1644" spans="3:3" x14ac:dyDescent="0.25">
      <c r="C1644" s="13"/>
    </row>
    <row r="1645" spans="3:3" x14ac:dyDescent="0.25">
      <c r="C1645" s="13"/>
    </row>
    <row r="1646" spans="3:3" x14ac:dyDescent="0.25">
      <c r="C1646" s="13"/>
    </row>
    <row r="1647" spans="3:3" x14ac:dyDescent="0.25">
      <c r="C1647" s="13"/>
    </row>
    <row r="1648" spans="3:3" x14ac:dyDescent="0.25">
      <c r="C1648" s="13"/>
    </row>
    <row r="1649" spans="3:3" x14ac:dyDescent="0.25">
      <c r="C1649" s="13"/>
    </row>
    <row r="1650" spans="3:3" x14ac:dyDescent="0.25">
      <c r="C1650" s="13"/>
    </row>
    <row r="1651" spans="3:3" x14ac:dyDescent="0.25">
      <c r="C1651" s="13"/>
    </row>
    <row r="1652" spans="3:3" x14ac:dyDescent="0.25">
      <c r="C1652" s="13"/>
    </row>
    <row r="1653" spans="3:3" x14ac:dyDescent="0.25">
      <c r="C1653" s="13"/>
    </row>
    <row r="1654" spans="3:3" x14ac:dyDescent="0.25">
      <c r="C1654" s="13"/>
    </row>
    <row r="1655" spans="3:3" x14ac:dyDescent="0.25">
      <c r="C1655" s="13"/>
    </row>
    <row r="1656" spans="3:3" x14ac:dyDescent="0.25">
      <c r="C1656" s="13"/>
    </row>
    <row r="1657" spans="3:3" x14ac:dyDescent="0.25">
      <c r="C1657" s="13"/>
    </row>
    <row r="1658" spans="3:3" x14ac:dyDescent="0.25">
      <c r="C1658" s="13"/>
    </row>
    <row r="1659" spans="3:3" x14ac:dyDescent="0.25">
      <c r="C1659" s="13"/>
    </row>
    <row r="1660" spans="3:3" x14ac:dyDescent="0.25">
      <c r="C1660" s="13"/>
    </row>
    <row r="1661" spans="3:3" x14ac:dyDescent="0.25">
      <c r="C1661" s="13"/>
    </row>
    <row r="1662" spans="3:3" x14ac:dyDescent="0.25">
      <c r="C1662" s="13"/>
    </row>
    <row r="1663" spans="3:3" x14ac:dyDescent="0.25">
      <c r="C1663" s="13"/>
    </row>
    <row r="1664" spans="3:3" x14ac:dyDescent="0.25">
      <c r="C1664" s="13"/>
    </row>
    <row r="1665" spans="3:3" x14ac:dyDescent="0.25">
      <c r="C1665" s="13"/>
    </row>
    <row r="1666" spans="3:3" x14ac:dyDescent="0.25">
      <c r="C1666" s="13"/>
    </row>
    <row r="1667" spans="3:3" x14ac:dyDescent="0.25">
      <c r="C1667" s="13"/>
    </row>
    <row r="1668" spans="3:3" x14ac:dyDescent="0.25">
      <c r="C1668" s="13"/>
    </row>
    <row r="1669" spans="3:3" x14ac:dyDescent="0.25">
      <c r="C1669" s="13"/>
    </row>
    <row r="1670" spans="3:3" x14ac:dyDescent="0.25">
      <c r="C1670" s="13"/>
    </row>
    <row r="1671" spans="3:3" x14ac:dyDescent="0.25">
      <c r="C1671" s="13"/>
    </row>
    <row r="1672" spans="3:3" x14ac:dyDescent="0.25">
      <c r="C1672" s="13"/>
    </row>
    <row r="1673" spans="3:3" x14ac:dyDescent="0.25">
      <c r="C1673" s="13"/>
    </row>
    <row r="1674" spans="3:3" x14ac:dyDescent="0.25">
      <c r="C1674" s="13"/>
    </row>
    <row r="1675" spans="3:3" x14ac:dyDescent="0.25">
      <c r="C1675" s="13"/>
    </row>
    <row r="1676" spans="3:3" x14ac:dyDescent="0.25">
      <c r="C1676" s="13"/>
    </row>
    <row r="1677" spans="3:3" x14ac:dyDescent="0.25">
      <c r="C1677" s="13"/>
    </row>
    <row r="1678" spans="3:3" x14ac:dyDescent="0.25">
      <c r="C1678" s="13"/>
    </row>
    <row r="1679" spans="3:3" x14ac:dyDescent="0.25">
      <c r="C1679" s="13"/>
    </row>
    <row r="1680" spans="3:3" x14ac:dyDescent="0.25">
      <c r="C1680" s="13"/>
    </row>
    <row r="1681" spans="3:3" x14ac:dyDescent="0.25">
      <c r="C1681" s="13"/>
    </row>
    <row r="1682" spans="3:3" x14ac:dyDescent="0.25">
      <c r="C1682" s="13"/>
    </row>
    <row r="1683" spans="3:3" x14ac:dyDescent="0.25">
      <c r="C1683" s="13"/>
    </row>
    <row r="1684" spans="3:3" x14ac:dyDescent="0.25">
      <c r="C1684" s="13"/>
    </row>
    <row r="1685" spans="3:3" x14ac:dyDescent="0.25">
      <c r="C1685" s="13"/>
    </row>
    <row r="1686" spans="3:3" x14ac:dyDescent="0.25">
      <c r="C1686" s="13"/>
    </row>
    <row r="1687" spans="3:3" x14ac:dyDescent="0.25">
      <c r="C1687" s="13"/>
    </row>
    <row r="1688" spans="3:3" x14ac:dyDescent="0.25">
      <c r="C1688" s="13"/>
    </row>
    <row r="1689" spans="3:3" x14ac:dyDescent="0.25">
      <c r="C1689" s="13"/>
    </row>
    <row r="1690" spans="3:3" x14ac:dyDescent="0.25">
      <c r="C1690" s="13"/>
    </row>
    <row r="1691" spans="3:3" x14ac:dyDescent="0.25">
      <c r="C1691" s="13"/>
    </row>
    <row r="1692" spans="3:3" x14ac:dyDescent="0.25">
      <c r="C1692" s="13"/>
    </row>
    <row r="1693" spans="3:3" x14ac:dyDescent="0.25">
      <c r="C1693" s="13"/>
    </row>
    <row r="1694" spans="3:3" x14ac:dyDescent="0.25">
      <c r="C1694" s="13"/>
    </row>
    <row r="1695" spans="3:3" x14ac:dyDescent="0.25">
      <c r="C1695" s="13"/>
    </row>
    <row r="1696" spans="3:3" x14ac:dyDescent="0.25">
      <c r="C1696" s="13"/>
    </row>
    <row r="1697" spans="3:3" x14ac:dyDescent="0.25">
      <c r="C1697" s="13"/>
    </row>
    <row r="1698" spans="3:3" x14ac:dyDescent="0.25">
      <c r="C1698" s="13"/>
    </row>
    <row r="1699" spans="3:3" x14ac:dyDescent="0.25">
      <c r="C1699" s="13"/>
    </row>
    <row r="1700" spans="3:3" x14ac:dyDescent="0.25">
      <c r="C1700" s="13"/>
    </row>
    <row r="1701" spans="3:3" x14ac:dyDescent="0.25">
      <c r="C1701" s="13"/>
    </row>
    <row r="1702" spans="3:3" x14ac:dyDescent="0.25">
      <c r="C1702" s="13"/>
    </row>
    <row r="1703" spans="3:3" x14ac:dyDescent="0.25">
      <c r="C1703" s="13"/>
    </row>
    <row r="1704" spans="3:3" x14ac:dyDescent="0.25">
      <c r="C1704" s="13"/>
    </row>
    <row r="1705" spans="3:3" x14ac:dyDescent="0.25">
      <c r="C1705" s="13"/>
    </row>
    <row r="1706" spans="3:3" x14ac:dyDescent="0.25">
      <c r="C1706" s="13"/>
    </row>
    <row r="1707" spans="3:3" x14ac:dyDescent="0.25">
      <c r="C1707" s="13"/>
    </row>
    <row r="1708" spans="3:3" x14ac:dyDescent="0.25">
      <c r="C1708" s="13"/>
    </row>
    <row r="1709" spans="3:3" x14ac:dyDescent="0.25">
      <c r="C1709" s="13"/>
    </row>
    <row r="1710" spans="3:3" x14ac:dyDescent="0.25">
      <c r="C1710" s="13"/>
    </row>
    <row r="1711" spans="3:3" x14ac:dyDescent="0.25">
      <c r="C1711" s="13"/>
    </row>
    <row r="1712" spans="3:3" x14ac:dyDescent="0.25">
      <c r="C1712" s="13"/>
    </row>
    <row r="1713" spans="3:3" x14ac:dyDescent="0.25">
      <c r="C1713" s="13"/>
    </row>
    <row r="1714" spans="3:3" x14ac:dyDescent="0.25">
      <c r="C1714" s="13"/>
    </row>
    <row r="1715" spans="3:3" x14ac:dyDescent="0.25">
      <c r="C1715" s="13"/>
    </row>
    <row r="1716" spans="3:3" x14ac:dyDescent="0.25">
      <c r="C1716" s="13"/>
    </row>
    <row r="1717" spans="3:3" x14ac:dyDescent="0.25">
      <c r="C1717" s="13"/>
    </row>
    <row r="1718" spans="3:3" x14ac:dyDescent="0.25">
      <c r="C1718" s="13"/>
    </row>
    <row r="1719" spans="3:3" x14ac:dyDescent="0.25">
      <c r="C1719" s="13"/>
    </row>
    <row r="1720" spans="3:3" x14ac:dyDescent="0.25">
      <c r="C1720" s="13"/>
    </row>
    <row r="1721" spans="3:3" x14ac:dyDescent="0.25">
      <c r="C1721" s="13"/>
    </row>
    <row r="1722" spans="3:3" x14ac:dyDescent="0.25">
      <c r="C1722" s="13"/>
    </row>
    <row r="1723" spans="3:3" x14ac:dyDescent="0.25">
      <c r="C1723" s="13"/>
    </row>
    <row r="1724" spans="3:3" x14ac:dyDescent="0.25">
      <c r="C1724" s="13"/>
    </row>
    <row r="1725" spans="3:3" x14ac:dyDescent="0.25">
      <c r="C1725" s="13"/>
    </row>
    <row r="1726" spans="3:3" x14ac:dyDescent="0.25">
      <c r="C1726" s="13"/>
    </row>
    <row r="1727" spans="3:3" x14ac:dyDescent="0.25">
      <c r="C1727" s="13"/>
    </row>
    <row r="1728" spans="3:3" x14ac:dyDescent="0.25">
      <c r="C1728" s="13"/>
    </row>
    <row r="1729" spans="3:21" x14ac:dyDescent="0.25">
      <c r="C1729" s="13"/>
    </row>
    <row r="1730" spans="3:21" x14ac:dyDescent="0.25">
      <c r="C1730" s="13"/>
    </row>
    <row r="1731" spans="3:21" x14ac:dyDescent="0.25">
      <c r="C1731" s="13"/>
    </row>
    <row r="1732" spans="3:21" x14ac:dyDescent="0.25">
      <c r="C1732" s="13"/>
      <c r="O1732"/>
      <c r="P1732"/>
      <c r="Q1732"/>
      <c r="R1732"/>
      <c r="S1732"/>
      <c r="T1732"/>
      <c r="U1732"/>
    </row>
    <row r="1733" spans="3:21" x14ac:dyDescent="0.25">
      <c r="C1733" s="13"/>
    </row>
    <row r="1734" spans="3:21" x14ac:dyDescent="0.25">
      <c r="C1734" s="13"/>
    </row>
    <row r="1735" spans="3:21" x14ac:dyDescent="0.25">
      <c r="C1735" s="13"/>
    </row>
    <row r="1736" spans="3:21" x14ac:dyDescent="0.25">
      <c r="C1736" s="13"/>
    </row>
    <row r="1737" spans="3:21" x14ac:dyDescent="0.25">
      <c r="C1737" s="13"/>
    </row>
    <row r="1738" spans="3:21" x14ac:dyDescent="0.25">
      <c r="C1738" s="13"/>
    </row>
    <row r="1739" spans="3:21" x14ac:dyDescent="0.25">
      <c r="C1739" s="13"/>
      <c r="O1739"/>
      <c r="P1739"/>
      <c r="Q1739"/>
      <c r="R1739"/>
      <c r="S1739"/>
      <c r="T1739"/>
      <c r="U1739"/>
    </row>
    <row r="1740" spans="3:21" x14ac:dyDescent="0.25">
      <c r="C1740" s="13"/>
    </row>
    <row r="1741" spans="3:21" x14ac:dyDescent="0.25">
      <c r="C1741" s="13"/>
    </row>
    <row r="1742" spans="3:21" x14ac:dyDescent="0.25">
      <c r="C1742" s="13"/>
    </row>
    <row r="1743" spans="3:21" x14ac:dyDescent="0.25">
      <c r="C1743" s="13"/>
    </row>
    <row r="1744" spans="3:21" x14ac:dyDescent="0.25">
      <c r="C1744" s="13"/>
    </row>
    <row r="1745" spans="3:3" x14ac:dyDescent="0.25">
      <c r="C1745" s="13"/>
    </row>
    <row r="1746" spans="3:3" x14ac:dyDescent="0.25">
      <c r="C1746" s="13"/>
    </row>
    <row r="1747" spans="3:3" x14ac:dyDescent="0.25">
      <c r="C1747" s="13"/>
    </row>
    <row r="1748" spans="3:3" x14ac:dyDescent="0.25">
      <c r="C1748" s="13"/>
    </row>
    <row r="1749" spans="3:3" x14ac:dyDescent="0.25">
      <c r="C1749" s="13"/>
    </row>
    <row r="1750" spans="3:3" x14ac:dyDescent="0.25">
      <c r="C1750" s="13"/>
    </row>
    <row r="1751" spans="3:3" x14ac:dyDescent="0.25">
      <c r="C1751" s="13"/>
    </row>
    <row r="1752" spans="3:3" x14ac:dyDescent="0.25">
      <c r="C1752" s="13"/>
    </row>
    <row r="1753" spans="3:3" x14ac:dyDescent="0.25">
      <c r="C1753" s="13"/>
    </row>
    <row r="1754" spans="3:3" x14ac:dyDescent="0.25">
      <c r="C1754" s="13"/>
    </row>
    <row r="1755" spans="3:3" x14ac:dyDescent="0.25">
      <c r="C1755" s="13"/>
    </row>
    <row r="1756" spans="3:3" x14ac:dyDescent="0.25">
      <c r="C1756" s="13"/>
    </row>
    <row r="1757" spans="3:3" x14ac:dyDescent="0.25">
      <c r="C1757" s="13"/>
    </row>
    <row r="1758" spans="3:3" x14ac:dyDescent="0.25">
      <c r="C1758" s="13"/>
    </row>
    <row r="1759" spans="3:3" x14ac:dyDescent="0.25">
      <c r="C1759" s="13"/>
    </row>
    <row r="1760" spans="3:3" x14ac:dyDescent="0.25">
      <c r="C1760" s="13"/>
    </row>
    <row r="1761" spans="3:21" x14ac:dyDescent="0.25">
      <c r="C1761" s="13"/>
    </row>
    <row r="1762" spans="3:21" x14ac:dyDescent="0.25">
      <c r="C1762" s="13"/>
    </row>
    <row r="1763" spans="3:21" x14ac:dyDescent="0.25">
      <c r="C1763" s="13"/>
    </row>
    <row r="1764" spans="3:21" x14ac:dyDescent="0.25">
      <c r="C1764" s="13"/>
    </row>
    <row r="1765" spans="3:21" x14ac:dyDescent="0.25">
      <c r="C1765" s="13"/>
    </row>
    <row r="1766" spans="3:21" x14ac:dyDescent="0.25">
      <c r="C1766" s="13"/>
    </row>
    <row r="1767" spans="3:21" x14ac:dyDescent="0.25">
      <c r="C1767" s="13"/>
    </row>
    <row r="1768" spans="3:21" x14ac:dyDescent="0.25">
      <c r="C1768" s="13"/>
    </row>
    <row r="1769" spans="3:21" x14ac:dyDescent="0.25">
      <c r="C1769" s="13"/>
    </row>
    <row r="1770" spans="3:21" x14ac:dyDescent="0.25">
      <c r="C1770" s="13"/>
    </row>
    <row r="1771" spans="3:21" x14ac:dyDescent="0.25">
      <c r="C1771" s="13"/>
    </row>
    <row r="1772" spans="3:21" x14ac:dyDescent="0.25">
      <c r="C1772" s="13"/>
    </row>
    <row r="1773" spans="3:21" x14ac:dyDescent="0.25">
      <c r="C1773" s="13"/>
    </row>
    <row r="1774" spans="3:21" x14ac:dyDescent="0.25">
      <c r="C1774" s="13"/>
    </row>
    <row r="1775" spans="3:21" x14ac:dyDescent="0.25">
      <c r="C1775" s="13"/>
      <c r="O1775"/>
      <c r="P1775"/>
      <c r="Q1775"/>
      <c r="R1775"/>
      <c r="S1775"/>
      <c r="T1775"/>
      <c r="U1775"/>
    </row>
    <row r="1776" spans="3:21" x14ac:dyDescent="0.25">
      <c r="C1776" s="13"/>
    </row>
    <row r="1777" spans="3:21" x14ac:dyDescent="0.25">
      <c r="C1777" s="13"/>
    </row>
    <row r="1778" spans="3:21" x14ac:dyDescent="0.25">
      <c r="C1778" s="13"/>
    </row>
    <row r="1779" spans="3:21" x14ac:dyDescent="0.25">
      <c r="C1779" s="13"/>
    </row>
    <row r="1780" spans="3:21" x14ac:dyDescent="0.25">
      <c r="C1780" s="13"/>
    </row>
    <row r="1781" spans="3:21" x14ac:dyDescent="0.25">
      <c r="C1781" s="13"/>
    </row>
    <row r="1782" spans="3:21" x14ac:dyDescent="0.25">
      <c r="C1782" s="13"/>
    </row>
    <row r="1783" spans="3:21" x14ac:dyDescent="0.25">
      <c r="C1783" s="13"/>
    </row>
    <row r="1784" spans="3:21" x14ac:dyDescent="0.25">
      <c r="C1784" s="13"/>
    </row>
    <row r="1785" spans="3:21" x14ac:dyDescent="0.25">
      <c r="C1785" s="13"/>
    </row>
    <row r="1786" spans="3:21" x14ac:dyDescent="0.25">
      <c r="C1786" s="13"/>
    </row>
    <row r="1787" spans="3:21" x14ac:dyDescent="0.25">
      <c r="C1787" s="13"/>
    </row>
    <row r="1788" spans="3:21" x14ac:dyDescent="0.25">
      <c r="C1788" s="13"/>
    </row>
    <row r="1789" spans="3:21" x14ac:dyDescent="0.25">
      <c r="C1789" s="13"/>
      <c r="O1789"/>
      <c r="P1789"/>
      <c r="Q1789"/>
      <c r="R1789"/>
      <c r="S1789"/>
      <c r="T1789"/>
      <c r="U1789"/>
    </row>
    <row r="1790" spans="3:21" x14ac:dyDescent="0.25">
      <c r="C1790" s="13"/>
    </row>
    <row r="1791" spans="3:21" x14ac:dyDescent="0.25">
      <c r="C1791" s="13"/>
    </row>
    <row r="1792" spans="3:21" x14ac:dyDescent="0.25">
      <c r="C1792" s="13"/>
    </row>
    <row r="1793" spans="3:21" x14ac:dyDescent="0.25">
      <c r="C1793" s="13"/>
    </row>
    <row r="1794" spans="3:21" x14ac:dyDescent="0.25">
      <c r="C1794" s="13"/>
    </row>
    <row r="1795" spans="3:21" x14ac:dyDescent="0.25">
      <c r="C1795" s="13"/>
    </row>
    <row r="1796" spans="3:21" x14ac:dyDescent="0.25">
      <c r="C1796" s="13"/>
    </row>
    <row r="1797" spans="3:21" x14ac:dyDescent="0.25">
      <c r="C1797" s="13"/>
    </row>
    <row r="1798" spans="3:21" x14ac:dyDescent="0.25">
      <c r="C1798" s="13"/>
    </row>
    <row r="1799" spans="3:21" x14ac:dyDescent="0.25">
      <c r="C1799" s="13"/>
    </row>
    <row r="1800" spans="3:21" x14ac:dyDescent="0.25">
      <c r="C1800" s="13"/>
      <c r="O1800"/>
      <c r="P1800"/>
      <c r="Q1800"/>
      <c r="R1800"/>
      <c r="S1800"/>
      <c r="T1800"/>
      <c r="U1800"/>
    </row>
    <row r="1801" spans="3:21" x14ac:dyDescent="0.25">
      <c r="C1801" s="13"/>
    </row>
    <row r="1802" spans="3:21" x14ac:dyDescent="0.25">
      <c r="C1802" s="13"/>
    </row>
    <row r="1803" spans="3:21" x14ac:dyDescent="0.25">
      <c r="C1803" s="13"/>
    </row>
    <row r="1804" spans="3:21" x14ac:dyDescent="0.25">
      <c r="C1804" s="13"/>
    </row>
    <row r="1805" spans="3:21" x14ac:dyDescent="0.25">
      <c r="C1805" s="13"/>
    </row>
    <row r="1806" spans="3:21" x14ac:dyDescent="0.25">
      <c r="C1806" s="13"/>
    </row>
    <row r="1807" spans="3:21" x14ac:dyDescent="0.25">
      <c r="C1807" s="13"/>
    </row>
    <row r="1808" spans="3:21" x14ac:dyDescent="0.25">
      <c r="C1808" s="13"/>
    </row>
    <row r="1809" spans="3:21" x14ac:dyDescent="0.25">
      <c r="C1809" s="13"/>
      <c r="O1809"/>
      <c r="P1809"/>
      <c r="Q1809"/>
      <c r="R1809"/>
      <c r="S1809"/>
      <c r="T1809"/>
      <c r="U1809"/>
    </row>
    <row r="1810" spans="3:21" x14ac:dyDescent="0.25">
      <c r="C1810" s="13"/>
    </row>
    <row r="1811" spans="3:21" x14ac:dyDescent="0.25">
      <c r="C1811" s="13"/>
    </row>
    <row r="1812" spans="3:21" x14ac:dyDescent="0.25">
      <c r="C1812" s="13"/>
    </row>
    <row r="1813" spans="3:21" x14ac:dyDescent="0.25">
      <c r="C1813" s="13"/>
    </row>
    <row r="1814" spans="3:21" x14ac:dyDescent="0.25">
      <c r="C1814" s="13"/>
    </row>
    <row r="1815" spans="3:21" x14ac:dyDescent="0.25">
      <c r="C1815" s="13"/>
    </row>
    <row r="1816" spans="3:21" x14ac:dyDescent="0.25">
      <c r="C1816" s="13"/>
    </row>
    <row r="1817" spans="3:21" x14ac:dyDescent="0.25">
      <c r="C1817" s="13"/>
    </row>
    <row r="1818" spans="3:21" x14ac:dyDescent="0.25">
      <c r="C1818" s="13"/>
    </row>
    <row r="1819" spans="3:21" x14ac:dyDescent="0.25">
      <c r="C1819" s="13"/>
      <c r="O1819"/>
      <c r="P1819"/>
      <c r="Q1819"/>
      <c r="R1819"/>
      <c r="S1819"/>
      <c r="T1819"/>
      <c r="U1819"/>
    </row>
    <row r="1820" spans="3:21" x14ac:dyDescent="0.25">
      <c r="C1820" s="13"/>
    </row>
    <row r="1821" spans="3:21" x14ac:dyDescent="0.25">
      <c r="C1821" s="13"/>
    </row>
    <row r="1822" spans="3:21" x14ac:dyDescent="0.25">
      <c r="C1822" s="13"/>
    </row>
    <row r="1823" spans="3:21" x14ac:dyDescent="0.25">
      <c r="C1823" s="13"/>
    </row>
    <row r="1824" spans="3:21" x14ac:dyDescent="0.25">
      <c r="C1824" s="13"/>
    </row>
    <row r="1825" spans="3:3" x14ac:dyDescent="0.25">
      <c r="C1825" s="13"/>
    </row>
    <row r="1826" spans="3:3" x14ac:dyDescent="0.25">
      <c r="C1826" s="13"/>
    </row>
    <row r="1827" spans="3:3" x14ac:dyDescent="0.25">
      <c r="C1827" s="13"/>
    </row>
    <row r="1828" spans="3:3" x14ac:dyDescent="0.25">
      <c r="C1828" s="13"/>
    </row>
    <row r="1829" spans="3:3" x14ac:dyDescent="0.25">
      <c r="C1829" s="13"/>
    </row>
    <row r="1830" spans="3:3" x14ac:dyDescent="0.25">
      <c r="C1830" s="13"/>
    </row>
    <row r="1831" spans="3:3" x14ac:dyDescent="0.25">
      <c r="C1831" s="13"/>
    </row>
    <row r="1832" spans="3:3" x14ac:dyDescent="0.25">
      <c r="C1832" s="13"/>
    </row>
    <row r="1833" spans="3:3" x14ac:dyDescent="0.25">
      <c r="C1833" s="13"/>
    </row>
    <row r="1834" spans="3:3" x14ac:dyDescent="0.25">
      <c r="C1834" s="13"/>
    </row>
    <row r="1835" spans="3:3" x14ac:dyDescent="0.25">
      <c r="C1835" s="13"/>
    </row>
    <row r="1836" spans="3:3" x14ac:dyDescent="0.25">
      <c r="C1836" s="13"/>
    </row>
    <row r="1837" spans="3:3" x14ac:dyDescent="0.25">
      <c r="C1837" s="13"/>
    </row>
    <row r="1838" spans="3:3" x14ac:dyDescent="0.25">
      <c r="C1838" s="13"/>
    </row>
    <row r="1839" spans="3:3" x14ac:dyDescent="0.25">
      <c r="C1839" s="13"/>
    </row>
    <row r="1840" spans="3:3" x14ac:dyDescent="0.25">
      <c r="C1840" s="13"/>
    </row>
    <row r="1841" spans="3:3" x14ac:dyDescent="0.25">
      <c r="C1841" s="13"/>
    </row>
    <row r="1842" spans="3:3" x14ac:dyDescent="0.25">
      <c r="C1842" s="13"/>
    </row>
    <row r="1843" spans="3:3" x14ac:dyDescent="0.25">
      <c r="C1843" s="13"/>
    </row>
    <row r="1844" spans="3:3" x14ac:dyDescent="0.25">
      <c r="C1844" s="13"/>
    </row>
    <row r="1845" spans="3:3" x14ac:dyDescent="0.25">
      <c r="C1845" s="13"/>
    </row>
    <row r="1846" spans="3:3" x14ac:dyDescent="0.25">
      <c r="C1846" s="13"/>
    </row>
    <row r="1847" spans="3:3" x14ac:dyDescent="0.25">
      <c r="C1847" s="13"/>
    </row>
    <row r="1848" spans="3:3" x14ac:dyDescent="0.25">
      <c r="C1848" s="13"/>
    </row>
    <row r="1849" spans="3:3" x14ac:dyDescent="0.25">
      <c r="C1849" s="13"/>
    </row>
    <row r="1850" spans="3:3" x14ac:dyDescent="0.25">
      <c r="C1850" s="13"/>
    </row>
    <row r="1851" spans="3:3" x14ac:dyDescent="0.25">
      <c r="C1851" s="13"/>
    </row>
    <row r="1852" spans="3:3" x14ac:dyDescent="0.25">
      <c r="C1852" s="13"/>
    </row>
    <row r="1853" spans="3:3" x14ac:dyDescent="0.25">
      <c r="C1853" s="13"/>
    </row>
    <row r="1854" spans="3:3" x14ac:dyDescent="0.25">
      <c r="C1854" s="13"/>
    </row>
    <row r="1855" spans="3:3" x14ac:dyDescent="0.25">
      <c r="C1855" s="13"/>
    </row>
    <row r="1856" spans="3:3" x14ac:dyDescent="0.25">
      <c r="C1856" s="13"/>
    </row>
    <row r="1857" spans="3:3" x14ac:dyDescent="0.25">
      <c r="C1857" s="13"/>
    </row>
    <row r="1858" spans="3:3" x14ac:dyDescent="0.25">
      <c r="C1858" s="13"/>
    </row>
    <row r="1859" spans="3:3" x14ac:dyDescent="0.25">
      <c r="C1859" s="13"/>
    </row>
    <row r="1860" spans="3:3" x14ac:dyDescent="0.25">
      <c r="C1860" s="13"/>
    </row>
    <row r="1861" spans="3:3" x14ac:dyDescent="0.25">
      <c r="C1861" s="13"/>
    </row>
    <row r="1862" spans="3:3" x14ac:dyDescent="0.25">
      <c r="C1862" s="13"/>
    </row>
    <row r="1863" spans="3:3" x14ac:dyDescent="0.25">
      <c r="C1863" s="13"/>
    </row>
    <row r="1864" spans="3:3" x14ac:dyDescent="0.25">
      <c r="C1864" s="13"/>
    </row>
    <row r="1865" spans="3:3" x14ac:dyDescent="0.25">
      <c r="C1865" s="13"/>
    </row>
    <row r="1866" spans="3:3" x14ac:dyDescent="0.25">
      <c r="C1866" s="13"/>
    </row>
    <row r="1867" spans="3:3" x14ac:dyDescent="0.25">
      <c r="C1867" s="13"/>
    </row>
    <row r="1868" spans="3:3" x14ac:dyDescent="0.25">
      <c r="C1868" s="13"/>
    </row>
    <row r="1869" spans="3:3" x14ac:dyDescent="0.25">
      <c r="C1869" s="13"/>
    </row>
    <row r="1870" spans="3:3" x14ac:dyDescent="0.25">
      <c r="C1870" s="13"/>
    </row>
    <row r="1871" spans="3:3" x14ac:dyDescent="0.25">
      <c r="C1871" s="13"/>
    </row>
    <row r="1872" spans="3:3" x14ac:dyDescent="0.25">
      <c r="C1872" s="13"/>
    </row>
    <row r="1873" spans="3:3" x14ac:dyDescent="0.25">
      <c r="C1873" s="13"/>
    </row>
    <row r="1874" spans="3:3" x14ac:dyDescent="0.25">
      <c r="C1874" s="13"/>
    </row>
    <row r="1875" spans="3:3" x14ac:dyDescent="0.25">
      <c r="C1875" s="13"/>
    </row>
    <row r="1876" spans="3:3" x14ac:dyDescent="0.25">
      <c r="C1876" s="13"/>
    </row>
    <row r="1877" spans="3:3" x14ac:dyDescent="0.25">
      <c r="C1877" s="13"/>
    </row>
    <row r="1878" spans="3:3" x14ac:dyDescent="0.25">
      <c r="C1878" s="13"/>
    </row>
    <row r="1879" spans="3:3" x14ac:dyDescent="0.25">
      <c r="C1879" s="13"/>
    </row>
    <row r="1880" spans="3:3" x14ac:dyDescent="0.25">
      <c r="C1880" s="13"/>
    </row>
    <row r="1881" spans="3:3" x14ac:dyDescent="0.25">
      <c r="C1881" s="13"/>
    </row>
    <row r="1882" spans="3:3" x14ac:dyDescent="0.25">
      <c r="C1882" s="13"/>
    </row>
    <row r="1883" spans="3:3" x14ac:dyDescent="0.25">
      <c r="C1883" s="13"/>
    </row>
    <row r="1884" spans="3:3" x14ac:dyDescent="0.25">
      <c r="C1884" s="13"/>
    </row>
    <row r="1885" spans="3:3" x14ac:dyDescent="0.25">
      <c r="C1885" s="13"/>
    </row>
    <row r="1886" spans="3:3" x14ac:dyDescent="0.25">
      <c r="C1886" s="13"/>
    </row>
    <row r="1887" spans="3:3" x14ac:dyDescent="0.25">
      <c r="C1887" s="13"/>
    </row>
    <row r="1888" spans="3:3" x14ac:dyDescent="0.25">
      <c r="C1888" s="13"/>
    </row>
    <row r="1889" spans="3:3" x14ac:dyDescent="0.25">
      <c r="C1889" s="13"/>
    </row>
    <row r="1890" spans="3:3" x14ac:dyDescent="0.25">
      <c r="C1890" s="13"/>
    </row>
    <row r="1891" spans="3:3" x14ac:dyDescent="0.25">
      <c r="C1891" s="13"/>
    </row>
    <row r="1892" spans="3:3" x14ac:dyDescent="0.25">
      <c r="C1892" s="13"/>
    </row>
    <row r="1893" spans="3:3" x14ac:dyDescent="0.25">
      <c r="C1893" s="13"/>
    </row>
    <row r="1894" spans="3:3" x14ac:dyDescent="0.25">
      <c r="C1894" s="13"/>
    </row>
    <row r="1895" spans="3:3" x14ac:dyDescent="0.25">
      <c r="C1895" s="13"/>
    </row>
    <row r="1896" spans="3:3" x14ac:dyDescent="0.25">
      <c r="C1896" s="13"/>
    </row>
    <row r="1897" spans="3:3" x14ac:dyDescent="0.25">
      <c r="C1897" s="13"/>
    </row>
    <row r="1898" spans="3:3" x14ac:dyDescent="0.25">
      <c r="C1898" s="13"/>
    </row>
    <row r="1899" spans="3:3" x14ac:dyDescent="0.25">
      <c r="C1899" s="13"/>
    </row>
    <row r="1900" spans="3:3" x14ac:dyDescent="0.25">
      <c r="C1900" s="13"/>
    </row>
    <row r="1901" spans="3:3" x14ac:dyDescent="0.25">
      <c r="C1901" s="13"/>
    </row>
    <row r="1902" spans="3:3" x14ac:dyDescent="0.25">
      <c r="C1902" s="13"/>
    </row>
    <row r="1903" spans="3:3" x14ac:dyDescent="0.25">
      <c r="C1903" s="13"/>
    </row>
    <row r="1904" spans="3:3" x14ac:dyDescent="0.25">
      <c r="C1904" s="13"/>
    </row>
    <row r="1905" spans="3:3" x14ac:dyDescent="0.25">
      <c r="C1905" s="13"/>
    </row>
    <row r="1906" spans="3:3" x14ac:dyDescent="0.25">
      <c r="C1906" s="13"/>
    </row>
    <row r="1907" spans="3:3" x14ac:dyDescent="0.25">
      <c r="C1907" s="13"/>
    </row>
    <row r="1908" spans="3:3" x14ac:dyDescent="0.25">
      <c r="C1908" s="13"/>
    </row>
    <row r="1909" spans="3:3" x14ac:dyDescent="0.25">
      <c r="C1909" s="13"/>
    </row>
    <row r="1910" spans="3:3" x14ac:dyDescent="0.25">
      <c r="C1910" s="13"/>
    </row>
    <row r="1911" spans="3:3" x14ac:dyDescent="0.25">
      <c r="C1911" s="13"/>
    </row>
    <row r="1912" spans="3:3" x14ac:dyDescent="0.25">
      <c r="C1912" s="13"/>
    </row>
    <row r="1913" spans="3:3" x14ac:dyDescent="0.25">
      <c r="C1913" s="13"/>
    </row>
    <row r="1914" spans="3:3" x14ac:dyDescent="0.25">
      <c r="C1914" s="13"/>
    </row>
    <row r="1915" spans="3:3" x14ac:dyDescent="0.25">
      <c r="C1915" s="13"/>
    </row>
    <row r="1916" spans="3:3" x14ac:dyDescent="0.25">
      <c r="C1916" s="13"/>
    </row>
    <row r="1917" spans="3:3" x14ac:dyDescent="0.25">
      <c r="C1917" s="13"/>
    </row>
    <row r="1918" spans="3:3" x14ac:dyDescent="0.25">
      <c r="C1918" s="13"/>
    </row>
    <row r="1919" spans="3:3" x14ac:dyDescent="0.25">
      <c r="C1919" s="13"/>
    </row>
    <row r="1920" spans="3:3" x14ac:dyDescent="0.25">
      <c r="C1920" s="13"/>
    </row>
    <row r="1921" spans="3:3" x14ac:dyDescent="0.25">
      <c r="C1921" s="13"/>
    </row>
    <row r="1922" spans="3:3" x14ac:dyDescent="0.25">
      <c r="C1922" s="13"/>
    </row>
    <row r="1923" spans="3:3" x14ac:dyDescent="0.25">
      <c r="C1923" s="13"/>
    </row>
    <row r="1924" spans="3:3" x14ac:dyDescent="0.25">
      <c r="C1924" s="13"/>
    </row>
    <row r="1925" spans="3:3" x14ac:dyDescent="0.25">
      <c r="C1925" s="13"/>
    </row>
    <row r="1926" spans="3:3" x14ac:dyDescent="0.25">
      <c r="C1926" s="13"/>
    </row>
    <row r="1927" spans="3:3" x14ac:dyDescent="0.25">
      <c r="C1927" s="13"/>
    </row>
    <row r="1928" spans="3:3" x14ac:dyDescent="0.25">
      <c r="C1928" s="13"/>
    </row>
    <row r="1929" spans="3:3" x14ac:dyDescent="0.25">
      <c r="C1929" s="13"/>
    </row>
    <row r="1930" spans="3:3" x14ac:dyDescent="0.25">
      <c r="C1930" s="13"/>
    </row>
    <row r="1931" spans="3:3" x14ac:dyDescent="0.25">
      <c r="C1931" s="13"/>
    </row>
    <row r="1932" spans="3:3" x14ac:dyDescent="0.25">
      <c r="C1932" s="13"/>
    </row>
    <row r="1933" spans="3:3" x14ac:dyDescent="0.25">
      <c r="C1933" s="13"/>
    </row>
    <row r="1934" spans="3:3" x14ac:dyDescent="0.25">
      <c r="C1934" s="13"/>
    </row>
    <row r="1935" spans="3:3" x14ac:dyDescent="0.25">
      <c r="C1935" s="13"/>
    </row>
    <row r="1936" spans="3:3" x14ac:dyDescent="0.25">
      <c r="C1936" s="13"/>
    </row>
    <row r="1937" spans="3:3" x14ac:dyDescent="0.25">
      <c r="C1937" s="13"/>
    </row>
    <row r="1938" spans="3:3" x14ac:dyDescent="0.25">
      <c r="C1938" s="13"/>
    </row>
    <row r="1939" spans="3:3" x14ac:dyDescent="0.25">
      <c r="C1939" s="13"/>
    </row>
    <row r="1940" spans="3:3" x14ac:dyDescent="0.25">
      <c r="C1940" s="13"/>
    </row>
    <row r="1941" spans="3:3" x14ac:dyDescent="0.25">
      <c r="C1941" s="13"/>
    </row>
    <row r="1942" spans="3:3" x14ac:dyDescent="0.25">
      <c r="C1942" s="13"/>
    </row>
    <row r="1943" spans="3:3" x14ac:dyDescent="0.25">
      <c r="C1943" s="13"/>
    </row>
    <row r="1944" spans="3:3" x14ac:dyDescent="0.25">
      <c r="C1944" s="13"/>
    </row>
    <row r="1945" spans="3:3" x14ac:dyDescent="0.25">
      <c r="C1945" s="13"/>
    </row>
    <row r="1946" spans="3:3" x14ac:dyDescent="0.25">
      <c r="C1946" s="13"/>
    </row>
    <row r="1947" spans="3:3" x14ac:dyDescent="0.25">
      <c r="C1947" s="13"/>
    </row>
    <row r="1948" spans="3:3" x14ac:dyDescent="0.25">
      <c r="C1948" s="13"/>
    </row>
    <row r="1949" spans="3:3" x14ac:dyDescent="0.25">
      <c r="C1949" s="13"/>
    </row>
    <row r="1950" spans="3:3" x14ac:dyDescent="0.25">
      <c r="C1950" s="13"/>
    </row>
    <row r="1951" spans="3:3" x14ac:dyDescent="0.25">
      <c r="C1951" s="13"/>
    </row>
    <row r="1952" spans="3:3" x14ac:dyDescent="0.25">
      <c r="C1952" s="13"/>
    </row>
    <row r="1953" spans="3:3" x14ac:dyDescent="0.25">
      <c r="C1953" s="13"/>
    </row>
    <row r="1954" spans="3:3" x14ac:dyDescent="0.25">
      <c r="C1954" s="13"/>
    </row>
    <row r="1955" spans="3:3" x14ac:dyDescent="0.25">
      <c r="C1955" s="13"/>
    </row>
    <row r="1956" spans="3:3" x14ac:dyDescent="0.25">
      <c r="C1956" s="13"/>
    </row>
    <row r="1957" spans="3:3" x14ac:dyDescent="0.25">
      <c r="C1957" s="13"/>
    </row>
    <row r="1958" spans="3:3" x14ac:dyDescent="0.25">
      <c r="C1958" s="13"/>
    </row>
    <row r="1959" spans="3:3" x14ac:dyDescent="0.25">
      <c r="C1959" s="13"/>
    </row>
    <row r="1960" spans="3:3" x14ac:dyDescent="0.25">
      <c r="C1960" s="13"/>
    </row>
    <row r="1961" spans="3:3" x14ac:dyDescent="0.25">
      <c r="C1961" s="13"/>
    </row>
    <row r="1962" spans="3:3" x14ac:dyDescent="0.25">
      <c r="C1962" s="13"/>
    </row>
    <row r="1963" spans="3:3" x14ac:dyDescent="0.25">
      <c r="C1963" s="13"/>
    </row>
    <row r="1964" spans="3:3" x14ac:dyDescent="0.25">
      <c r="C1964" s="13"/>
    </row>
    <row r="1965" spans="3:3" x14ac:dyDescent="0.25">
      <c r="C1965" s="13"/>
    </row>
    <row r="1966" spans="3:3" x14ac:dyDescent="0.25">
      <c r="C1966" s="13"/>
    </row>
    <row r="1967" spans="3:3" x14ac:dyDescent="0.25">
      <c r="C1967" s="13"/>
    </row>
    <row r="1968" spans="3:3" x14ac:dyDescent="0.25">
      <c r="C1968" s="13"/>
    </row>
    <row r="1969" spans="3:3" x14ac:dyDescent="0.25">
      <c r="C1969" s="13"/>
    </row>
    <row r="1970" spans="3:3" x14ac:dyDescent="0.25">
      <c r="C1970" s="13"/>
    </row>
    <row r="1971" spans="3:3" x14ac:dyDescent="0.25">
      <c r="C1971" s="13"/>
    </row>
    <row r="1972" spans="3:3" x14ac:dyDescent="0.25">
      <c r="C1972" s="13"/>
    </row>
    <row r="1973" spans="3:3" x14ac:dyDescent="0.25">
      <c r="C1973" s="13"/>
    </row>
    <row r="1974" spans="3:3" x14ac:dyDescent="0.25">
      <c r="C1974" s="13"/>
    </row>
    <row r="1975" spans="3:3" x14ac:dyDescent="0.25">
      <c r="C1975" s="13"/>
    </row>
    <row r="1976" spans="3:3" x14ac:dyDescent="0.25">
      <c r="C1976" s="13"/>
    </row>
    <row r="1977" spans="3:3" x14ac:dyDescent="0.25">
      <c r="C1977" s="13"/>
    </row>
    <row r="1978" spans="3:3" x14ac:dyDescent="0.25">
      <c r="C1978" s="13"/>
    </row>
    <row r="1979" spans="3:3" x14ac:dyDescent="0.25">
      <c r="C1979" s="13"/>
    </row>
    <row r="1980" spans="3:3" x14ac:dyDescent="0.25">
      <c r="C1980" s="13"/>
    </row>
    <row r="1981" spans="3:3" x14ac:dyDescent="0.25">
      <c r="C1981" s="13"/>
    </row>
    <row r="1982" spans="3:3" x14ac:dyDescent="0.25">
      <c r="C1982" s="13"/>
    </row>
    <row r="1983" spans="3:3" x14ac:dyDescent="0.25">
      <c r="C1983" s="13"/>
    </row>
    <row r="1984" spans="3:3" x14ac:dyDescent="0.25">
      <c r="C1984" s="13"/>
    </row>
    <row r="1985" spans="3:3" x14ac:dyDescent="0.25">
      <c r="C1985" s="13"/>
    </row>
    <row r="1986" spans="3:3" x14ac:dyDescent="0.25">
      <c r="C1986" s="13"/>
    </row>
    <row r="1987" spans="3:3" x14ac:dyDescent="0.25">
      <c r="C1987" s="13"/>
    </row>
    <row r="1988" spans="3:3" x14ac:dyDescent="0.25">
      <c r="C1988" s="13"/>
    </row>
    <row r="1989" spans="3:3" x14ac:dyDescent="0.25">
      <c r="C1989" s="13"/>
    </row>
    <row r="1990" spans="3:3" x14ac:dyDescent="0.25">
      <c r="C1990" s="13"/>
    </row>
    <row r="1991" spans="3:3" x14ac:dyDescent="0.25">
      <c r="C1991" s="13"/>
    </row>
    <row r="1992" spans="3:3" x14ac:dyDescent="0.25">
      <c r="C1992" s="13"/>
    </row>
    <row r="1993" spans="3:3" x14ac:dyDescent="0.25">
      <c r="C1993" s="13"/>
    </row>
    <row r="1994" spans="3:3" x14ac:dyDescent="0.25">
      <c r="C1994" s="13"/>
    </row>
    <row r="1995" spans="3:3" x14ac:dyDescent="0.25">
      <c r="C1995" s="13"/>
    </row>
    <row r="1996" spans="3:3" x14ac:dyDescent="0.25">
      <c r="C1996" s="13"/>
    </row>
    <row r="1997" spans="3:3" x14ac:dyDescent="0.25">
      <c r="C1997" s="13"/>
    </row>
    <row r="1998" spans="3:3" x14ac:dyDescent="0.25">
      <c r="C1998" s="13"/>
    </row>
    <row r="1999" spans="3:3" x14ac:dyDescent="0.25">
      <c r="C1999" s="13"/>
    </row>
    <row r="2000" spans="3:3" x14ac:dyDescent="0.25">
      <c r="C2000" s="13"/>
    </row>
    <row r="2001" spans="3:21" x14ac:dyDescent="0.25">
      <c r="C2001" s="13"/>
    </row>
    <row r="2002" spans="3:21" x14ac:dyDescent="0.25">
      <c r="C2002" s="13"/>
    </row>
    <row r="2003" spans="3:21" x14ac:dyDescent="0.25">
      <c r="C2003" s="13"/>
    </row>
    <row r="2004" spans="3:21" x14ac:dyDescent="0.25">
      <c r="C2004" s="13"/>
    </row>
    <row r="2005" spans="3:21" x14ac:dyDescent="0.25">
      <c r="C2005" s="13"/>
    </row>
    <row r="2006" spans="3:21" x14ac:dyDescent="0.25">
      <c r="C2006" s="13"/>
    </row>
    <row r="2007" spans="3:21" x14ac:dyDescent="0.25">
      <c r="C2007" s="13"/>
    </row>
    <row r="2008" spans="3:21" x14ac:dyDescent="0.25">
      <c r="C2008" s="13"/>
    </row>
    <row r="2009" spans="3:21" x14ac:dyDescent="0.25">
      <c r="C2009" s="13"/>
    </row>
    <row r="2010" spans="3:21" x14ac:dyDescent="0.25">
      <c r="C2010" s="13"/>
    </row>
    <row r="2011" spans="3:21" x14ac:dyDescent="0.25">
      <c r="C2011" s="13"/>
    </row>
    <row r="2012" spans="3:21" x14ac:dyDescent="0.25">
      <c r="C2012" s="13"/>
    </row>
    <row r="2013" spans="3:21" x14ac:dyDescent="0.25">
      <c r="C2013" s="13"/>
      <c r="O2013"/>
      <c r="P2013"/>
      <c r="Q2013"/>
      <c r="R2013"/>
      <c r="S2013"/>
      <c r="T2013"/>
      <c r="U2013"/>
    </row>
    <row r="2014" spans="3:21" x14ac:dyDescent="0.25">
      <c r="C2014" s="13"/>
    </row>
    <row r="2015" spans="3:21" x14ac:dyDescent="0.25">
      <c r="C2015" s="13"/>
    </row>
    <row r="2016" spans="3:21" x14ac:dyDescent="0.25">
      <c r="C2016" s="13"/>
    </row>
    <row r="2017" spans="3:3" x14ac:dyDescent="0.25">
      <c r="C2017" s="13"/>
    </row>
    <row r="2018" spans="3:3" x14ac:dyDescent="0.25">
      <c r="C2018" s="13"/>
    </row>
    <row r="2019" spans="3:3" x14ac:dyDescent="0.25">
      <c r="C2019" s="13"/>
    </row>
    <row r="2020" spans="3:3" x14ac:dyDescent="0.25">
      <c r="C2020" s="13"/>
    </row>
    <row r="2021" spans="3:3" x14ac:dyDescent="0.25">
      <c r="C2021" s="13"/>
    </row>
    <row r="2022" spans="3:3" x14ac:dyDescent="0.25">
      <c r="C2022" s="13"/>
    </row>
    <row r="2023" spans="3:3" x14ac:dyDescent="0.25">
      <c r="C2023" s="13"/>
    </row>
    <row r="2024" spans="3:3" x14ac:dyDescent="0.25">
      <c r="C2024" s="13"/>
    </row>
    <row r="2025" spans="3:3" x14ac:dyDescent="0.25">
      <c r="C2025" s="13"/>
    </row>
    <row r="2026" spans="3:3" x14ac:dyDescent="0.25">
      <c r="C2026" s="13"/>
    </row>
    <row r="2027" spans="3:3" x14ac:dyDescent="0.25">
      <c r="C2027" s="13"/>
    </row>
    <row r="2028" spans="3:3" x14ac:dyDescent="0.25">
      <c r="C2028" s="13"/>
    </row>
    <row r="2029" spans="3:3" x14ac:dyDescent="0.25">
      <c r="C2029" s="13"/>
    </row>
    <row r="2030" spans="3:3" x14ac:dyDescent="0.25">
      <c r="C2030" s="13"/>
    </row>
    <row r="2031" spans="3:3" x14ac:dyDescent="0.25">
      <c r="C2031" s="13"/>
    </row>
    <row r="2032" spans="3:3" x14ac:dyDescent="0.25">
      <c r="C2032" s="13"/>
    </row>
    <row r="2033" spans="3:21" x14ac:dyDescent="0.25">
      <c r="C2033" s="13"/>
    </row>
    <row r="2034" spans="3:21" x14ac:dyDescent="0.25">
      <c r="C2034" s="13"/>
    </row>
    <row r="2035" spans="3:21" x14ac:dyDescent="0.25">
      <c r="C2035" s="13"/>
    </row>
    <row r="2036" spans="3:21" x14ac:dyDescent="0.25">
      <c r="C2036" s="13"/>
    </row>
    <row r="2037" spans="3:21" x14ac:dyDescent="0.25">
      <c r="C2037" s="13"/>
    </row>
    <row r="2038" spans="3:21" x14ac:dyDescent="0.25">
      <c r="C2038" s="13"/>
    </row>
    <row r="2039" spans="3:21" x14ac:dyDescent="0.25">
      <c r="C2039" s="13"/>
    </row>
    <row r="2040" spans="3:21" x14ac:dyDescent="0.25">
      <c r="C2040" s="13"/>
    </row>
    <row r="2041" spans="3:21" x14ac:dyDescent="0.25">
      <c r="C2041" s="13"/>
    </row>
    <row r="2042" spans="3:21" x14ac:dyDescent="0.25">
      <c r="C2042" s="13"/>
    </row>
    <row r="2043" spans="3:21" x14ac:dyDescent="0.25">
      <c r="C2043" s="13"/>
    </row>
    <row r="2044" spans="3:21" x14ac:dyDescent="0.25">
      <c r="C2044" s="13"/>
    </row>
    <row r="2045" spans="3:21" x14ac:dyDescent="0.25">
      <c r="C2045" s="13"/>
      <c r="O2045"/>
      <c r="P2045"/>
      <c r="Q2045"/>
      <c r="R2045"/>
      <c r="S2045"/>
      <c r="T2045"/>
      <c r="U2045"/>
    </row>
    <row r="2046" spans="3:21" x14ac:dyDescent="0.25">
      <c r="C2046" s="13"/>
    </row>
    <row r="2047" spans="3:21" x14ac:dyDescent="0.25">
      <c r="C2047" s="13"/>
    </row>
    <row r="2048" spans="3:21" x14ac:dyDescent="0.25">
      <c r="C2048" s="13"/>
    </row>
    <row r="2049" spans="3:21" x14ac:dyDescent="0.25">
      <c r="C2049" s="13"/>
    </row>
    <row r="2050" spans="3:21" x14ac:dyDescent="0.25">
      <c r="C2050" s="13"/>
    </row>
    <row r="2051" spans="3:21" x14ac:dyDescent="0.25">
      <c r="C2051" s="13"/>
    </row>
    <row r="2052" spans="3:21" x14ac:dyDescent="0.25">
      <c r="C2052" s="13"/>
    </row>
    <row r="2053" spans="3:21" x14ac:dyDescent="0.25">
      <c r="C2053" s="13"/>
    </row>
    <row r="2054" spans="3:21" x14ac:dyDescent="0.25">
      <c r="C2054" s="13"/>
    </row>
    <row r="2055" spans="3:21" x14ac:dyDescent="0.25">
      <c r="C2055" s="13"/>
    </row>
    <row r="2056" spans="3:21" x14ac:dyDescent="0.25">
      <c r="C2056" s="13"/>
    </row>
    <row r="2057" spans="3:21" x14ac:dyDescent="0.25">
      <c r="C2057" s="13"/>
    </row>
    <row r="2058" spans="3:21" x14ac:dyDescent="0.25">
      <c r="C2058" s="13"/>
    </row>
    <row r="2059" spans="3:21" x14ac:dyDescent="0.25">
      <c r="C2059" s="13"/>
    </row>
    <row r="2060" spans="3:21" x14ac:dyDescent="0.25">
      <c r="C2060" s="13"/>
    </row>
    <row r="2061" spans="3:21" x14ac:dyDescent="0.25">
      <c r="C2061" s="13"/>
    </row>
    <row r="2062" spans="3:21" x14ac:dyDescent="0.25">
      <c r="C2062" s="13"/>
    </row>
    <row r="2063" spans="3:21" x14ac:dyDescent="0.25">
      <c r="C2063" s="13"/>
    </row>
    <row r="2064" spans="3:21" x14ac:dyDescent="0.25">
      <c r="C2064" s="13"/>
      <c r="O2064"/>
      <c r="P2064"/>
      <c r="Q2064"/>
      <c r="R2064"/>
      <c r="S2064"/>
      <c r="T2064"/>
      <c r="U2064"/>
    </row>
    <row r="2065" spans="3:3" x14ac:dyDescent="0.25">
      <c r="C2065" s="13"/>
    </row>
    <row r="2066" spans="3:3" x14ac:dyDescent="0.25">
      <c r="C2066" s="13"/>
    </row>
    <row r="2067" spans="3:3" x14ac:dyDescent="0.25">
      <c r="C2067" s="13"/>
    </row>
    <row r="2068" spans="3:3" x14ac:dyDescent="0.25">
      <c r="C2068" s="13"/>
    </row>
    <row r="2069" spans="3:3" x14ac:dyDescent="0.25">
      <c r="C2069" s="13"/>
    </row>
    <row r="2070" spans="3:3" x14ac:dyDescent="0.25">
      <c r="C2070" s="13"/>
    </row>
    <row r="2071" spans="3:3" x14ac:dyDescent="0.25">
      <c r="C2071" s="13"/>
    </row>
    <row r="2072" spans="3:3" x14ac:dyDescent="0.25">
      <c r="C2072" s="13"/>
    </row>
    <row r="2073" spans="3:3" x14ac:dyDescent="0.25">
      <c r="C2073" s="13"/>
    </row>
    <row r="2074" spans="3:3" x14ac:dyDescent="0.25">
      <c r="C2074" s="13"/>
    </row>
    <row r="2075" spans="3:3" x14ac:dyDescent="0.25">
      <c r="C2075" s="13"/>
    </row>
    <row r="2076" spans="3:3" x14ac:dyDescent="0.25">
      <c r="C2076" s="13"/>
    </row>
    <row r="2077" spans="3:3" x14ac:dyDescent="0.25">
      <c r="C2077" s="13"/>
    </row>
    <row r="2078" spans="3:3" x14ac:dyDescent="0.25">
      <c r="C2078" s="13"/>
    </row>
    <row r="2079" spans="3:3" x14ac:dyDescent="0.25">
      <c r="C2079" s="13"/>
    </row>
    <row r="2080" spans="3:3" x14ac:dyDescent="0.25">
      <c r="C2080" s="13"/>
    </row>
    <row r="2081" spans="3:3" x14ac:dyDescent="0.25">
      <c r="C2081" s="13"/>
    </row>
    <row r="2082" spans="3:3" x14ac:dyDescent="0.25">
      <c r="C2082" s="13"/>
    </row>
    <row r="2083" spans="3:3" x14ac:dyDescent="0.25">
      <c r="C2083" s="13"/>
    </row>
    <row r="2084" spans="3:3" x14ac:dyDescent="0.25">
      <c r="C2084" s="13"/>
    </row>
    <row r="2085" spans="3:3" x14ac:dyDescent="0.25">
      <c r="C2085" s="13"/>
    </row>
    <row r="2086" spans="3:3" x14ac:dyDescent="0.25">
      <c r="C2086" s="13"/>
    </row>
    <row r="2087" spans="3:3" x14ac:dyDescent="0.25">
      <c r="C2087" s="13"/>
    </row>
    <row r="2088" spans="3:3" x14ac:dyDescent="0.25">
      <c r="C2088" s="13"/>
    </row>
    <row r="2089" spans="3:3" x14ac:dyDescent="0.25">
      <c r="C2089" s="13"/>
    </row>
    <row r="2090" spans="3:3" x14ac:dyDescent="0.25">
      <c r="C2090" s="13"/>
    </row>
    <row r="2091" spans="3:3" x14ac:dyDescent="0.25">
      <c r="C2091" s="13"/>
    </row>
    <row r="2092" spans="3:3" x14ac:dyDescent="0.25">
      <c r="C2092" s="13"/>
    </row>
    <row r="2093" spans="3:3" x14ac:dyDescent="0.25">
      <c r="C2093" s="13"/>
    </row>
    <row r="2094" spans="3:3" x14ac:dyDescent="0.25">
      <c r="C2094" s="13"/>
    </row>
    <row r="2095" spans="3:3" x14ac:dyDescent="0.25">
      <c r="C2095" s="13"/>
    </row>
    <row r="2096" spans="3:3" x14ac:dyDescent="0.25">
      <c r="C2096" s="13"/>
    </row>
    <row r="2097" spans="3:21" x14ac:dyDescent="0.25">
      <c r="C2097" s="13"/>
    </row>
    <row r="2098" spans="3:21" x14ac:dyDescent="0.25">
      <c r="C2098" s="13"/>
    </row>
    <row r="2099" spans="3:21" x14ac:dyDescent="0.25">
      <c r="C2099" s="13"/>
      <c r="O2099"/>
      <c r="P2099"/>
      <c r="Q2099"/>
      <c r="R2099"/>
      <c r="S2099"/>
      <c r="T2099"/>
      <c r="U2099"/>
    </row>
    <row r="2100" spans="3:21" x14ac:dyDescent="0.25">
      <c r="C2100" s="13"/>
    </row>
    <row r="2101" spans="3:21" x14ac:dyDescent="0.25">
      <c r="C2101" s="13"/>
    </row>
    <row r="2102" spans="3:21" x14ac:dyDescent="0.25">
      <c r="C2102" s="13"/>
    </row>
    <row r="2103" spans="3:21" x14ac:dyDescent="0.25">
      <c r="C2103" s="13"/>
    </row>
    <row r="2104" spans="3:21" x14ac:dyDescent="0.25">
      <c r="C2104" s="13"/>
    </row>
    <row r="2105" spans="3:21" x14ac:dyDescent="0.25">
      <c r="C2105" s="13"/>
    </row>
    <row r="2106" spans="3:21" x14ac:dyDescent="0.25">
      <c r="C2106" s="13"/>
    </row>
    <row r="2107" spans="3:21" x14ac:dyDescent="0.25">
      <c r="C2107" s="13"/>
    </row>
    <row r="2108" spans="3:21" x14ac:dyDescent="0.25">
      <c r="C2108" s="13"/>
    </row>
    <row r="2109" spans="3:21" x14ac:dyDescent="0.25">
      <c r="C2109" s="13"/>
    </row>
    <row r="2110" spans="3:21" x14ac:dyDescent="0.25">
      <c r="C2110" s="13"/>
    </row>
    <row r="2111" spans="3:21" x14ac:dyDescent="0.25">
      <c r="C2111" s="13"/>
    </row>
    <row r="2112" spans="3:21" x14ac:dyDescent="0.25">
      <c r="C2112" s="13"/>
    </row>
    <row r="2113" spans="3:3" x14ac:dyDescent="0.25">
      <c r="C2113" s="13"/>
    </row>
    <row r="2114" spans="3:3" x14ac:dyDescent="0.25">
      <c r="C2114" s="13"/>
    </row>
    <row r="2115" spans="3:3" x14ac:dyDescent="0.25">
      <c r="C2115" s="13"/>
    </row>
    <row r="2116" spans="3:3" x14ac:dyDescent="0.25">
      <c r="C2116" s="13"/>
    </row>
    <row r="2117" spans="3:3" x14ac:dyDescent="0.25">
      <c r="C2117" s="13"/>
    </row>
    <row r="2118" spans="3:3" x14ac:dyDescent="0.25">
      <c r="C2118" s="13"/>
    </row>
    <row r="2119" spans="3:3" x14ac:dyDescent="0.25">
      <c r="C2119" s="13"/>
    </row>
    <row r="2120" spans="3:3" x14ac:dyDescent="0.25">
      <c r="C2120" s="13"/>
    </row>
    <row r="2121" spans="3:3" x14ac:dyDescent="0.25">
      <c r="C2121" s="13"/>
    </row>
    <row r="2122" spans="3:3" x14ac:dyDescent="0.25">
      <c r="C2122" s="13"/>
    </row>
    <row r="2123" spans="3:3" x14ac:dyDescent="0.25">
      <c r="C2123" s="13"/>
    </row>
    <row r="2124" spans="3:3" x14ac:dyDescent="0.25">
      <c r="C2124" s="13"/>
    </row>
    <row r="2125" spans="3:3" x14ac:dyDescent="0.25">
      <c r="C2125" s="13"/>
    </row>
    <row r="2126" spans="3:3" x14ac:dyDescent="0.25">
      <c r="C2126" s="13"/>
    </row>
    <row r="2127" spans="3:3" x14ac:dyDescent="0.25">
      <c r="C2127" s="13"/>
    </row>
    <row r="2128" spans="3:3" x14ac:dyDescent="0.25">
      <c r="C2128" s="13"/>
    </row>
    <row r="2129" spans="3:3" x14ac:dyDescent="0.25">
      <c r="C2129" s="13"/>
    </row>
    <row r="2130" spans="3:3" x14ac:dyDescent="0.25">
      <c r="C2130" s="13"/>
    </row>
    <row r="2131" spans="3:3" x14ac:dyDescent="0.25">
      <c r="C2131" s="13"/>
    </row>
    <row r="2132" spans="3:3" x14ac:dyDescent="0.25">
      <c r="C2132" s="13"/>
    </row>
    <row r="2133" spans="3:3" x14ac:dyDescent="0.25">
      <c r="C2133" s="13"/>
    </row>
    <row r="2134" spans="3:3" x14ac:dyDescent="0.25">
      <c r="C2134" s="13"/>
    </row>
    <row r="2135" spans="3:3" x14ac:dyDescent="0.25">
      <c r="C2135" s="13"/>
    </row>
    <row r="2136" spans="3:3" x14ac:dyDescent="0.25">
      <c r="C2136" s="13"/>
    </row>
    <row r="2137" spans="3:3" x14ac:dyDescent="0.25">
      <c r="C2137" s="13"/>
    </row>
    <row r="2138" spans="3:3" x14ac:dyDescent="0.25">
      <c r="C2138" s="13"/>
    </row>
    <row r="2139" spans="3:3" x14ac:dyDescent="0.25">
      <c r="C2139" s="13"/>
    </row>
    <row r="2140" spans="3:3" x14ac:dyDescent="0.25">
      <c r="C2140" s="13"/>
    </row>
    <row r="2141" spans="3:3" x14ac:dyDescent="0.25">
      <c r="C2141" s="13"/>
    </row>
    <row r="2142" spans="3:3" x14ac:dyDescent="0.25">
      <c r="C2142" s="13"/>
    </row>
    <row r="2143" spans="3:3" x14ac:dyDescent="0.25">
      <c r="C2143" s="13"/>
    </row>
    <row r="2144" spans="3:3" x14ac:dyDescent="0.25">
      <c r="C2144" s="13"/>
    </row>
    <row r="2145" spans="3:3" x14ac:dyDescent="0.25">
      <c r="C2145" s="13"/>
    </row>
    <row r="2146" spans="3:3" x14ac:dyDescent="0.25">
      <c r="C2146" s="13"/>
    </row>
    <row r="2147" spans="3:3" x14ac:dyDescent="0.25">
      <c r="C2147" s="13"/>
    </row>
    <row r="2148" spans="3:3" x14ac:dyDescent="0.25">
      <c r="C2148" s="13"/>
    </row>
    <row r="2149" spans="3:3" x14ac:dyDescent="0.25">
      <c r="C2149" s="13"/>
    </row>
    <row r="2150" spans="3:3" x14ac:dyDescent="0.25">
      <c r="C2150" s="13"/>
    </row>
    <row r="2151" spans="3:3" x14ac:dyDescent="0.25">
      <c r="C2151" s="13"/>
    </row>
    <row r="2152" spans="3:3" x14ac:dyDescent="0.25">
      <c r="C2152" s="13"/>
    </row>
    <row r="2153" spans="3:3" x14ac:dyDescent="0.25">
      <c r="C2153" s="13"/>
    </row>
    <row r="2154" spans="3:3" x14ac:dyDescent="0.25">
      <c r="C2154" s="13"/>
    </row>
    <row r="2155" spans="3:3" x14ac:dyDescent="0.25">
      <c r="C2155" s="13"/>
    </row>
    <row r="2156" spans="3:3" x14ac:dyDescent="0.25">
      <c r="C2156" s="13"/>
    </row>
    <row r="2157" spans="3:3" x14ac:dyDescent="0.25">
      <c r="C2157" s="13"/>
    </row>
    <row r="2158" spans="3:3" x14ac:dyDescent="0.25">
      <c r="C2158" s="13"/>
    </row>
    <row r="2159" spans="3:3" x14ac:dyDescent="0.25">
      <c r="C2159" s="13"/>
    </row>
    <row r="2160" spans="3:3" x14ac:dyDescent="0.25">
      <c r="C2160" s="13"/>
    </row>
    <row r="2161" spans="3:21" x14ac:dyDescent="0.25">
      <c r="C2161" s="13"/>
    </row>
    <row r="2162" spans="3:21" x14ac:dyDescent="0.25">
      <c r="C2162" s="13"/>
    </row>
    <row r="2163" spans="3:21" x14ac:dyDescent="0.25">
      <c r="C2163" s="13"/>
      <c r="O2163"/>
      <c r="P2163"/>
      <c r="Q2163"/>
      <c r="R2163"/>
      <c r="S2163"/>
      <c r="T2163"/>
      <c r="U2163"/>
    </row>
    <row r="2164" spans="3:21" x14ac:dyDescent="0.25">
      <c r="C2164" s="13"/>
    </row>
    <row r="2165" spans="3:21" x14ac:dyDescent="0.25">
      <c r="C2165" s="13"/>
    </row>
    <row r="2166" spans="3:21" x14ac:dyDescent="0.25">
      <c r="C2166" s="13"/>
      <c r="O2166"/>
      <c r="P2166"/>
      <c r="Q2166"/>
      <c r="R2166"/>
      <c r="S2166"/>
      <c r="T2166"/>
      <c r="U2166"/>
    </row>
    <row r="2167" spans="3:21" x14ac:dyDescent="0.25">
      <c r="C2167" s="13"/>
    </row>
    <row r="2168" spans="3:21" x14ac:dyDescent="0.25">
      <c r="C2168" s="13"/>
    </row>
    <row r="2169" spans="3:21" x14ac:dyDescent="0.25">
      <c r="C2169" s="13"/>
      <c r="O2169"/>
      <c r="P2169"/>
      <c r="Q2169"/>
      <c r="R2169"/>
      <c r="S2169"/>
      <c r="T2169"/>
      <c r="U2169"/>
    </row>
    <row r="2170" spans="3:21" x14ac:dyDescent="0.25">
      <c r="C2170" s="13"/>
      <c r="O2170"/>
      <c r="P2170"/>
      <c r="Q2170"/>
      <c r="R2170"/>
      <c r="S2170"/>
      <c r="T2170"/>
      <c r="U2170"/>
    </row>
    <row r="2171" spans="3:21" x14ac:dyDescent="0.25">
      <c r="C2171" s="13"/>
    </row>
    <row r="2172" spans="3:21" x14ac:dyDescent="0.25">
      <c r="C2172" s="13"/>
    </row>
    <row r="2173" spans="3:21" x14ac:dyDescent="0.25">
      <c r="C2173" s="13"/>
    </row>
    <row r="2174" spans="3:21" x14ac:dyDescent="0.25">
      <c r="C2174" s="13"/>
    </row>
    <row r="2175" spans="3:21" x14ac:dyDescent="0.25">
      <c r="C2175" s="13"/>
    </row>
    <row r="2176" spans="3:21" x14ac:dyDescent="0.25">
      <c r="C2176" s="13"/>
    </row>
    <row r="2177" spans="3:21" x14ac:dyDescent="0.25">
      <c r="C2177" s="13"/>
    </row>
    <row r="2178" spans="3:21" x14ac:dyDescent="0.25">
      <c r="C2178" s="13"/>
    </row>
    <row r="2179" spans="3:21" x14ac:dyDescent="0.25">
      <c r="C2179" s="13"/>
    </row>
    <row r="2180" spans="3:21" x14ac:dyDescent="0.25">
      <c r="C2180" s="13"/>
    </row>
    <row r="2181" spans="3:21" x14ac:dyDescent="0.25">
      <c r="C2181" s="13"/>
    </row>
    <row r="2182" spans="3:21" x14ac:dyDescent="0.25">
      <c r="C2182" s="13"/>
    </row>
    <row r="2183" spans="3:21" x14ac:dyDescent="0.25">
      <c r="C2183" s="13"/>
    </row>
    <row r="2184" spans="3:21" x14ac:dyDescent="0.25">
      <c r="C2184" s="13"/>
    </row>
    <row r="2185" spans="3:21" x14ac:dyDescent="0.25">
      <c r="C2185" s="13"/>
    </row>
    <row r="2186" spans="3:21" x14ac:dyDescent="0.25">
      <c r="C2186" s="13"/>
    </row>
    <row r="2187" spans="3:21" x14ac:dyDescent="0.25">
      <c r="C2187" s="13"/>
    </row>
    <row r="2188" spans="3:21" x14ac:dyDescent="0.25">
      <c r="C2188" s="13"/>
      <c r="O2188"/>
      <c r="P2188"/>
      <c r="Q2188"/>
      <c r="R2188"/>
      <c r="S2188"/>
      <c r="T2188"/>
      <c r="U2188"/>
    </row>
    <row r="2189" spans="3:21" x14ac:dyDescent="0.25">
      <c r="C2189" s="13"/>
    </row>
    <row r="2190" spans="3:21" x14ac:dyDescent="0.25">
      <c r="C2190" s="13"/>
    </row>
    <row r="2191" spans="3:21" x14ac:dyDescent="0.25">
      <c r="C2191" s="13"/>
    </row>
    <row r="2192" spans="3:21" x14ac:dyDescent="0.25">
      <c r="C2192" s="13"/>
    </row>
    <row r="2193" spans="3:21" x14ac:dyDescent="0.25">
      <c r="C2193" s="13"/>
    </row>
    <row r="2194" spans="3:21" x14ac:dyDescent="0.25">
      <c r="C2194" s="13"/>
    </row>
    <row r="2195" spans="3:21" x14ac:dyDescent="0.25">
      <c r="C2195" s="13"/>
    </row>
    <row r="2196" spans="3:21" x14ac:dyDescent="0.25">
      <c r="C2196" s="13"/>
      <c r="O2196"/>
      <c r="P2196"/>
      <c r="Q2196"/>
      <c r="R2196"/>
      <c r="S2196"/>
      <c r="T2196"/>
      <c r="U2196"/>
    </row>
    <row r="2197" spans="3:21" x14ac:dyDescent="0.25">
      <c r="C2197" s="13"/>
    </row>
    <row r="2198" spans="3:21" x14ac:dyDescent="0.25">
      <c r="C2198" s="13"/>
      <c r="O2198"/>
      <c r="P2198"/>
      <c r="Q2198"/>
      <c r="R2198"/>
      <c r="S2198"/>
      <c r="T2198"/>
      <c r="U2198"/>
    </row>
    <row r="2199" spans="3:21" x14ac:dyDescent="0.25">
      <c r="C2199" s="13"/>
    </row>
    <row r="2200" spans="3:21" x14ac:dyDescent="0.25">
      <c r="C2200" s="13"/>
    </row>
    <row r="2201" spans="3:21" x14ac:dyDescent="0.25">
      <c r="C2201" s="13"/>
    </row>
    <row r="2202" spans="3:21" x14ac:dyDescent="0.25">
      <c r="C2202" s="13"/>
    </row>
    <row r="2203" spans="3:21" x14ac:dyDescent="0.25">
      <c r="C2203" s="13"/>
    </row>
    <row r="2204" spans="3:21" x14ac:dyDescent="0.25">
      <c r="C2204" s="13"/>
    </row>
    <row r="2205" spans="3:21" x14ac:dyDescent="0.25">
      <c r="C2205" s="13"/>
    </row>
    <row r="2206" spans="3:21" x14ac:dyDescent="0.25">
      <c r="C2206" s="13"/>
    </row>
    <row r="2207" spans="3:21" x14ac:dyDescent="0.25">
      <c r="C2207" s="13"/>
    </row>
    <row r="2208" spans="3:21" x14ac:dyDescent="0.25">
      <c r="C2208" s="13"/>
    </row>
    <row r="2209" spans="3:21" x14ac:dyDescent="0.25">
      <c r="C2209" s="13"/>
    </row>
    <row r="2210" spans="3:21" x14ac:dyDescent="0.25">
      <c r="C2210" s="13"/>
    </row>
    <row r="2211" spans="3:21" x14ac:dyDescent="0.25">
      <c r="C2211" s="13"/>
    </row>
    <row r="2212" spans="3:21" x14ac:dyDescent="0.25">
      <c r="C2212" s="13"/>
    </row>
    <row r="2213" spans="3:21" x14ac:dyDescent="0.25">
      <c r="C2213" s="13"/>
    </row>
    <row r="2214" spans="3:21" x14ac:dyDescent="0.25">
      <c r="C2214" s="13"/>
      <c r="O2214"/>
      <c r="P2214"/>
      <c r="Q2214"/>
      <c r="R2214"/>
      <c r="S2214"/>
      <c r="T2214"/>
      <c r="U2214"/>
    </row>
    <row r="2215" spans="3:21" x14ac:dyDescent="0.25">
      <c r="C2215" s="13"/>
    </row>
    <row r="2216" spans="3:21" x14ac:dyDescent="0.25">
      <c r="C2216" s="13"/>
    </row>
    <row r="2217" spans="3:21" x14ac:dyDescent="0.25">
      <c r="C2217" s="13"/>
    </row>
    <row r="2218" spans="3:21" x14ac:dyDescent="0.25">
      <c r="C2218" s="13"/>
    </row>
    <row r="2219" spans="3:21" x14ac:dyDescent="0.25">
      <c r="C2219" s="13"/>
    </row>
    <row r="2220" spans="3:21" x14ac:dyDescent="0.25">
      <c r="C2220" s="13"/>
    </row>
    <row r="2221" spans="3:21" x14ac:dyDescent="0.25">
      <c r="C2221" s="13"/>
    </row>
    <row r="2222" spans="3:21" x14ac:dyDescent="0.25">
      <c r="C2222" s="13"/>
    </row>
    <row r="2223" spans="3:21" x14ac:dyDescent="0.25">
      <c r="C2223" s="13"/>
    </row>
    <row r="2224" spans="3:21" x14ac:dyDescent="0.25">
      <c r="C2224" s="13"/>
    </row>
    <row r="2225" spans="3:21" x14ac:dyDescent="0.25">
      <c r="C2225" s="13"/>
    </row>
    <row r="2226" spans="3:21" x14ac:dyDescent="0.25">
      <c r="C2226" s="13"/>
    </row>
    <row r="2227" spans="3:21" x14ac:dyDescent="0.25">
      <c r="C2227" s="13"/>
    </row>
    <row r="2228" spans="3:21" x14ac:dyDescent="0.25">
      <c r="C2228" s="13"/>
    </row>
    <row r="2229" spans="3:21" x14ac:dyDescent="0.25">
      <c r="C2229" s="13"/>
    </row>
    <row r="2230" spans="3:21" x14ac:dyDescent="0.25">
      <c r="C2230" s="13"/>
    </row>
    <row r="2231" spans="3:21" x14ac:dyDescent="0.25">
      <c r="C2231" s="13"/>
    </row>
    <row r="2232" spans="3:21" x14ac:dyDescent="0.25">
      <c r="C2232" s="13"/>
    </row>
    <row r="2233" spans="3:21" x14ac:dyDescent="0.25">
      <c r="C2233" s="13"/>
    </row>
    <row r="2234" spans="3:21" x14ac:dyDescent="0.25">
      <c r="C2234" s="13"/>
    </row>
    <row r="2235" spans="3:21" x14ac:dyDescent="0.25">
      <c r="C2235" s="13"/>
    </row>
    <row r="2236" spans="3:21" x14ac:dyDescent="0.25">
      <c r="C2236" s="13"/>
    </row>
    <row r="2237" spans="3:21" x14ac:dyDescent="0.25">
      <c r="C2237" s="13"/>
    </row>
    <row r="2238" spans="3:21" x14ac:dyDescent="0.25">
      <c r="C2238" s="13"/>
    </row>
    <row r="2239" spans="3:21" x14ac:dyDescent="0.25">
      <c r="C2239" s="13"/>
    </row>
    <row r="2240" spans="3:21" x14ac:dyDescent="0.25">
      <c r="C2240" s="13"/>
      <c r="O2240"/>
      <c r="P2240"/>
      <c r="Q2240"/>
      <c r="R2240"/>
      <c r="S2240"/>
      <c r="T2240"/>
      <c r="U2240"/>
    </row>
    <row r="2241" spans="3:3" x14ac:dyDescent="0.25">
      <c r="C2241" s="13"/>
    </row>
    <row r="2242" spans="3:3" x14ac:dyDescent="0.25">
      <c r="C2242" s="13"/>
    </row>
    <row r="2243" spans="3:3" x14ac:dyDescent="0.25">
      <c r="C2243" s="13"/>
    </row>
    <row r="2244" spans="3:3" x14ac:dyDescent="0.25">
      <c r="C2244" s="13"/>
    </row>
    <row r="2245" spans="3:3" x14ac:dyDescent="0.25">
      <c r="C2245" s="13"/>
    </row>
    <row r="2246" spans="3:3" x14ac:dyDescent="0.25">
      <c r="C2246" s="13"/>
    </row>
    <row r="2247" spans="3:3" x14ac:dyDescent="0.25">
      <c r="C2247" s="13"/>
    </row>
    <row r="2248" spans="3:3" x14ac:dyDescent="0.25">
      <c r="C2248" s="13"/>
    </row>
    <row r="2249" spans="3:3" x14ac:dyDescent="0.25">
      <c r="C2249" s="13"/>
    </row>
    <row r="2250" spans="3:3" x14ac:dyDescent="0.25">
      <c r="C2250" s="13"/>
    </row>
    <row r="2251" spans="3:3" x14ac:dyDescent="0.25">
      <c r="C2251" s="13"/>
    </row>
    <row r="2252" spans="3:3" x14ac:dyDescent="0.25">
      <c r="C2252" s="13"/>
    </row>
    <row r="2253" spans="3:3" x14ac:dyDescent="0.25">
      <c r="C2253" s="13"/>
    </row>
    <row r="2254" spans="3:3" x14ac:dyDescent="0.25">
      <c r="C2254" s="13"/>
    </row>
    <row r="2255" spans="3:3" x14ac:dyDescent="0.25">
      <c r="C2255" s="13"/>
    </row>
    <row r="2256" spans="3:3" x14ac:dyDescent="0.25">
      <c r="C2256" s="13"/>
    </row>
    <row r="2257" spans="3:21" x14ac:dyDescent="0.25">
      <c r="C2257" s="13"/>
    </row>
    <row r="2258" spans="3:21" x14ac:dyDescent="0.25">
      <c r="C2258" s="13"/>
    </row>
    <row r="2259" spans="3:21" x14ac:dyDescent="0.25">
      <c r="C2259" s="13"/>
    </row>
    <row r="2260" spans="3:21" x14ac:dyDescent="0.25">
      <c r="C2260" s="13"/>
    </row>
    <row r="2261" spans="3:21" x14ac:dyDescent="0.25">
      <c r="C2261" s="13"/>
    </row>
    <row r="2262" spans="3:21" x14ac:dyDescent="0.25">
      <c r="C2262" s="13"/>
    </row>
    <row r="2263" spans="3:21" x14ac:dyDescent="0.25">
      <c r="C2263" s="13"/>
    </row>
    <row r="2264" spans="3:21" x14ac:dyDescent="0.25">
      <c r="C2264" s="13"/>
    </row>
    <row r="2265" spans="3:21" x14ac:dyDescent="0.25">
      <c r="C2265" s="13"/>
    </row>
    <row r="2266" spans="3:21" x14ac:dyDescent="0.25">
      <c r="C2266" s="13"/>
    </row>
    <row r="2267" spans="3:21" x14ac:dyDescent="0.25">
      <c r="C2267" s="13"/>
      <c r="O2267"/>
      <c r="P2267"/>
      <c r="Q2267"/>
      <c r="R2267"/>
      <c r="S2267"/>
      <c r="T2267"/>
      <c r="U2267"/>
    </row>
    <row r="2268" spans="3:21" x14ac:dyDescent="0.25">
      <c r="C2268" s="13"/>
      <c r="O2268"/>
      <c r="P2268"/>
      <c r="Q2268"/>
      <c r="R2268"/>
      <c r="S2268"/>
      <c r="T2268"/>
      <c r="U2268"/>
    </row>
    <row r="2269" spans="3:21" x14ac:dyDescent="0.25">
      <c r="C2269" s="13"/>
    </row>
    <row r="2270" spans="3:21" x14ac:dyDescent="0.25">
      <c r="C2270" s="13"/>
    </row>
    <row r="2271" spans="3:21" x14ac:dyDescent="0.25">
      <c r="C2271" s="13"/>
    </row>
    <row r="2272" spans="3:21" x14ac:dyDescent="0.25">
      <c r="C2272" s="13"/>
    </row>
    <row r="2273" spans="3:3" x14ac:dyDescent="0.25">
      <c r="C2273" s="13"/>
    </row>
    <row r="2274" spans="3:3" x14ac:dyDescent="0.25">
      <c r="C2274" s="13"/>
    </row>
    <row r="2275" spans="3:3" x14ac:dyDescent="0.25">
      <c r="C2275" s="13"/>
    </row>
    <row r="2276" spans="3:3" x14ac:dyDescent="0.25">
      <c r="C2276" s="13"/>
    </row>
    <row r="2277" spans="3:3" x14ac:dyDescent="0.25">
      <c r="C2277" s="13"/>
    </row>
    <row r="2278" spans="3:3" x14ac:dyDescent="0.25">
      <c r="C2278" s="13"/>
    </row>
    <row r="2279" spans="3:3" x14ac:dyDescent="0.25">
      <c r="C2279" s="13"/>
    </row>
    <row r="2280" spans="3:3" x14ac:dyDescent="0.25">
      <c r="C2280" s="13"/>
    </row>
    <row r="2281" spans="3:3" x14ac:dyDescent="0.25">
      <c r="C2281" s="13"/>
    </row>
    <row r="2282" spans="3:3" x14ac:dyDescent="0.25">
      <c r="C2282" s="13"/>
    </row>
    <row r="2283" spans="3:3" x14ac:dyDescent="0.25">
      <c r="C2283" s="13"/>
    </row>
    <row r="2284" spans="3:3" x14ac:dyDescent="0.25">
      <c r="C2284" s="13"/>
    </row>
    <row r="2285" spans="3:3" x14ac:dyDescent="0.25">
      <c r="C2285" s="13"/>
    </row>
    <row r="2286" spans="3:3" x14ac:dyDescent="0.25">
      <c r="C2286" s="13"/>
    </row>
    <row r="2287" spans="3:3" x14ac:dyDescent="0.25">
      <c r="C2287" s="13"/>
    </row>
    <row r="2288" spans="3:3" x14ac:dyDescent="0.25">
      <c r="C2288" s="13"/>
    </row>
    <row r="2289" spans="3:3" x14ac:dyDescent="0.25">
      <c r="C2289" s="13"/>
    </row>
    <row r="2290" spans="3:3" x14ac:dyDescent="0.25">
      <c r="C2290" s="13"/>
    </row>
    <row r="2291" spans="3:3" x14ac:dyDescent="0.25">
      <c r="C2291" s="13"/>
    </row>
    <row r="2292" spans="3:3" x14ac:dyDescent="0.25">
      <c r="C2292" s="13"/>
    </row>
    <row r="2293" spans="3:3" x14ac:dyDescent="0.25">
      <c r="C2293" s="13"/>
    </row>
    <row r="2294" spans="3:3" x14ac:dyDescent="0.25">
      <c r="C2294" s="13"/>
    </row>
    <row r="2295" spans="3:3" x14ac:dyDescent="0.25">
      <c r="C2295" s="13"/>
    </row>
    <row r="2296" spans="3:3" x14ac:dyDescent="0.25">
      <c r="C2296" s="13"/>
    </row>
    <row r="2297" spans="3:3" x14ac:dyDescent="0.25">
      <c r="C2297" s="13"/>
    </row>
    <row r="2298" spans="3:3" x14ac:dyDescent="0.25">
      <c r="C2298" s="13"/>
    </row>
    <row r="2299" spans="3:3" x14ac:dyDescent="0.25">
      <c r="C2299" s="13"/>
    </row>
    <row r="2300" spans="3:3" x14ac:dyDescent="0.25">
      <c r="C2300" s="13"/>
    </row>
    <row r="2301" spans="3:3" x14ac:dyDescent="0.25">
      <c r="C2301" s="13"/>
    </row>
    <row r="2302" spans="3:3" x14ac:dyDescent="0.25">
      <c r="C2302" s="13"/>
    </row>
    <row r="2303" spans="3:3" x14ac:dyDescent="0.25">
      <c r="C2303" s="13"/>
    </row>
    <row r="2304" spans="3:3" x14ac:dyDescent="0.25">
      <c r="C2304" s="13"/>
    </row>
    <row r="2305" spans="3:21" x14ac:dyDescent="0.25">
      <c r="C2305" s="13"/>
      <c r="O2305"/>
      <c r="P2305"/>
      <c r="Q2305"/>
      <c r="R2305"/>
      <c r="S2305"/>
      <c r="T2305"/>
      <c r="U2305"/>
    </row>
    <row r="2306" spans="3:21" x14ac:dyDescent="0.25">
      <c r="C2306" s="13"/>
    </row>
    <row r="2307" spans="3:21" x14ac:dyDescent="0.25">
      <c r="C2307" s="13"/>
    </row>
    <row r="2308" spans="3:21" x14ac:dyDescent="0.25">
      <c r="C2308" s="13"/>
    </row>
    <row r="2309" spans="3:21" x14ac:dyDescent="0.25">
      <c r="C2309" s="13"/>
    </row>
    <row r="2310" spans="3:21" x14ac:dyDescent="0.25">
      <c r="C2310" s="13"/>
    </row>
    <row r="2311" spans="3:21" x14ac:dyDescent="0.25">
      <c r="C2311" s="13"/>
    </row>
    <row r="2312" spans="3:21" x14ac:dyDescent="0.25">
      <c r="C2312" s="13"/>
    </row>
    <row r="2313" spans="3:21" x14ac:dyDescent="0.25">
      <c r="C2313" s="13"/>
    </row>
    <row r="2314" spans="3:21" x14ac:dyDescent="0.25">
      <c r="C2314" s="13"/>
    </row>
    <row r="2315" spans="3:21" x14ac:dyDescent="0.25">
      <c r="C2315" s="13"/>
    </row>
    <row r="2316" spans="3:21" x14ac:dyDescent="0.25">
      <c r="C2316" s="13"/>
    </row>
    <row r="2317" spans="3:21" x14ac:dyDescent="0.25">
      <c r="C2317" s="13"/>
    </row>
    <row r="2318" spans="3:21" x14ac:dyDescent="0.25">
      <c r="C2318" s="13"/>
    </row>
    <row r="2319" spans="3:21" x14ac:dyDescent="0.25">
      <c r="C2319" s="13"/>
    </row>
    <row r="2320" spans="3:21" x14ac:dyDescent="0.25">
      <c r="C2320" s="13"/>
    </row>
    <row r="2321" spans="3:21" x14ac:dyDescent="0.25">
      <c r="C2321" s="13"/>
    </row>
    <row r="2322" spans="3:21" x14ac:dyDescent="0.25">
      <c r="C2322" s="13"/>
    </row>
    <row r="2323" spans="3:21" x14ac:dyDescent="0.25">
      <c r="C2323" s="13"/>
    </row>
    <row r="2324" spans="3:21" x14ac:dyDescent="0.25">
      <c r="C2324" s="13"/>
    </row>
    <row r="2325" spans="3:21" x14ac:dyDescent="0.25">
      <c r="C2325" s="13"/>
    </row>
    <row r="2326" spans="3:21" x14ac:dyDescent="0.25">
      <c r="C2326" s="13"/>
    </row>
    <row r="2327" spans="3:21" x14ac:dyDescent="0.25">
      <c r="C2327" s="13"/>
    </row>
    <row r="2328" spans="3:21" x14ac:dyDescent="0.25">
      <c r="C2328" s="13"/>
    </row>
    <row r="2329" spans="3:21" x14ac:dyDescent="0.25">
      <c r="C2329" s="13"/>
    </row>
    <row r="2330" spans="3:21" x14ac:dyDescent="0.25">
      <c r="C2330" s="13"/>
    </row>
    <row r="2331" spans="3:21" x14ac:dyDescent="0.25">
      <c r="C2331" s="13"/>
    </row>
    <row r="2332" spans="3:21" x14ac:dyDescent="0.25">
      <c r="C2332" s="13"/>
    </row>
    <row r="2333" spans="3:21" x14ac:dyDescent="0.25">
      <c r="C2333" s="13"/>
    </row>
    <row r="2334" spans="3:21" x14ac:dyDescent="0.25">
      <c r="C2334" s="13"/>
      <c r="O2334"/>
      <c r="P2334"/>
      <c r="Q2334"/>
      <c r="R2334"/>
      <c r="S2334"/>
      <c r="T2334"/>
      <c r="U2334"/>
    </row>
    <row r="2335" spans="3:21" x14ac:dyDescent="0.25">
      <c r="C2335" s="13"/>
    </row>
    <row r="2336" spans="3:21" x14ac:dyDescent="0.25">
      <c r="C2336" s="13"/>
    </row>
    <row r="2337" spans="3:21" x14ac:dyDescent="0.25">
      <c r="C2337" s="13"/>
    </row>
    <row r="2338" spans="3:21" x14ac:dyDescent="0.25">
      <c r="C2338" s="13"/>
    </row>
    <row r="2339" spans="3:21" x14ac:dyDescent="0.25">
      <c r="C2339" s="13"/>
    </row>
    <row r="2340" spans="3:21" x14ac:dyDescent="0.25">
      <c r="C2340" s="13"/>
    </row>
    <row r="2341" spans="3:21" x14ac:dyDescent="0.25">
      <c r="C2341" s="13"/>
    </row>
    <row r="2342" spans="3:21" x14ac:dyDescent="0.25">
      <c r="C2342" s="13"/>
    </row>
    <row r="2343" spans="3:21" x14ac:dyDescent="0.25">
      <c r="C2343" s="13"/>
    </row>
    <row r="2344" spans="3:21" x14ac:dyDescent="0.25">
      <c r="C2344" s="13"/>
    </row>
    <row r="2345" spans="3:21" x14ac:dyDescent="0.25">
      <c r="C2345" s="13"/>
    </row>
    <row r="2346" spans="3:21" x14ac:dyDescent="0.25">
      <c r="C2346" s="13"/>
    </row>
    <row r="2347" spans="3:21" x14ac:dyDescent="0.25">
      <c r="C2347" s="13"/>
    </row>
    <row r="2348" spans="3:21" x14ac:dyDescent="0.25">
      <c r="C2348" s="13"/>
    </row>
    <row r="2349" spans="3:21" x14ac:dyDescent="0.25">
      <c r="C2349" s="13"/>
      <c r="O2349"/>
      <c r="P2349"/>
      <c r="Q2349"/>
      <c r="R2349"/>
      <c r="S2349"/>
      <c r="T2349"/>
      <c r="U2349"/>
    </row>
    <row r="2350" spans="3:21" x14ac:dyDescent="0.25">
      <c r="C2350" s="13"/>
    </row>
    <row r="2351" spans="3:21" x14ac:dyDescent="0.25">
      <c r="C2351" s="13"/>
    </row>
    <row r="2352" spans="3:21" x14ac:dyDescent="0.25">
      <c r="C2352" s="13"/>
    </row>
    <row r="2353" spans="3:21" x14ac:dyDescent="0.25">
      <c r="C2353" s="13"/>
    </row>
    <row r="2354" spans="3:21" x14ac:dyDescent="0.25">
      <c r="C2354" s="13"/>
    </row>
    <row r="2355" spans="3:21" x14ac:dyDescent="0.25">
      <c r="C2355" s="13"/>
      <c r="O2355"/>
      <c r="P2355"/>
      <c r="Q2355"/>
      <c r="R2355"/>
      <c r="S2355"/>
      <c r="T2355"/>
      <c r="U2355"/>
    </row>
    <row r="2356" spans="3:21" x14ac:dyDescent="0.25">
      <c r="C2356" s="13"/>
    </row>
    <row r="2357" spans="3:21" x14ac:dyDescent="0.25">
      <c r="C2357" s="13"/>
    </row>
    <row r="2358" spans="3:21" x14ac:dyDescent="0.25">
      <c r="C2358" s="13"/>
    </row>
    <row r="2359" spans="3:21" x14ac:dyDescent="0.25">
      <c r="C2359" s="13"/>
    </row>
    <row r="2360" spans="3:21" x14ac:dyDescent="0.25">
      <c r="C2360" s="13"/>
    </row>
    <row r="2361" spans="3:21" x14ac:dyDescent="0.25">
      <c r="C2361" s="13"/>
    </row>
    <row r="2362" spans="3:21" x14ac:dyDescent="0.25">
      <c r="C2362" s="13"/>
    </row>
    <row r="2363" spans="3:21" x14ac:dyDescent="0.25">
      <c r="C2363" s="13"/>
    </row>
    <row r="2364" spans="3:21" x14ac:dyDescent="0.25">
      <c r="C2364" s="13"/>
      <c r="O2364"/>
      <c r="P2364"/>
      <c r="Q2364"/>
      <c r="R2364"/>
      <c r="S2364"/>
      <c r="T2364"/>
      <c r="U2364"/>
    </row>
    <row r="2365" spans="3:21" x14ac:dyDescent="0.25">
      <c r="C2365" s="13"/>
    </row>
    <row r="2366" spans="3:21" x14ac:dyDescent="0.25">
      <c r="C2366" s="13"/>
    </row>
    <row r="2367" spans="3:21" x14ac:dyDescent="0.25">
      <c r="C2367" s="13"/>
    </row>
    <row r="2368" spans="3:21" x14ac:dyDescent="0.25">
      <c r="C2368" s="13"/>
    </row>
    <row r="2369" spans="3:21" x14ac:dyDescent="0.25">
      <c r="C2369" s="13"/>
    </row>
    <row r="2370" spans="3:21" x14ac:dyDescent="0.25">
      <c r="C2370" s="13"/>
    </row>
    <row r="2371" spans="3:21" x14ac:dyDescent="0.25">
      <c r="C2371" s="13"/>
    </row>
    <row r="2372" spans="3:21" x14ac:dyDescent="0.25">
      <c r="C2372" s="13"/>
    </row>
    <row r="2373" spans="3:21" x14ac:dyDescent="0.25">
      <c r="C2373" s="13"/>
    </row>
    <row r="2374" spans="3:21" x14ac:dyDescent="0.25">
      <c r="C2374" s="13"/>
    </row>
    <row r="2375" spans="3:21" x14ac:dyDescent="0.25">
      <c r="C2375" s="13"/>
    </row>
    <row r="2376" spans="3:21" x14ac:dyDescent="0.25">
      <c r="C2376" s="13"/>
    </row>
    <row r="2377" spans="3:21" x14ac:dyDescent="0.25">
      <c r="C2377" s="13"/>
      <c r="O2377"/>
      <c r="P2377"/>
      <c r="Q2377"/>
      <c r="R2377"/>
      <c r="S2377"/>
      <c r="T2377"/>
      <c r="U2377"/>
    </row>
    <row r="2378" spans="3:21" x14ac:dyDescent="0.25">
      <c r="C2378" s="13"/>
    </row>
    <row r="2379" spans="3:21" x14ac:dyDescent="0.25">
      <c r="C2379" s="13"/>
    </row>
    <row r="2380" spans="3:21" x14ac:dyDescent="0.25">
      <c r="C2380" s="13"/>
    </row>
    <row r="2381" spans="3:21" x14ac:dyDescent="0.25">
      <c r="C2381" s="13"/>
    </row>
    <row r="2382" spans="3:21" x14ac:dyDescent="0.25">
      <c r="C2382" s="13"/>
    </row>
    <row r="2383" spans="3:21" x14ac:dyDescent="0.25">
      <c r="C2383" s="13"/>
    </row>
    <row r="2384" spans="3:21" x14ac:dyDescent="0.25">
      <c r="C2384" s="13"/>
    </row>
    <row r="2385" spans="3:21" x14ac:dyDescent="0.25">
      <c r="C2385" s="13"/>
    </row>
    <row r="2386" spans="3:21" x14ac:dyDescent="0.25">
      <c r="C2386" s="13"/>
      <c r="O2386"/>
      <c r="P2386"/>
      <c r="Q2386"/>
      <c r="R2386"/>
      <c r="S2386"/>
      <c r="T2386"/>
      <c r="U2386"/>
    </row>
    <row r="2387" spans="3:21" x14ac:dyDescent="0.25">
      <c r="C2387" s="13"/>
    </row>
    <row r="2388" spans="3:21" x14ac:dyDescent="0.25">
      <c r="C2388" s="13"/>
    </row>
    <row r="2389" spans="3:21" x14ac:dyDescent="0.25">
      <c r="C2389" s="13"/>
    </row>
    <row r="2390" spans="3:21" x14ac:dyDescent="0.25">
      <c r="C2390" s="13"/>
    </row>
    <row r="2391" spans="3:21" x14ac:dyDescent="0.25">
      <c r="C2391" s="13"/>
    </row>
    <row r="2392" spans="3:21" x14ac:dyDescent="0.25">
      <c r="C2392" s="13"/>
    </row>
    <row r="2393" spans="3:21" x14ac:dyDescent="0.25">
      <c r="C2393" s="13"/>
    </row>
    <row r="2394" spans="3:21" x14ac:dyDescent="0.25">
      <c r="C2394" s="13"/>
    </row>
    <row r="2395" spans="3:21" x14ac:dyDescent="0.25">
      <c r="C2395" s="13"/>
    </row>
    <row r="2396" spans="3:21" x14ac:dyDescent="0.25">
      <c r="C2396" s="13"/>
      <c r="O2396"/>
      <c r="P2396"/>
      <c r="Q2396"/>
      <c r="R2396"/>
      <c r="S2396"/>
      <c r="T2396"/>
      <c r="U2396"/>
    </row>
    <row r="2397" spans="3:21" x14ac:dyDescent="0.25">
      <c r="C2397" s="13"/>
    </row>
    <row r="2398" spans="3:21" x14ac:dyDescent="0.25">
      <c r="C2398" s="13"/>
    </row>
    <row r="2399" spans="3:21" x14ac:dyDescent="0.25">
      <c r="C2399" s="13"/>
    </row>
    <row r="2400" spans="3:21" x14ac:dyDescent="0.25">
      <c r="C2400" s="13"/>
    </row>
    <row r="2401" spans="3:3" x14ac:dyDescent="0.25">
      <c r="C2401" s="13"/>
    </row>
    <row r="2402" spans="3:3" x14ac:dyDescent="0.25">
      <c r="C2402" s="13"/>
    </row>
    <row r="2403" spans="3:3" x14ac:dyDescent="0.25">
      <c r="C2403" s="13"/>
    </row>
    <row r="2404" spans="3:3" x14ac:dyDescent="0.25">
      <c r="C2404" s="13"/>
    </row>
    <row r="2405" spans="3:3" x14ac:dyDescent="0.25">
      <c r="C2405" s="13"/>
    </row>
    <row r="2406" spans="3:3" x14ac:dyDescent="0.25">
      <c r="C2406" s="13"/>
    </row>
    <row r="2407" spans="3:3" x14ac:dyDescent="0.25">
      <c r="C2407" s="13"/>
    </row>
    <row r="2408" spans="3:3" x14ac:dyDescent="0.25">
      <c r="C2408" s="13"/>
    </row>
    <row r="2409" spans="3:3" x14ac:dyDescent="0.25">
      <c r="C2409" s="13"/>
    </row>
    <row r="2410" spans="3:3" x14ac:dyDescent="0.25">
      <c r="C2410" s="13"/>
    </row>
    <row r="2411" spans="3:3" x14ac:dyDescent="0.25">
      <c r="C2411" s="13"/>
    </row>
    <row r="2412" spans="3:3" x14ac:dyDescent="0.25">
      <c r="C2412" s="13"/>
    </row>
    <row r="2413" spans="3:3" x14ac:dyDescent="0.25">
      <c r="C2413" s="13"/>
    </row>
    <row r="2414" spans="3:3" x14ac:dyDescent="0.25">
      <c r="C2414" s="13"/>
    </row>
    <row r="2415" spans="3:3" x14ac:dyDescent="0.25">
      <c r="C2415" s="13"/>
    </row>
    <row r="2416" spans="3:3" x14ac:dyDescent="0.25">
      <c r="C2416" s="13"/>
    </row>
    <row r="2417" spans="3:3" x14ac:dyDescent="0.25">
      <c r="C2417" s="13"/>
    </row>
    <row r="2418" spans="3:3" x14ac:dyDescent="0.25">
      <c r="C2418" s="13"/>
    </row>
    <row r="2419" spans="3:3" x14ac:dyDescent="0.25">
      <c r="C2419" s="13"/>
    </row>
    <row r="2420" spans="3:3" x14ac:dyDescent="0.25">
      <c r="C2420" s="13"/>
    </row>
    <row r="2421" spans="3:3" x14ac:dyDescent="0.25">
      <c r="C2421" s="13"/>
    </row>
    <row r="2422" spans="3:3" x14ac:dyDescent="0.25">
      <c r="C2422" s="13"/>
    </row>
    <row r="2423" spans="3:3" x14ac:dyDescent="0.25">
      <c r="C2423" s="13"/>
    </row>
    <row r="2424" spans="3:3" x14ac:dyDescent="0.25">
      <c r="C2424" s="13"/>
    </row>
    <row r="2425" spans="3:3" x14ac:dyDescent="0.25">
      <c r="C2425" s="13"/>
    </row>
    <row r="2426" spans="3:3" x14ac:dyDescent="0.25">
      <c r="C2426" s="13"/>
    </row>
    <row r="2427" spans="3:3" x14ac:dyDescent="0.25">
      <c r="C2427" s="13"/>
    </row>
    <row r="2428" spans="3:3" x14ac:dyDescent="0.25">
      <c r="C2428" s="13"/>
    </row>
    <row r="2429" spans="3:3" x14ac:dyDescent="0.25">
      <c r="C2429" s="13"/>
    </row>
    <row r="2430" spans="3:3" x14ac:dyDescent="0.25">
      <c r="C2430" s="13"/>
    </row>
    <row r="2431" spans="3:3" x14ac:dyDescent="0.25">
      <c r="C2431" s="13"/>
    </row>
    <row r="2432" spans="3:3" x14ac:dyDescent="0.25">
      <c r="C2432" s="13"/>
    </row>
    <row r="2433" spans="3:3" x14ac:dyDescent="0.25">
      <c r="C2433" s="13"/>
    </row>
    <row r="2434" spans="3:3" x14ac:dyDescent="0.25">
      <c r="C2434" s="13"/>
    </row>
    <row r="2435" spans="3:3" x14ac:dyDescent="0.25">
      <c r="C2435" s="13"/>
    </row>
    <row r="2436" spans="3:3" x14ac:dyDescent="0.25">
      <c r="C2436" s="13"/>
    </row>
    <row r="2437" spans="3:3" x14ac:dyDescent="0.25">
      <c r="C2437" s="13"/>
    </row>
    <row r="2438" spans="3:3" x14ac:dyDescent="0.25">
      <c r="C2438" s="13"/>
    </row>
    <row r="2439" spans="3:3" x14ac:dyDescent="0.25">
      <c r="C2439" s="13"/>
    </row>
    <row r="2440" spans="3:3" x14ac:dyDescent="0.25">
      <c r="C2440" s="13"/>
    </row>
    <row r="2441" spans="3:3" x14ac:dyDescent="0.25">
      <c r="C2441" s="13"/>
    </row>
    <row r="2442" spans="3:3" x14ac:dyDescent="0.25">
      <c r="C2442" s="13"/>
    </row>
    <row r="2443" spans="3:3" x14ac:dyDescent="0.25">
      <c r="C2443" s="13"/>
    </row>
    <row r="2444" spans="3:3" x14ac:dyDescent="0.25">
      <c r="C2444" s="13"/>
    </row>
    <row r="2445" spans="3:3" x14ac:dyDescent="0.25">
      <c r="C2445" s="13"/>
    </row>
    <row r="2446" spans="3:3" x14ac:dyDescent="0.25">
      <c r="C2446" s="13"/>
    </row>
    <row r="2447" spans="3:3" x14ac:dyDescent="0.25">
      <c r="C2447" s="13"/>
    </row>
    <row r="2448" spans="3:3" x14ac:dyDescent="0.25">
      <c r="C2448" s="13"/>
    </row>
    <row r="2449" spans="3:21" x14ac:dyDescent="0.25">
      <c r="C2449" s="13"/>
    </row>
    <row r="2450" spans="3:21" x14ac:dyDescent="0.25">
      <c r="C2450" s="13"/>
    </row>
    <row r="2451" spans="3:21" x14ac:dyDescent="0.25">
      <c r="C2451" s="13"/>
    </row>
    <row r="2452" spans="3:21" x14ac:dyDescent="0.25">
      <c r="C2452" s="13"/>
    </row>
    <row r="2453" spans="3:21" x14ac:dyDescent="0.25">
      <c r="C2453" s="13"/>
    </row>
    <row r="2454" spans="3:21" x14ac:dyDescent="0.25">
      <c r="C2454" s="13"/>
    </row>
    <row r="2455" spans="3:21" x14ac:dyDescent="0.25">
      <c r="C2455" s="13"/>
    </row>
    <row r="2456" spans="3:21" x14ac:dyDescent="0.25">
      <c r="C2456" s="13"/>
    </row>
    <row r="2457" spans="3:21" x14ac:dyDescent="0.25">
      <c r="C2457" s="13"/>
    </row>
    <row r="2458" spans="3:21" x14ac:dyDescent="0.25">
      <c r="C2458" s="13"/>
    </row>
    <row r="2459" spans="3:21" x14ac:dyDescent="0.25">
      <c r="C2459" s="13"/>
      <c r="O2459"/>
      <c r="P2459"/>
      <c r="Q2459"/>
      <c r="R2459"/>
      <c r="S2459"/>
      <c r="T2459"/>
      <c r="U2459"/>
    </row>
    <row r="2460" spans="3:21" x14ac:dyDescent="0.25">
      <c r="C2460" s="13"/>
    </row>
    <row r="2461" spans="3:21" x14ac:dyDescent="0.25">
      <c r="C2461" s="13"/>
    </row>
    <row r="2462" spans="3:21" x14ac:dyDescent="0.25">
      <c r="C2462" s="13"/>
    </row>
    <row r="2463" spans="3:21" x14ac:dyDescent="0.25">
      <c r="C2463" s="13"/>
    </row>
    <row r="2464" spans="3:21" x14ac:dyDescent="0.25">
      <c r="C2464" s="13"/>
    </row>
    <row r="2465" spans="3:3" x14ac:dyDescent="0.25">
      <c r="C2465" s="13"/>
    </row>
    <row r="2466" spans="3:3" x14ac:dyDescent="0.25">
      <c r="C2466" s="13"/>
    </row>
    <row r="2467" spans="3:3" x14ac:dyDescent="0.25">
      <c r="C2467" s="13"/>
    </row>
    <row r="2468" spans="3:3" x14ac:dyDescent="0.25">
      <c r="C2468" s="13"/>
    </row>
    <row r="2469" spans="3:3" x14ac:dyDescent="0.25">
      <c r="C2469" s="13"/>
    </row>
    <row r="2470" spans="3:3" x14ac:dyDescent="0.25">
      <c r="C2470" s="13"/>
    </row>
    <row r="2471" spans="3:3" x14ac:dyDescent="0.25">
      <c r="C2471" s="13"/>
    </row>
    <row r="2472" spans="3:3" x14ac:dyDescent="0.25">
      <c r="C2472" s="13"/>
    </row>
    <row r="2473" spans="3:3" x14ac:dyDescent="0.25">
      <c r="C2473" s="13"/>
    </row>
    <row r="2474" spans="3:3" x14ac:dyDescent="0.25">
      <c r="C2474" s="13"/>
    </row>
    <row r="2475" spans="3:3" x14ac:dyDescent="0.25">
      <c r="C2475" s="13"/>
    </row>
    <row r="2476" spans="3:3" x14ac:dyDescent="0.25">
      <c r="C2476" s="13"/>
    </row>
    <row r="2477" spans="3:3" x14ac:dyDescent="0.25">
      <c r="C2477" s="13"/>
    </row>
    <row r="2478" spans="3:3" x14ac:dyDescent="0.25">
      <c r="C2478" s="13"/>
    </row>
    <row r="2479" spans="3:3" x14ac:dyDescent="0.25">
      <c r="C2479" s="13"/>
    </row>
    <row r="2480" spans="3:3" x14ac:dyDescent="0.25">
      <c r="C2480" s="13"/>
    </row>
    <row r="2481" spans="3:3" x14ac:dyDescent="0.25">
      <c r="C2481" s="13"/>
    </row>
    <row r="2482" spans="3:3" x14ac:dyDescent="0.25">
      <c r="C2482" s="13"/>
    </row>
    <row r="2483" spans="3:3" x14ac:dyDescent="0.25">
      <c r="C2483" s="13"/>
    </row>
    <row r="2484" spans="3:3" x14ac:dyDescent="0.25">
      <c r="C2484" s="13"/>
    </row>
    <row r="2485" spans="3:3" x14ac:dyDescent="0.25">
      <c r="C2485" s="13"/>
    </row>
    <row r="2486" spans="3:3" x14ac:dyDescent="0.25">
      <c r="C2486" s="13"/>
    </row>
    <row r="2487" spans="3:3" x14ac:dyDescent="0.25">
      <c r="C2487" s="13"/>
    </row>
    <row r="2488" spans="3:3" x14ac:dyDescent="0.25">
      <c r="C2488" s="13"/>
    </row>
    <row r="2489" spans="3:3" x14ac:dyDescent="0.25">
      <c r="C2489" s="13"/>
    </row>
    <row r="2490" spans="3:3" x14ac:dyDescent="0.25">
      <c r="C2490" s="13"/>
    </row>
    <row r="2491" spans="3:3" x14ac:dyDescent="0.25">
      <c r="C2491" s="13"/>
    </row>
    <row r="2492" spans="3:3" x14ac:dyDescent="0.25">
      <c r="C2492" s="13"/>
    </row>
    <row r="2493" spans="3:3" x14ac:dyDescent="0.25">
      <c r="C2493" s="13"/>
    </row>
    <row r="2494" spans="3:3" x14ac:dyDescent="0.25">
      <c r="C2494" s="13"/>
    </row>
    <row r="2495" spans="3:3" x14ac:dyDescent="0.25">
      <c r="C2495" s="13"/>
    </row>
    <row r="2496" spans="3:3" x14ac:dyDescent="0.25">
      <c r="C2496" s="13"/>
    </row>
    <row r="2497" spans="3:3" x14ac:dyDescent="0.25">
      <c r="C2497" s="13"/>
    </row>
    <row r="2498" spans="3:3" x14ac:dyDescent="0.25">
      <c r="C2498" s="13"/>
    </row>
    <row r="2499" spans="3:3" x14ac:dyDescent="0.25">
      <c r="C2499" s="13"/>
    </row>
    <row r="2500" spans="3:3" x14ac:dyDescent="0.25">
      <c r="C2500" s="13"/>
    </row>
    <row r="2501" spans="3:3" x14ac:dyDescent="0.25">
      <c r="C2501" s="13"/>
    </row>
    <row r="2502" spans="3:3" x14ac:dyDescent="0.25">
      <c r="C2502" s="13"/>
    </row>
    <row r="2503" spans="3:3" x14ac:dyDescent="0.25">
      <c r="C2503" s="13"/>
    </row>
    <row r="2504" spans="3:3" x14ac:dyDescent="0.25">
      <c r="C2504" s="13"/>
    </row>
    <row r="2505" spans="3:3" x14ac:dyDescent="0.25">
      <c r="C2505" s="13"/>
    </row>
    <row r="2506" spans="3:3" x14ac:dyDescent="0.25">
      <c r="C2506" s="13"/>
    </row>
    <row r="2507" spans="3:3" x14ac:dyDescent="0.25">
      <c r="C2507" s="13"/>
    </row>
    <row r="2508" spans="3:3" x14ac:dyDescent="0.25">
      <c r="C2508" s="13"/>
    </row>
    <row r="2509" spans="3:3" x14ac:dyDescent="0.25">
      <c r="C2509" s="13"/>
    </row>
    <row r="2510" spans="3:3" x14ac:dyDescent="0.25">
      <c r="C2510" s="13"/>
    </row>
    <row r="2511" spans="3:3" x14ac:dyDescent="0.25">
      <c r="C2511" s="13"/>
    </row>
    <row r="2512" spans="3:3" x14ac:dyDescent="0.25">
      <c r="C2512" s="13"/>
    </row>
    <row r="2513" spans="3:21" x14ac:dyDescent="0.25">
      <c r="C2513" s="13"/>
    </row>
    <row r="2514" spans="3:21" x14ac:dyDescent="0.25">
      <c r="C2514" s="13"/>
    </row>
    <row r="2515" spans="3:21" x14ac:dyDescent="0.25">
      <c r="C2515" s="13"/>
    </row>
    <row r="2516" spans="3:21" x14ac:dyDescent="0.25">
      <c r="C2516" s="13"/>
    </row>
    <row r="2517" spans="3:21" x14ac:dyDescent="0.25">
      <c r="C2517" s="13"/>
      <c r="O2517"/>
      <c r="P2517"/>
      <c r="Q2517"/>
      <c r="R2517"/>
      <c r="S2517"/>
      <c r="T2517"/>
      <c r="U2517"/>
    </row>
    <row r="2518" spans="3:21" x14ac:dyDescent="0.25">
      <c r="C2518" s="13"/>
    </row>
    <row r="2519" spans="3:21" x14ac:dyDescent="0.25">
      <c r="C2519" s="13"/>
    </row>
    <row r="2520" spans="3:21" x14ac:dyDescent="0.25">
      <c r="C2520" s="13"/>
    </row>
    <row r="2521" spans="3:21" x14ac:dyDescent="0.25">
      <c r="C2521" s="13"/>
    </row>
    <row r="2522" spans="3:21" x14ac:dyDescent="0.25">
      <c r="C2522" s="13"/>
    </row>
    <row r="2523" spans="3:21" x14ac:dyDescent="0.25">
      <c r="C2523" s="13"/>
    </row>
    <row r="2524" spans="3:21" x14ac:dyDescent="0.25">
      <c r="C2524" s="13"/>
    </row>
    <row r="2525" spans="3:21" x14ac:dyDescent="0.25">
      <c r="C2525" s="13"/>
    </row>
    <row r="2526" spans="3:21" x14ac:dyDescent="0.25">
      <c r="C2526" s="13"/>
    </row>
    <row r="2527" spans="3:21" x14ac:dyDescent="0.25">
      <c r="C2527" s="13"/>
    </row>
    <row r="2528" spans="3:21" x14ac:dyDescent="0.25">
      <c r="C2528" s="13"/>
      <c r="O2528"/>
      <c r="P2528"/>
      <c r="Q2528"/>
      <c r="R2528"/>
      <c r="S2528"/>
      <c r="T2528"/>
      <c r="U2528"/>
    </row>
    <row r="2529" spans="3:3" x14ac:dyDescent="0.25">
      <c r="C2529" s="13"/>
    </row>
    <row r="2530" spans="3:3" x14ac:dyDescent="0.25">
      <c r="C2530" s="13"/>
    </row>
    <row r="2531" spans="3:3" x14ac:dyDescent="0.25">
      <c r="C2531" s="13"/>
    </row>
    <row r="2532" spans="3:3" x14ac:dyDescent="0.25">
      <c r="C2532" s="13"/>
    </row>
    <row r="2533" spans="3:3" x14ac:dyDescent="0.25">
      <c r="C2533" s="13"/>
    </row>
    <row r="2534" spans="3:3" x14ac:dyDescent="0.25">
      <c r="C2534" s="13"/>
    </row>
    <row r="2535" spans="3:3" x14ac:dyDescent="0.25">
      <c r="C2535" s="13"/>
    </row>
    <row r="2536" spans="3:3" x14ac:dyDescent="0.25">
      <c r="C2536" s="13"/>
    </row>
    <row r="2537" spans="3:3" x14ac:dyDescent="0.25">
      <c r="C2537" s="13"/>
    </row>
    <row r="2538" spans="3:3" x14ac:dyDescent="0.25">
      <c r="C2538" s="13"/>
    </row>
    <row r="2539" spans="3:3" x14ac:dyDescent="0.25">
      <c r="C2539" s="13"/>
    </row>
    <row r="2540" spans="3:3" x14ac:dyDescent="0.25">
      <c r="C2540" s="13"/>
    </row>
    <row r="2541" spans="3:3" x14ac:dyDescent="0.25">
      <c r="C2541" s="13"/>
    </row>
    <row r="2542" spans="3:3" x14ac:dyDescent="0.25">
      <c r="C2542" s="13"/>
    </row>
    <row r="2543" spans="3:3" x14ac:dyDescent="0.25">
      <c r="C2543" s="13"/>
    </row>
    <row r="2544" spans="3:3" x14ac:dyDescent="0.25">
      <c r="C2544" s="13"/>
    </row>
    <row r="2545" spans="3:21" x14ac:dyDescent="0.25">
      <c r="C2545" s="13"/>
    </row>
    <row r="2546" spans="3:21" x14ac:dyDescent="0.25">
      <c r="C2546" s="13"/>
    </row>
    <row r="2547" spans="3:21" x14ac:dyDescent="0.25">
      <c r="C2547" s="13"/>
      <c r="O2547"/>
      <c r="P2547"/>
      <c r="Q2547"/>
      <c r="R2547"/>
      <c r="S2547"/>
      <c r="T2547"/>
      <c r="U2547"/>
    </row>
    <row r="2548" spans="3:21" x14ac:dyDescent="0.25">
      <c r="C2548" s="13"/>
    </row>
    <row r="2549" spans="3:21" x14ac:dyDescent="0.25">
      <c r="C2549" s="13"/>
    </row>
    <row r="2550" spans="3:21" x14ac:dyDescent="0.25">
      <c r="C2550" s="13"/>
    </row>
    <row r="2551" spans="3:21" x14ac:dyDescent="0.25">
      <c r="C2551" s="13"/>
    </row>
    <row r="2552" spans="3:21" x14ac:dyDescent="0.25">
      <c r="C2552" s="13"/>
    </row>
    <row r="2553" spans="3:21" x14ac:dyDescent="0.25">
      <c r="C2553" s="13"/>
    </row>
    <row r="2554" spans="3:21" x14ac:dyDescent="0.25">
      <c r="C2554" s="13"/>
    </row>
    <row r="2555" spans="3:21" x14ac:dyDescent="0.25">
      <c r="C2555" s="13"/>
    </row>
    <row r="2556" spans="3:21" x14ac:dyDescent="0.25">
      <c r="C2556" s="13"/>
    </row>
    <row r="2557" spans="3:21" x14ac:dyDescent="0.25">
      <c r="C2557" s="13"/>
    </row>
    <row r="2558" spans="3:21" x14ac:dyDescent="0.25">
      <c r="C2558" s="13"/>
    </row>
    <row r="2559" spans="3:21" x14ac:dyDescent="0.25">
      <c r="C2559" s="13"/>
    </row>
    <row r="2560" spans="3:21" x14ac:dyDescent="0.25">
      <c r="C2560" s="13"/>
    </row>
    <row r="2561" spans="3:21" x14ac:dyDescent="0.25">
      <c r="C2561" s="13"/>
    </row>
    <row r="2562" spans="3:21" x14ac:dyDescent="0.25">
      <c r="C2562" s="13"/>
    </row>
    <row r="2563" spans="3:21" x14ac:dyDescent="0.25">
      <c r="C2563" s="13"/>
    </row>
    <row r="2564" spans="3:21" x14ac:dyDescent="0.25">
      <c r="C2564" s="13"/>
    </row>
    <row r="2565" spans="3:21" x14ac:dyDescent="0.25">
      <c r="C2565" s="13"/>
      <c r="O2565"/>
      <c r="P2565"/>
      <c r="Q2565"/>
      <c r="R2565"/>
      <c r="S2565"/>
      <c r="T2565"/>
      <c r="U2565"/>
    </row>
    <row r="2566" spans="3:21" x14ac:dyDescent="0.25">
      <c r="C2566" s="13"/>
    </row>
    <row r="2567" spans="3:21" x14ac:dyDescent="0.25">
      <c r="C2567" s="13"/>
    </row>
    <row r="2568" spans="3:21" x14ac:dyDescent="0.25">
      <c r="C2568" s="13"/>
    </row>
    <row r="2569" spans="3:21" x14ac:dyDescent="0.25">
      <c r="C2569" s="13"/>
    </row>
    <row r="2570" spans="3:21" x14ac:dyDescent="0.25">
      <c r="C2570" s="13"/>
    </row>
    <row r="2571" spans="3:21" x14ac:dyDescent="0.25">
      <c r="C2571" s="13"/>
    </row>
    <row r="2572" spans="3:21" x14ac:dyDescent="0.25">
      <c r="C2572" s="13"/>
    </row>
    <row r="2573" spans="3:21" x14ac:dyDescent="0.25">
      <c r="C2573" s="13"/>
    </row>
    <row r="2574" spans="3:21" x14ac:dyDescent="0.25">
      <c r="C2574" s="13"/>
    </row>
    <row r="2575" spans="3:21" x14ac:dyDescent="0.25">
      <c r="C2575" s="13"/>
    </row>
    <row r="2576" spans="3:21" x14ac:dyDescent="0.25">
      <c r="C2576" s="13"/>
    </row>
    <row r="2577" spans="3:3" x14ac:dyDescent="0.25">
      <c r="C2577" s="13"/>
    </row>
    <row r="2578" spans="3:3" x14ac:dyDescent="0.25">
      <c r="C2578" s="13"/>
    </row>
    <row r="2579" spans="3:3" x14ac:dyDescent="0.25">
      <c r="C2579" s="13"/>
    </row>
    <row r="2580" spans="3:3" x14ac:dyDescent="0.25">
      <c r="C2580" s="13"/>
    </row>
    <row r="2581" spans="3:3" x14ac:dyDescent="0.25">
      <c r="C2581" s="13"/>
    </row>
    <row r="2582" spans="3:3" x14ac:dyDescent="0.25">
      <c r="C2582" s="13"/>
    </row>
    <row r="2583" spans="3:3" x14ac:dyDescent="0.25">
      <c r="C2583" s="13"/>
    </row>
    <row r="2584" spans="3:3" x14ac:dyDescent="0.25">
      <c r="C2584" s="13"/>
    </row>
    <row r="2585" spans="3:3" x14ac:dyDescent="0.25">
      <c r="C2585" s="13"/>
    </row>
    <row r="2586" spans="3:3" x14ac:dyDescent="0.25">
      <c r="C2586" s="13"/>
    </row>
    <row r="2587" spans="3:3" x14ac:dyDescent="0.25">
      <c r="C2587" s="13"/>
    </row>
    <row r="2588" spans="3:3" x14ac:dyDescent="0.25">
      <c r="C2588" s="13"/>
    </row>
    <row r="2589" spans="3:3" x14ac:dyDescent="0.25">
      <c r="C2589" s="13"/>
    </row>
    <row r="2590" spans="3:3" x14ac:dyDescent="0.25">
      <c r="C2590" s="13"/>
    </row>
    <row r="2591" spans="3:3" x14ac:dyDescent="0.25">
      <c r="C2591" s="13"/>
    </row>
    <row r="2592" spans="3:3" x14ac:dyDescent="0.25">
      <c r="C2592" s="13"/>
    </row>
    <row r="2593" spans="3:3" x14ac:dyDescent="0.25">
      <c r="C2593" s="13"/>
    </row>
    <row r="2594" spans="3:3" x14ac:dyDescent="0.25">
      <c r="C2594" s="13"/>
    </row>
    <row r="2595" spans="3:3" x14ac:dyDescent="0.25">
      <c r="C2595" s="13"/>
    </row>
    <row r="2596" spans="3:3" x14ac:dyDescent="0.25">
      <c r="C2596" s="13"/>
    </row>
    <row r="2597" spans="3:3" x14ac:dyDescent="0.25">
      <c r="C2597" s="13"/>
    </row>
    <row r="2598" spans="3:3" x14ac:dyDescent="0.25">
      <c r="C2598" s="13"/>
    </row>
    <row r="2599" spans="3:3" x14ac:dyDescent="0.25">
      <c r="C2599" s="13"/>
    </row>
    <row r="2600" spans="3:3" x14ac:dyDescent="0.25">
      <c r="C2600" s="13"/>
    </row>
    <row r="2601" spans="3:3" x14ac:dyDescent="0.25">
      <c r="C2601" s="13"/>
    </row>
    <row r="2602" spans="3:3" x14ac:dyDescent="0.25">
      <c r="C2602" s="13"/>
    </row>
    <row r="2603" spans="3:3" x14ac:dyDescent="0.25">
      <c r="C2603" s="13"/>
    </row>
    <row r="2604" spans="3:3" x14ac:dyDescent="0.25">
      <c r="C2604" s="13"/>
    </row>
    <row r="2605" spans="3:3" x14ac:dyDescent="0.25">
      <c r="C2605" s="13"/>
    </row>
    <row r="2606" spans="3:3" x14ac:dyDescent="0.25">
      <c r="C2606" s="13"/>
    </row>
    <row r="2607" spans="3:3" x14ac:dyDescent="0.25">
      <c r="C2607" s="13"/>
    </row>
    <row r="2608" spans="3:3" x14ac:dyDescent="0.25">
      <c r="C2608" s="13"/>
    </row>
    <row r="2609" spans="3:3" x14ac:dyDescent="0.25">
      <c r="C2609" s="13"/>
    </row>
    <row r="2610" spans="3:3" x14ac:dyDescent="0.25">
      <c r="C2610" s="13"/>
    </row>
    <row r="2611" spans="3:3" x14ac:dyDescent="0.25">
      <c r="C2611" s="13"/>
    </row>
    <row r="2612" spans="3:3" x14ac:dyDescent="0.25">
      <c r="C2612" s="13"/>
    </row>
    <row r="2613" spans="3:3" x14ac:dyDescent="0.25">
      <c r="C2613" s="13"/>
    </row>
    <row r="2614" spans="3:3" x14ac:dyDescent="0.25">
      <c r="C2614" s="13"/>
    </row>
    <row r="2615" spans="3:3" x14ac:dyDescent="0.25">
      <c r="C2615" s="13"/>
    </row>
    <row r="2616" spans="3:3" x14ac:dyDescent="0.25">
      <c r="C2616" s="13"/>
    </row>
    <row r="2617" spans="3:3" x14ac:dyDescent="0.25">
      <c r="C2617" s="13"/>
    </row>
    <row r="2618" spans="3:3" x14ac:dyDescent="0.25">
      <c r="C2618" s="13"/>
    </row>
    <row r="2619" spans="3:3" x14ac:dyDescent="0.25">
      <c r="C2619" s="13"/>
    </row>
    <row r="2620" spans="3:3" x14ac:dyDescent="0.25">
      <c r="C2620" s="13"/>
    </row>
    <row r="2621" spans="3:3" x14ac:dyDescent="0.25">
      <c r="C2621" s="13"/>
    </row>
    <row r="2622" spans="3:3" x14ac:dyDescent="0.25">
      <c r="C2622" s="13"/>
    </row>
    <row r="2623" spans="3:3" x14ac:dyDescent="0.25">
      <c r="C2623" s="13"/>
    </row>
    <row r="2624" spans="3:3" x14ac:dyDescent="0.25">
      <c r="C2624" s="13"/>
    </row>
    <row r="2625" spans="3:3" x14ac:dyDescent="0.25">
      <c r="C2625" s="13"/>
    </row>
    <row r="2626" spans="3:3" x14ac:dyDescent="0.25">
      <c r="C2626" s="13"/>
    </row>
    <row r="2627" spans="3:3" x14ac:dyDescent="0.25">
      <c r="C2627" s="13"/>
    </row>
    <row r="2628" spans="3:3" x14ac:dyDescent="0.25">
      <c r="C2628" s="13"/>
    </row>
    <row r="2629" spans="3:3" x14ac:dyDescent="0.25">
      <c r="C2629" s="13"/>
    </row>
    <row r="2630" spans="3:3" x14ac:dyDescent="0.25">
      <c r="C2630" s="13"/>
    </row>
    <row r="2631" spans="3:3" x14ac:dyDescent="0.25">
      <c r="C2631" s="13"/>
    </row>
    <row r="2632" spans="3:3" x14ac:dyDescent="0.25">
      <c r="C2632" s="13"/>
    </row>
    <row r="2633" spans="3:3" x14ac:dyDescent="0.25">
      <c r="C2633" s="13"/>
    </row>
    <row r="2634" spans="3:3" x14ac:dyDescent="0.25">
      <c r="C2634" s="13"/>
    </row>
    <row r="2635" spans="3:3" x14ac:dyDescent="0.25">
      <c r="C2635" s="13"/>
    </row>
    <row r="2636" spans="3:3" x14ac:dyDescent="0.25">
      <c r="C2636" s="13"/>
    </row>
    <row r="2637" spans="3:3" x14ac:dyDescent="0.25">
      <c r="C2637" s="13"/>
    </row>
    <row r="2638" spans="3:3" x14ac:dyDescent="0.25">
      <c r="C2638" s="13"/>
    </row>
    <row r="2639" spans="3:3" x14ac:dyDescent="0.25">
      <c r="C2639" s="13"/>
    </row>
    <row r="2640" spans="3:3" x14ac:dyDescent="0.25">
      <c r="C2640" s="13"/>
    </row>
    <row r="2641" spans="3:3" x14ac:dyDescent="0.25">
      <c r="C2641" s="13"/>
    </row>
    <row r="2642" spans="3:3" x14ac:dyDescent="0.25">
      <c r="C2642" s="13"/>
    </row>
    <row r="2643" spans="3:3" x14ac:dyDescent="0.25">
      <c r="C2643" s="13"/>
    </row>
    <row r="2644" spans="3:3" x14ac:dyDescent="0.25">
      <c r="C2644" s="13"/>
    </row>
    <row r="2645" spans="3:3" x14ac:dyDescent="0.25">
      <c r="C2645" s="13"/>
    </row>
    <row r="2646" spans="3:3" x14ac:dyDescent="0.25">
      <c r="C2646" s="13"/>
    </row>
    <row r="2647" spans="3:3" x14ac:dyDescent="0.25">
      <c r="C2647" s="13"/>
    </row>
    <row r="2648" spans="3:3" x14ac:dyDescent="0.25">
      <c r="C2648" s="13"/>
    </row>
    <row r="2649" spans="3:3" x14ac:dyDescent="0.25">
      <c r="C2649" s="13"/>
    </row>
    <row r="2650" spans="3:3" x14ac:dyDescent="0.25">
      <c r="C2650" s="13"/>
    </row>
    <row r="2651" spans="3:3" x14ac:dyDescent="0.25">
      <c r="C2651" s="13"/>
    </row>
    <row r="2652" spans="3:3" x14ac:dyDescent="0.25">
      <c r="C2652" s="13"/>
    </row>
    <row r="2653" spans="3:3" x14ac:dyDescent="0.25">
      <c r="C2653" s="13"/>
    </row>
    <row r="2654" spans="3:3" x14ac:dyDescent="0.25">
      <c r="C2654" s="13"/>
    </row>
    <row r="2655" spans="3:3" x14ac:dyDescent="0.25">
      <c r="C2655" s="13"/>
    </row>
    <row r="2656" spans="3:3" x14ac:dyDescent="0.25">
      <c r="C2656" s="13"/>
    </row>
    <row r="2657" spans="3:3" x14ac:dyDescent="0.25">
      <c r="C2657" s="13"/>
    </row>
    <row r="2658" spans="3:3" x14ac:dyDescent="0.25">
      <c r="C2658" s="13"/>
    </row>
    <row r="2659" spans="3:3" x14ac:dyDescent="0.25">
      <c r="C2659" s="13"/>
    </row>
    <row r="2660" spans="3:3" x14ac:dyDescent="0.25">
      <c r="C2660" s="13"/>
    </row>
    <row r="2661" spans="3:3" x14ac:dyDescent="0.25">
      <c r="C2661" s="13"/>
    </row>
    <row r="2662" spans="3:3" x14ac:dyDescent="0.25">
      <c r="C2662" s="13"/>
    </row>
    <row r="2663" spans="3:3" x14ac:dyDescent="0.25">
      <c r="C2663" s="13"/>
    </row>
    <row r="2664" spans="3:3" x14ac:dyDescent="0.25">
      <c r="C2664" s="13"/>
    </row>
    <row r="2665" spans="3:3" x14ac:dyDescent="0.25">
      <c r="C2665" s="13"/>
    </row>
    <row r="2666" spans="3:3" x14ac:dyDescent="0.25">
      <c r="C2666" s="13"/>
    </row>
    <row r="2667" spans="3:3" x14ac:dyDescent="0.25">
      <c r="C2667" s="13"/>
    </row>
    <row r="2668" spans="3:3" x14ac:dyDescent="0.25">
      <c r="C2668" s="13"/>
    </row>
    <row r="2669" spans="3:3" x14ac:dyDescent="0.25">
      <c r="C2669" s="13"/>
    </row>
    <row r="2670" spans="3:3" x14ac:dyDescent="0.25">
      <c r="C2670" s="13"/>
    </row>
    <row r="2671" spans="3:3" x14ac:dyDescent="0.25">
      <c r="C2671" s="13"/>
    </row>
    <row r="2672" spans="3:3" x14ac:dyDescent="0.25">
      <c r="C2672" s="13"/>
    </row>
    <row r="2673" spans="3:3" x14ac:dyDescent="0.25">
      <c r="C2673" s="13"/>
    </row>
    <row r="2674" spans="3:3" x14ac:dyDescent="0.25">
      <c r="C2674" s="13"/>
    </row>
    <row r="2675" spans="3:3" x14ac:dyDescent="0.25">
      <c r="C2675" s="13"/>
    </row>
    <row r="2676" spans="3:3" x14ac:dyDescent="0.25">
      <c r="C2676" s="13"/>
    </row>
    <row r="2677" spans="3:3" x14ac:dyDescent="0.25">
      <c r="C2677" s="13"/>
    </row>
    <row r="2678" spans="3:3" x14ac:dyDescent="0.25">
      <c r="C2678" s="13"/>
    </row>
    <row r="2679" spans="3:3" x14ac:dyDescent="0.25">
      <c r="C2679" s="13"/>
    </row>
    <row r="2680" spans="3:3" x14ac:dyDescent="0.25">
      <c r="C2680" s="13"/>
    </row>
    <row r="2681" spans="3:3" x14ac:dyDescent="0.25">
      <c r="C2681" s="13"/>
    </row>
    <row r="2682" spans="3:3" x14ac:dyDescent="0.25">
      <c r="C2682" s="13"/>
    </row>
    <row r="2683" spans="3:3" x14ac:dyDescent="0.25">
      <c r="C2683" s="13"/>
    </row>
    <row r="2684" spans="3:3" x14ac:dyDescent="0.25">
      <c r="C2684" s="13"/>
    </row>
    <row r="2685" spans="3:3" x14ac:dyDescent="0.25">
      <c r="C2685" s="13"/>
    </row>
    <row r="2686" spans="3:3" x14ac:dyDescent="0.25">
      <c r="C2686" s="13"/>
    </row>
    <row r="2687" spans="3:3" x14ac:dyDescent="0.25">
      <c r="C2687" s="13"/>
    </row>
    <row r="2688" spans="3:3" x14ac:dyDescent="0.25">
      <c r="C2688" s="13"/>
    </row>
    <row r="2689" spans="3:21" x14ac:dyDescent="0.25">
      <c r="C2689" s="13"/>
    </row>
    <row r="2690" spans="3:21" x14ac:dyDescent="0.25">
      <c r="C2690" s="13"/>
    </row>
    <row r="2691" spans="3:21" x14ac:dyDescent="0.25">
      <c r="C2691" s="13"/>
      <c r="O2691"/>
      <c r="P2691"/>
      <c r="Q2691"/>
      <c r="R2691"/>
      <c r="S2691"/>
      <c r="T2691"/>
      <c r="U2691"/>
    </row>
    <row r="2692" spans="3:21" x14ac:dyDescent="0.25">
      <c r="C2692" s="13"/>
    </row>
    <row r="2693" spans="3:21" x14ac:dyDescent="0.25">
      <c r="C2693" s="13"/>
    </row>
    <row r="2694" spans="3:21" x14ac:dyDescent="0.25">
      <c r="C2694" s="13"/>
    </row>
    <row r="2695" spans="3:21" x14ac:dyDescent="0.25">
      <c r="C2695" s="13"/>
    </row>
    <row r="2696" spans="3:21" x14ac:dyDescent="0.25">
      <c r="C2696" s="13"/>
      <c r="O2696"/>
      <c r="P2696"/>
      <c r="Q2696"/>
      <c r="R2696"/>
      <c r="S2696"/>
      <c r="T2696"/>
      <c r="U2696"/>
    </row>
    <row r="2697" spans="3:21" x14ac:dyDescent="0.25">
      <c r="C2697" s="13"/>
    </row>
    <row r="2698" spans="3:21" x14ac:dyDescent="0.25">
      <c r="C2698" s="13"/>
    </row>
    <row r="2699" spans="3:21" x14ac:dyDescent="0.25">
      <c r="C2699" s="13"/>
    </row>
    <row r="2700" spans="3:21" x14ac:dyDescent="0.25">
      <c r="C2700" s="13"/>
    </row>
    <row r="2701" spans="3:21" x14ac:dyDescent="0.25">
      <c r="C2701" s="13"/>
    </row>
    <row r="2702" spans="3:21" x14ac:dyDescent="0.25">
      <c r="C2702" s="13"/>
    </row>
    <row r="2703" spans="3:21" x14ac:dyDescent="0.25">
      <c r="C2703" s="13"/>
    </row>
    <row r="2704" spans="3:21" x14ac:dyDescent="0.25">
      <c r="C2704" s="13"/>
    </row>
    <row r="2705" spans="3:21" x14ac:dyDescent="0.25">
      <c r="C2705" s="13"/>
    </row>
    <row r="2706" spans="3:21" x14ac:dyDescent="0.25">
      <c r="C2706" s="13"/>
    </row>
    <row r="2707" spans="3:21" x14ac:dyDescent="0.25">
      <c r="C2707" s="13"/>
    </row>
    <row r="2708" spans="3:21" x14ac:dyDescent="0.25">
      <c r="C2708" s="13"/>
    </row>
    <row r="2709" spans="3:21" x14ac:dyDescent="0.25">
      <c r="C2709" s="13"/>
    </row>
    <row r="2710" spans="3:21" x14ac:dyDescent="0.25">
      <c r="C2710" s="13"/>
    </row>
    <row r="2711" spans="3:21" x14ac:dyDescent="0.25">
      <c r="C2711" s="13"/>
      <c r="O2711"/>
      <c r="P2711"/>
      <c r="Q2711"/>
      <c r="R2711"/>
      <c r="S2711"/>
      <c r="T2711"/>
      <c r="U2711"/>
    </row>
    <row r="2712" spans="3:21" x14ac:dyDescent="0.25">
      <c r="C2712" s="13"/>
    </row>
    <row r="2713" spans="3:21" x14ac:dyDescent="0.25">
      <c r="C2713" s="13"/>
    </row>
    <row r="2714" spans="3:21" x14ac:dyDescent="0.25">
      <c r="C2714" s="13"/>
    </row>
    <row r="2715" spans="3:21" x14ac:dyDescent="0.25">
      <c r="C2715" s="13"/>
    </row>
    <row r="2716" spans="3:21" x14ac:dyDescent="0.25">
      <c r="C2716" s="13"/>
    </row>
    <row r="2717" spans="3:21" x14ac:dyDescent="0.25">
      <c r="C2717" s="13"/>
    </row>
    <row r="2718" spans="3:21" x14ac:dyDescent="0.25">
      <c r="C2718" s="13"/>
    </row>
    <row r="2719" spans="3:21" x14ac:dyDescent="0.25">
      <c r="C2719" s="13"/>
    </row>
    <row r="2720" spans="3:21" x14ac:dyDescent="0.25">
      <c r="C2720" s="13"/>
    </row>
    <row r="2721" spans="3:3" x14ac:dyDescent="0.25">
      <c r="C2721" s="13"/>
    </row>
    <row r="2722" spans="3:3" x14ac:dyDescent="0.25">
      <c r="C2722" s="13"/>
    </row>
    <row r="2723" spans="3:3" x14ac:dyDescent="0.25">
      <c r="C2723" s="13"/>
    </row>
    <row r="2724" spans="3:3" x14ac:dyDescent="0.25">
      <c r="C2724" s="13"/>
    </row>
    <row r="2725" spans="3:3" x14ac:dyDescent="0.25">
      <c r="C2725" s="13"/>
    </row>
    <row r="2726" spans="3:3" x14ac:dyDescent="0.25">
      <c r="C2726" s="13"/>
    </row>
    <row r="2727" spans="3:3" x14ac:dyDescent="0.25">
      <c r="C2727" s="13"/>
    </row>
    <row r="2728" spans="3:3" x14ac:dyDescent="0.25">
      <c r="C2728" s="13"/>
    </row>
    <row r="2729" spans="3:3" x14ac:dyDescent="0.25">
      <c r="C2729" s="13"/>
    </row>
    <row r="2730" spans="3:3" x14ac:dyDescent="0.25">
      <c r="C2730" s="13"/>
    </row>
    <row r="2731" spans="3:3" x14ac:dyDescent="0.25">
      <c r="C2731" s="13"/>
    </row>
    <row r="2732" spans="3:3" x14ac:dyDescent="0.25">
      <c r="C2732" s="13"/>
    </row>
    <row r="2733" spans="3:3" x14ac:dyDescent="0.25">
      <c r="C2733" s="13"/>
    </row>
    <row r="2734" spans="3:3" x14ac:dyDescent="0.25">
      <c r="C2734" s="13"/>
    </row>
    <row r="2735" spans="3:3" x14ac:dyDescent="0.25">
      <c r="C2735" s="13"/>
    </row>
    <row r="2736" spans="3:3" x14ac:dyDescent="0.25">
      <c r="C2736" s="13"/>
    </row>
    <row r="2737" spans="3:3" x14ac:dyDescent="0.25">
      <c r="C2737" s="13"/>
    </row>
    <row r="2738" spans="3:3" x14ac:dyDescent="0.25">
      <c r="C2738" s="13"/>
    </row>
    <row r="2739" spans="3:3" x14ac:dyDescent="0.25">
      <c r="C2739" s="13"/>
    </row>
    <row r="2740" spans="3:3" x14ac:dyDescent="0.25">
      <c r="C2740" s="13"/>
    </row>
    <row r="2741" spans="3:3" x14ac:dyDescent="0.25">
      <c r="C2741" s="13"/>
    </row>
    <row r="2742" spans="3:3" x14ac:dyDescent="0.25">
      <c r="C2742" s="13"/>
    </row>
    <row r="2743" spans="3:3" x14ac:dyDescent="0.25">
      <c r="C2743" s="13"/>
    </row>
    <row r="2744" spans="3:3" x14ac:dyDescent="0.25">
      <c r="C2744" s="13"/>
    </row>
    <row r="2745" spans="3:3" x14ac:dyDescent="0.25">
      <c r="C2745" s="13"/>
    </row>
    <row r="2746" spans="3:3" x14ac:dyDescent="0.25">
      <c r="C2746" s="13"/>
    </row>
    <row r="2747" spans="3:3" x14ac:dyDescent="0.25">
      <c r="C2747" s="13"/>
    </row>
    <row r="2748" spans="3:3" x14ac:dyDescent="0.25">
      <c r="C2748" s="13"/>
    </row>
    <row r="2749" spans="3:3" x14ac:dyDescent="0.25">
      <c r="C2749" s="13"/>
    </row>
    <row r="2750" spans="3:3" x14ac:dyDescent="0.25">
      <c r="C2750" s="13"/>
    </row>
    <row r="2751" spans="3:3" x14ac:dyDescent="0.25">
      <c r="C2751" s="13"/>
    </row>
    <row r="2752" spans="3:3" x14ac:dyDescent="0.25">
      <c r="C2752" s="13"/>
    </row>
    <row r="2753" spans="3:3" x14ac:dyDescent="0.25">
      <c r="C2753" s="13"/>
    </row>
    <row r="2754" spans="3:3" x14ac:dyDescent="0.25">
      <c r="C2754" s="13"/>
    </row>
    <row r="2755" spans="3:3" x14ac:dyDescent="0.25">
      <c r="C2755" s="13"/>
    </row>
    <row r="2756" spans="3:3" x14ac:dyDescent="0.25">
      <c r="C2756" s="13"/>
    </row>
    <row r="2757" spans="3:3" x14ac:dyDescent="0.25">
      <c r="C2757" s="13"/>
    </row>
    <row r="2758" spans="3:3" x14ac:dyDescent="0.25">
      <c r="C2758" s="13"/>
    </row>
    <row r="2759" spans="3:3" x14ac:dyDescent="0.25">
      <c r="C2759" s="13"/>
    </row>
    <row r="2760" spans="3:3" x14ac:dyDescent="0.25">
      <c r="C2760" s="13"/>
    </row>
    <row r="2761" spans="3:3" x14ac:dyDescent="0.25">
      <c r="C2761" s="13"/>
    </row>
    <row r="2762" spans="3:3" x14ac:dyDescent="0.25">
      <c r="C2762" s="13"/>
    </row>
    <row r="2763" spans="3:3" x14ac:dyDescent="0.25">
      <c r="C2763" s="13"/>
    </row>
    <row r="2764" spans="3:3" x14ac:dyDescent="0.25">
      <c r="C2764" s="13"/>
    </row>
    <row r="2765" spans="3:3" x14ac:dyDescent="0.25">
      <c r="C2765" s="13"/>
    </row>
    <row r="2766" spans="3:3" x14ac:dyDescent="0.25">
      <c r="C2766" s="13"/>
    </row>
    <row r="2767" spans="3:3" x14ac:dyDescent="0.25">
      <c r="C2767" s="13"/>
    </row>
    <row r="2768" spans="3:3" x14ac:dyDescent="0.25">
      <c r="C2768" s="13"/>
    </row>
    <row r="2769" spans="3:3" x14ac:dyDescent="0.25">
      <c r="C2769" s="13"/>
    </row>
    <row r="2770" spans="3:3" x14ac:dyDescent="0.25">
      <c r="C2770" s="13"/>
    </row>
    <row r="2771" spans="3:3" x14ac:dyDescent="0.25">
      <c r="C2771" s="13"/>
    </row>
    <row r="2772" spans="3:3" x14ac:dyDescent="0.25">
      <c r="C2772" s="13"/>
    </row>
    <row r="2773" spans="3:3" x14ac:dyDescent="0.25">
      <c r="C2773" s="13"/>
    </row>
    <row r="2774" spans="3:3" x14ac:dyDescent="0.25">
      <c r="C2774" s="13"/>
    </row>
    <row r="2775" spans="3:3" x14ac:dyDescent="0.25">
      <c r="C2775" s="13"/>
    </row>
    <row r="2776" spans="3:3" x14ac:dyDescent="0.25">
      <c r="C2776" s="13"/>
    </row>
    <row r="2777" spans="3:3" x14ac:dyDescent="0.25">
      <c r="C2777" s="13"/>
    </row>
    <row r="2778" spans="3:3" x14ac:dyDescent="0.25">
      <c r="C2778" s="13"/>
    </row>
    <row r="2779" spans="3:3" x14ac:dyDescent="0.25">
      <c r="C2779" s="13"/>
    </row>
    <row r="2780" spans="3:3" x14ac:dyDescent="0.25">
      <c r="C2780" s="13"/>
    </row>
    <row r="2781" spans="3:3" x14ac:dyDescent="0.25">
      <c r="C2781" s="13"/>
    </row>
    <row r="2782" spans="3:3" x14ac:dyDescent="0.25">
      <c r="C2782" s="13"/>
    </row>
    <row r="2783" spans="3:3" x14ac:dyDescent="0.25">
      <c r="C2783" s="13"/>
    </row>
    <row r="2784" spans="3:3" x14ac:dyDescent="0.25">
      <c r="C2784" s="13"/>
    </row>
    <row r="2785" spans="3:3" x14ac:dyDescent="0.25">
      <c r="C2785" s="13"/>
    </row>
    <row r="2786" spans="3:3" x14ac:dyDescent="0.25">
      <c r="C2786" s="13"/>
    </row>
    <row r="2787" spans="3:3" x14ac:dyDescent="0.25">
      <c r="C2787" s="13"/>
    </row>
    <row r="2788" spans="3:3" x14ac:dyDescent="0.25">
      <c r="C2788" s="13"/>
    </row>
    <row r="2789" spans="3:3" x14ac:dyDescent="0.25">
      <c r="C2789" s="13"/>
    </row>
    <row r="2790" spans="3:3" x14ac:dyDescent="0.25">
      <c r="C2790" s="13"/>
    </row>
    <row r="2791" spans="3:3" x14ac:dyDescent="0.25">
      <c r="C2791" s="13"/>
    </row>
    <row r="2792" spans="3:3" x14ac:dyDescent="0.25">
      <c r="C2792" s="13"/>
    </row>
    <row r="2793" spans="3:3" x14ac:dyDescent="0.25">
      <c r="C2793" s="13"/>
    </row>
    <row r="2794" spans="3:3" x14ac:dyDescent="0.25">
      <c r="C2794" s="13"/>
    </row>
    <row r="2795" spans="3:3" x14ac:dyDescent="0.25">
      <c r="C2795" s="13"/>
    </row>
    <row r="2796" spans="3:3" x14ac:dyDescent="0.25">
      <c r="C2796" s="13"/>
    </row>
    <row r="2797" spans="3:3" x14ac:dyDescent="0.25">
      <c r="C2797" s="13"/>
    </row>
    <row r="2798" spans="3:3" x14ac:dyDescent="0.25">
      <c r="C2798" s="13"/>
    </row>
    <row r="2799" spans="3:3" x14ac:dyDescent="0.25">
      <c r="C2799" s="13"/>
    </row>
    <row r="2800" spans="3:3" x14ac:dyDescent="0.25">
      <c r="C2800" s="13"/>
    </row>
    <row r="2801" spans="3:3" x14ac:dyDescent="0.25">
      <c r="C2801" s="13"/>
    </row>
    <row r="2802" spans="3:3" x14ac:dyDescent="0.25">
      <c r="C2802" s="13"/>
    </row>
    <row r="2803" spans="3:3" x14ac:dyDescent="0.25">
      <c r="C2803" s="13"/>
    </row>
    <row r="2804" spans="3:3" x14ac:dyDescent="0.25">
      <c r="C2804" s="13"/>
    </row>
    <row r="2805" spans="3:3" x14ac:dyDescent="0.25">
      <c r="C2805" s="13"/>
    </row>
    <row r="2806" spans="3:3" x14ac:dyDescent="0.25">
      <c r="C2806" s="13"/>
    </row>
    <row r="2807" spans="3:3" x14ac:dyDescent="0.25">
      <c r="C2807" s="13"/>
    </row>
    <row r="2808" spans="3:3" x14ac:dyDescent="0.25">
      <c r="C2808" s="13"/>
    </row>
    <row r="2809" spans="3:3" x14ac:dyDescent="0.25">
      <c r="C2809" s="13"/>
    </row>
    <row r="2810" spans="3:3" x14ac:dyDescent="0.25">
      <c r="C2810" s="13"/>
    </row>
    <row r="2811" spans="3:3" x14ac:dyDescent="0.25">
      <c r="C2811" s="13"/>
    </row>
    <row r="2812" spans="3:3" x14ac:dyDescent="0.25">
      <c r="C2812" s="13"/>
    </row>
    <row r="2813" spans="3:3" x14ac:dyDescent="0.25">
      <c r="C2813" s="13"/>
    </row>
    <row r="2814" spans="3:3" x14ac:dyDescent="0.25">
      <c r="C2814" s="13"/>
    </row>
    <row r="2815" spans="3:3" x14ac:dyDescent="0.25">
      <c r="C2815" s="13"/>
    </row>
    <row r="2816" spans="3:3" x14ac:dyDescent="0.25">
      <c r="C2816" s="13"/>
    </row>
    <row r="2817" spans="3:3" x14ac:dyDescent="0.25">
      <c r="C2817" s="13"/>
    </row>
    <row r="2818" spans="3:3" x14ac:dyDescent="0.25">
      <c r="C2818" s="13"/>
    </row>
    <row r="2819" spans="3:3" x14ac:dyDescent="0.25">
      <c r="C2819" s="13"/>
    </row>
    <row r="2820" spans="3:3" x14ac:dyDescent="0.25">
      <c r="C2820" s="13"/>
    </row>
    <row r="2821" spans="3:3" x14ac:dyDescent="0.25">
      <c r="C2821" s="13"/>
    </row>
    <row r="2822" spans="3:3" x14ac:dyDescent="0.25">
      <c r="C2822" s="13"/>
    </row>
    <row r="2823" spans="3:3" x14ac:dyDescent="0.25">
      <c r="C2823" s="13"/>
    </row>
    <row r="2824" spans="3:3" x14ac:dyDescent="0.25">
      <c r="C2824" s="13"/>
    </row>
    <row r="2825" spans="3:3" x14ac:dyDescent="0.25">
      <c r="C2825" s="13"/>
    </row>
    <row r="2826" spans="3:3" x14ac:dyDescent="0.25">
      <c r="C2826" s="13"/>
    </row>
    <row r="2827" spans="3:3" x14ac:dyDescent="0.25">
      <c r="C2827" s="13"/>
    </row>
    <row r="2828" spans="3:3" x14ac:dyDescent="0.25">
      <c r="C2828" s="13"/>
    </row>
    <row r="2829" spans="3:3" x14ac:dyDescent="0.25">
      <c r="C2829" s="13"/>
    </row>
    <row r="2830" spans="3:3" x14ac:dyDescent="0.25">
      <c r="C2830" s="13"/>
    </row>
    <row r="2831" spans="3:3" x14ac:dyDescent="0.25">
      <c r="C2831" s="13"/>
    </row>
    <row r="2832" spans="3:3" x14ac:dyDescent="0.25">
      <c r="C2832" s="13"/>
    </row>
    <row r="2833" spans="3:3" x14ac:dyDescent="0.25">
      <c r="C2833" s="13"/>
    </row>
    <row r="2834" spans="3:3" x14ac:dyDescent="0.25">
      <c r="C2834" s="13"/>
    </row>
    <row r="2835" spans="3:3" x14ac:dyDescent="0.25">
      <c r="C2835" s="13"/>
    </row>
    <row r="2836" spans="3:3" x14ac:dyDescent="0.25">
      <c r="C2836" s="13"/>
    </row>
    <row r="2837" spans="3:3" x14ac:dyDescent="0.25">
      <c r="C2837" s="13"/>
    </row>
    <row r="2838" spans="3:3" x14ac:dyDescent="0.25">
      <c r="C2838" s="13"/>
    </row>
    <row r="2839" spans="3:3" x14ac:dyDescent="0.25">
      <c r="C2839" s="13"/>
    </row>
    <row r="2840" spans="3:3" x14ac:dyDescent="0.25">
      <c r="C2840" s="13"/>
    </row>
    <row r="2841" spans="3:3" x14ac:dyDescent="0.25">
      <c r="C2841" s="13"/>
    </row>
    <row r="2842" spans="3:3" x14ac:dyDescent="0.25">
      <c r="C2842" s="13"/>
    </row>
    <row r="2843" spans="3:3" x14ac:dyDescent="0.25">
      <c r="C2843" s="13"/>
    </row>
    <row r="2844" spans="3:3" x14ac:dyDescent="0.25">
      <c r="C2844" s="13"/>
    </row>
    <row r="2845" spans="3:3" x14ac:dyDescent="0.25">
      <c r="C2845" s="13"/>
    </row>
    <row r="2846" spans="3:3" x14ac:dyDescent="0.25">
      <c r="C2846" s="13"/>
    </row>
    <row r="2847" spans="3:3" x14ac:dyDescent="0.25">
      <c r="C2847" s="13"/>
    </row>
    <row r="2848" spans="3:3" x14ac:dyDescent="0.25">
      <c r="C2848" s="13"/>
    </row>
    <row r="2849" spans="3:21" x14ac:dyDescent="0.25">
      <c r="C2849" s="13"/>
    </row>
    <row r="2850" spans="3:21" x14ac:dyDescent="0.25">
      <c r="C2850" s="13"/>
    </row>
    <row r="2851" spans="3:21" x14ac:dyDescent="0.25">
      <c r="C2851" s="13"/>
    </row>
    <row r="2852" spans="3:21" x14ac:dyDescent="0.25">
      <c r="C2852" s="13"/>
    </row>
    <row r="2853" spans="3:21" x14ac:dyDescent="0.25">
      <c r="C2853" s="13"/>
    </row>
    <row r="2854" spans="3:21" x14ac:dyDescent="0.25">
      <c r="C2854" s="13"/>
    </row>
    <row r="2855" spans="3:21" x14ac:dyDescent="0.25">
      <c r="C2855" s="13"/>
    </row>
    <row r="2856" spans="3:21" x14ac:dyDescent="0.25">
      <c r="C2856" s="13"/>
    </row>
    <row r="2857" spans="3:21" x14ac:dyDescent="0.25">
      <c r="C2857" s="13"/>
    </row>
    <row r="2858" spans="3:21" x14ac:dyDescent="0.25">
      <c r="C2858" s="13"/>
      <c r="O2858"/>
      <c r="P2858"/>
      <c r="Q2858"/>
      <c r="R2858"/>
      <c r="S2858"/>
      <c r="T2858"/>
      <c r="U2858"/>
    </row>
    <row r="2859" spans="3:21" x14ac:dyDescent="0.25">
      <c r="C2859" s="13"/>
    </row>
    <row r="2860" spans="3:21" x14ac:dyDescent="0.25">
      <c r="C2860" s="13"/>
    </row>
    <row r="2861" spans="3:21" x14ac:dyDescent="0.25">
      <c r="C2861" s="13"/>
    </row>
    <row r="2862" spans="3:21" x14ac:dyDescent="0.25">
      <c r="C2862" s="13"/>
    </row>
    <row r="2863" spans="3:21" x14ac:dyDescent="0.25">
      <c r="C2863" s="13"/>
    </row>
    <row r="2864" spans="3:21" x14ac:dyDescent="0.25">
      <c r="C2864" s="13"/>
    </row>
    <row r="2865" spans="3:21" x14ac:dyDescent="0.25">
      <c r="C2865" s="13"/>
      <c r="O2865"/>
      <c r="P2865"/>
      <c r="Q2865"/>
      <c r="R2865"/>
      <c r="S2865"/>
      <c r="T2865"/>
      <c r="U2865"/>
    </row>
    <row r="2866" spans="3:21" x14ac:dyDescent="0.25">
      <c r="C2866" s="13"/>
    </row>
    <row r="2867" spans="3:21" x14ac:dyDescent="0.25">
      <c r="C2867" s="13"/>
    </row>
    <row r="2868" spans="3:21" x14ac:dyDescent="0.25">
      <c r="C2868" s="13"/>
    </row>
    <row r="2869" spans="3:21" x14ac:dyDescent="0.25">
      <c r="C2869" s="13"/>
    </row>
    <row r="2870" spans="3:21" x14ac:dyDescent="0.25">
      <c r="C2870" s="13"/>
      <c r="O2870"/>
      <c r="P2870"/>
      <c r="Q2870"/>
      <c r="R2870"/>
      <c r="S2870"/>
      <c r="T2870"/>
      <c r="U2870"/>
    </row>
    <row r="2871" spans="3:21" x14ac:dyDescent="0.25">
      <c r="C2871" s="13"/>
    </row>
    <row r="2872" spans="3:21" x14ac:dyDescent="0.25">
      <c r="C2872" s="13"/>
    </row>
    <row r="2873" spans="3:21" x14ac:dyDescent="0.25">
      <c r="C2873" s="13"/>
    </row>
    <row r="2874" spans="3:21" x14ac:dyDescent="0.25">
      <c r="C2874" s="13"/>
    </row>
    <row r="2875" spans="3:21" x14ac:dyDescent="0.25">
      <c r="C2875" s="13"/>
    </row>
    <row r="2876" spans="3:21" x14ac:dyDescent="0.25">
      <c r="C2876" s="13"/>
    </row>
    <row r="2877" spans="3:21" x14ac:dyDescent="0.25">
      <c r="C2877" s="13"/>
    </row>
    <row r="2878" spans="3:21" x14ac:dyDescent="0.25">
      <c r="C2878" s="13"/>
      <c r="O2878"/>
      <c r="P2878"/>
      <c r="Q2878"/>
      <c r="R2878"/>
      <c r="S2878"/>
      <c r="T2878"/>
      <c r="U2878"/>
    </row>
    <row r="2879" spans="3:21" x14ac:dyDescent="0.25">
      <c r="C2879" s="13"/>
    </row>
    <row r="2880" spans="3:21" x14ac:dyDescent="0.25">
      <c r="C2880" s="13"/>
    </row>
    <row r="2881" spans="3:21" x14ac:dyDescent="0.25">
      <c r="C2881" s="13"/>
    </row>
    <row r="2882" spans="3:21" x14ac:dyDescent="0.25">
      <c r="C2882" s="13"/>
    </row>
    <row r="2883" spans="3:21" x14ac:dyDescent="0.25">
      <c r="C2883" s="13"/>
    </row>
    <row r="2884" spans="3:21" x14ac:dyDescent="0.25">
      <c r="C2884" s="13"/>
    </row>
    <row r="2885" spans="3:21" x14ac:dyDescent="0.25">
      <c r="C2885" s="13"/>
    </row>
    <row r="2886" spans="3:21" x14ac:dyDescent="0.25">
      <c r="C2886" s="13"/>
      <c r="O2886"/>
      <c r="P2886"/>
      <c r="Q2886"/>
      <c r="R2886"/>
      <c r="S2886"/>
      <c r="T2886"/>
      <c r="U2886"/>
    </row>
    <row r="2887" spans="3:21" x14ac:dyDescent="0.25">
      <c r="C2887" s="13"/>
    </row>
    <row r="2888" spans="3:21" x14ac:dyDescent="0.25">
      <c r="C2888" s="13"/>
    </row>
    <row r="2889" spans="3:21" x14ac:dyDescent="0.25">
      <c r="C2889" s="13"/>
    </row>
    <row r="2890" spans="3:21" x14ac:dyDescent="0.25">
      <c r="C2890" s="13"/>
    </row>
    <row r="2891" spans="3:21" x14ac:dyDescent="0.25">
      <c r="C2891" s="13"/>
    </row>
    <row r="2892" spans="3:21" x14ac:dyDescent="0.25">
      <c r="C2892" s="13"/>
    </row>
    <row r="2893" spans="3:21" x14ac:dyDescent="0.25">
      <c r="C2893" s="13"/>
    </row>
    <row r="2894" spans="3:21" x14ac:dyDescent="0.25">
      <c r="C2894" s="13"/>
    </row>
    <row r="2895" spans="3:21" x14ac:dyDescent="0.25">
      <c r="C2895" s="13"/>
    </row>
    <row r="2896" spans="3:21" x14ac:dyDescent="0.25">
      <c r="C2896" s="13"/>
    </row>
    <row r="2897" spans="3:21" x14ac:dyDescent="0.25">
      <c r="C2897" s="13"/>
    </row>
    <row r="2898" spans="3:21" x14ac:dyDescent="0.25">
      <c r="C2898" s="13"/>
    </row>
    <row r="2899" spans="3:21" x14ac:dyDescent="0.25">
      <c r="C2899" s="13"/>
    </row>
    <row r="2900" spans="3:21" x14ac:dyDescent="0.25">
      <c r="C2900" s="13"/>
    </row>
    <row r="2901" spans="3:21" x14ac:dyDescent="0.25">
      <c r="C2901" s="13"/>
    </row>
    <row r="2902" spans="3:21" x14ac:dyDescent="0.25">
      <c r="C2902" s="13"/>
    </row>
    <row r="2903" spans="3:21" x14ac:dyDescent="0.25">
      <c r="C2903" s="13"/>
    </row>
    <row r="2904" spans="3:21" x14ac:dyDescent="0.25">
      <c r="C2904" s="13"/>
    </row>
    <row r="2905" spans="3:21" x14ac:dyDescent="0.25">
      <c r="C2905" s="13"/>
    </row>
    <row r="2906" spans="3:21" x14ac:dyDescent="0.25">
      <c r="C2906" s="13"/>
      <c r="O2906"/>
      <c r="P2906"/>
      <c r="Q2906"/>
      <c r="R2906"/>
      <c r="S2906"/>
      <c r="T2906"/>
      <c r="U2906"/>
    </row>
    <row r="2907" spans="3:21" x14ac:dyDescent="0.25">
      <c r="C2907" s="13"/>
    </row>
    <row r="2908" spans="3:21" x14ac:dyDescent="0.25">
      <c r="C2908" s="13"/>
    </row>
    <row r="2909" spans="3:21" x14ac:dyDescent="0.25">
      <c r="C2909" s="13"/>
    </row>
    <row r="2910" spans="3:21" x14ac:dyDescent="0.25">
      <c r="C2910" s="13"/>
    </row>
    <row r="2911" spans="3:21" x14ac:dyDescent="0.25">
      <c r="C2911" s="13"/>
    </row>
    <row r="2912" spans="3:21" x14ac:dyDescent="0.25">
      <c r="C2912" s="13"/>
    </row>
    <row r="2913" spans="3:3" x14ac:dyDescent="0.25">
      <c r="C2913" s="13"/>
    </row>
    <row r="2914" spans="3:3" x14ac:dyDescent="0.25">
      <c r="C2914" s="13"/>
    </row>
    <row r="2915" spans="3:3" x14ac:dyDescent="0.25">
      <c r="C2915" s="13"/>
    </row>
    <row r="2916" spans="3:3" x14ac:dyDescent="0.25">
      <c r="C2916" s="13"/>
    </row>
    <row r="2917" spans="3:3" x14ac:dyDescent="0.25">
      <c r="C2917" s="13"/>
    </row>
    <row r="2918" spans="3:3" x14ac:dyDescent="0.25">
      <c r="C2918" s="13"/>
    </row>
    <row r="2919" spans="3:3" x14ac:dyDescent="0.25">
      <c r="C2919" s="13"/>
    </row>
    <row r="2920" spans="3:3" x14ac:dyDescent="0.25">
      <c r="C2920" s="13"/>
    </row>
    <row r="2921" spans="3:3" x14ac:dyDescent="0.25">
      <c r="C2921" s="13"/>
    </row>
    <row r="2922" spans="3:3" x14ac:dyDescent="0.25">
      <c r="C2922" s="13"/>
    </row>
    <row r="2923" spans="3:3" x14ac:dyDescent="0.25">
      <c r="C2923" s="13"/>
    </row>
    <row r="2924" spans="3:3" x14ac:dyDescent="0.25">
      <c r="C2924" s="13"/>
    </row>
    <row r="2925" spans="3:3" x14ac:dyDescent="0.25">
      <c r="C2925" s="13"/>
    </row>
    <row r="2926" spans="3:3" x14ac:dyDescent="0.25">
      <c r="C2926" s="13"/>
    </row>
    <row r="2927" spans="3:3" x14ac:dyDescent="0.25">
      <c r="C2927" s="13"/>
    </row>
    <row r="2928" spans="3:3" x14ac:dyDescent="0.25">
      <c r="C2928" s="13"/>
    </row>
    <row r="2929" spans="3:21" x14ac:dyDescent="0.25">
      <c r="C2929" s="13"/>
    </row>
    <row r="2930" spans="3:21" x14ac:dyDescent="0.25">
      <c r="C2930" s="13"/>
    </row>
    <row r="2931" spans="3:21" x14ac:dyDescent="0.25">
      <c r="C2931" s="13"/>
      <c r="O2931"/>
      <c r="P2931"/>
      <c r="Q2931"/>
      <c r="R2931"/>
      <c r="S2931"/>
      <c r="T2931"/>
      <c r="U2931"/>
    </row>
    <row r="2932" spans="3:21" x14ac:dyDescent="0.25">
      <c r="C2932" s="13"/>
    </row>
    <row r="2933" spans="3:21" x14ac:dyDescent="0.25">
      <c r="C2933" s="13"/>
    </row>
    <row r="2934" spans="3:21" x14ac:dyDescent="0.25">
      <c r="C2934" s="13"/>
    </row>
    <row r="2935" spans="3:21" x14ac:dyDescent="0.25">
      <c r="C2935" s="13"/>
    </row>
    <row r="2936" spans="3:21" x14ac:dyDescent="0.25">
      <c r="C2936" s="13"/>
    </row>
    <row r="2937" spans="3:21" x14ac:dyDescent="0.25">
      <c r="C2937" s="13"/>
      <c r="O2937"/>
      <c r="P2937"/>
      <c r="Q2937"/>
      <c r="R2937"/>
      <c r="S2937"/>
      <c r="T2937"/>
      <c r="U2937"/>
    </row>
    <row r="2938" spans="3:21" x14ac:dyDescent="0.25">
      <c r="C2938" s="13"/>
    </row>
    <row r="2939" spans="3:21" x14ac:dyDescent="0.25">
      <c r="C2939" s="13"/>
      <c r="O2939"/>
      <c r="P2939"/>
      <c r="Q2939"/>
      <c r="R2939"/>
      <c r="S2939"/>
      <c r="T2939"/>
      <c r="U2939"/>
    </row>
    <row r="2940" spans="3:21" x14ac:dyDescent="0.25">
      <c r="C2940" s="13"/>
    </row>
    <row r="2941" spans="3:21" x14ac:dyDescent="0.25">
      <c r="C2941" s="13"/>
    </row>
    <row r="2942" spans="3:21" x14ac:dyDescent="0.25">
      <c r="C2942" s="13"/>
    </row>
    <row r="2943" spans="3:21" x14ac:dyDescent="0.25">
      <c r="C2943" s="13"/>
    </row>
    <row r="2944" spans="3:21" x14ac:dyDescent="0.25">
      <c r="C2944" s="13"/>
    </row>
    <row r="2945" spans="3:3" x14ac:dyDescent="0.25">
      <c r="C2945" s="13"/>
    </row>
    <row r="2946" spans="3:3" x14ac:dyDescent="0.25">
      <c r="C2946" s="13"/>
    </row>
    <row r="2947" spans="3:3" x14ac:dyDescent="0.25">
      <c r="C2947" s="13"/>
    </row>
    <row r="2948" spans="3:3" x14ac:dyDescent="0.25">
      <c r="C2948" s="13"/>
    </row>
    <row r="2949" spans="3:3" x14ac:dyDescent="0.25">
      <c r="C2949" s="13"/>
    </row>
    <row r="2950" spans="3:3" x14ac:dyDescent="0.25">
      <c r="C2950" s="13"/>
    </row>
    <row r="2951" spans="3:3" x14ac:dyDescent="0.25">
      <c r="C2951" s="13"/>
    </row>
    <row r="2952" spans="3:3" x14ac:dyDescent="0.25">
      <c r="C2952" s="13"/>
    </row>
    <row r="2953" spans="3:3" x14ac:dyDescent="0.25">
      <c r="C2953" s="13"/>
    </row>
    <row r="2954" spans="3:3" x14ac:dyDescent="0.25">
      <c r="C2954" s="13"/>
    </row>
    <row r="2955" spans="3:3" x14ac:dyDescent="0.25">
      <c r="C2955" s="13"/>
    </row>
    <row r="2956" spans="3:3" x14ac:dyDescent="0.25">
      <c r="C2956" s="13"/>
    </row>
    <row r="2957" spans="3:3" x14ac:dyDescent="0.25">
      <c r="C2957" s="13"/>
    </row>
    <row r="2958" spans="3:3" x14ac:dyDescent="0.25">
      <c r="C2958" s="13"/>
    </row>
    <row r="2959" spans="3:3" x14ac:dyDescent="0.25">
      <c r="C2959" s="13"/>
    </row>
    <row r="2960" spans="3:3" x14ac:dyDescent="0.25">
      <c r="C2960" s="13"/>
    </row>
    <row r="2961" spans="3:3" x14ac:dyDescent="0.25">
      <c r="C2961" s="13"/>
    </row>
    <row r="2962" spans="3:3" x14ac:dyDescent="0.25">
      <c r="C2962" s="13"/>
    </row>
    <row r="2963" spans="3:3" x14ac:dyDescent="0.25">
      <c r="C2963" s="13"/>
    </row>
    <row r="2964" spans="3:3" x14ac:dyDescent="0.25">
      <c r="C2964" s="13"/>
    </row>
    <row r="2965" spans="3:3" x14ac:dyDescent="0.25">
      <c r="C2965" s="13"/>
    </row>
    <row r="2966" spans="3:3" x14ac:dyDescent="0.25">
      <c r="C2966" s="13"/>
    </row>
    <row r="2967" spans="3:3" x14ac:dyDescent="0.25">
      <c r="C2967" s="13"/>
    </row>
    <row r="2968" spans="3:3" x14ac:dyDescent="0.25">
      <c r="C2968" s="13"/>
    </row>
    <row r="2969" spans="3:3" x14ac:dyDescent="0.25">
      <c r="C2969" s="13"/>
    </row>
    <row r="2970" spans="3:3" x14ac:dyDescent="0.25">
      <c r="C2970" s="13"/>
    </row>
    <row r="2971" spans="3:3" x14ac:dyDescent="0.25">
      <c r="C2971" s="13"/>
    </row>
    <row r="2972" spans="3:3" x14ac:dyDescent="0.25">
      <c r="C2972" s="13"/>
    </row>
    <row r="2973" spans="3:3" x14ac:dyDescent="0.25">
      <c r="C2973" s="13"/>
    </row>
    <row r="2974" spans="3:3" x14ac:dyDescent="0.25">
      <c r="C2974" s="13"/>
    </row>
    <row r="2975" spans="3:3" x14ac:dyDescent="0.25">
      <c r="C2975" s="13"/>
    </row>
    <row r="2976" spans="3:3" x14ac:dyDescent="0.25">
      <c r="C2976" s="13"/>
    </row>
    <row r="2977" spans="3:21" x14ac:dyDescent="0.25">
      <c r="C2977" s="13"/>
    </row>
    <row r="2978" spans="3:21" x14ac:dyDescent="0.25">
      <c r="C2978" s="13"/>
    </row>
    <row r="2979" spans="3:21" x14ac:dyDescent="0.25">
      <c r="C2979" s="13"/>
    </row>
    <row r="2980" spans="3:21" x14ac:dyDescent="0.25">
      <c r="C2980" s="13"/>
    </row>
    <row r="2981" spans="3:21" x14ac:dyDescent="0.25">
      <c r="C2981" s="13"/>
    </row>
    <row r="2982" spans="3:21" x14ac:dyDescent="0.25">
      <c r="C2982" s="13"/>
    </row>
    <row r="2983" spans="3:21" x14ac:dyDescent="0.25">
      <c r="C2983" s="13"/>
      <c r="O2983"/>
      <c r="P2983"/>
      <c r="Q2983"/>
      <c r="R2983"/>
      <c r="S2983"/>
      <c r="T2983"/>
      <c r="U2983"/>
    </row>
    <row r="2984" spans="3:21" x14ac:dyDescent="0.25">
      <c r="C2984" s="13"/>
    </row>
    <row r="2985" spans="3:21" x14ac:dyDescent="0.25">
      <c r="C2985" s="13"/>
    </row>
    <row r="2986" spans="3:21" x14ac:dyDescent="0.25">
      <c r="C2986" s="13"/>
    </row>
    <row r="2987" spans="3:21" x14ac:dyDescent="0.25">
      <c r="C2987" s="13"/>
    </row>
    <row r="2988" spans="3:21" x14ac:dyDescent="0.25">
      <c r="C2988" s="13"/>
    </row>
    <row r="2989" spans="3:21" x14ac:dyDescent="0.25">
      <c r="C2989" s="13"/>
    </row>
    <row r="2990" spans="3:21" x14ac:dyDescent="0.25">
      <c r="C2990" s="13"/>
    </row>
    <row r="2991" spans="3:21" x14ac:dyDescent="0.25">
      <c r="C2991" s="13"/>
    </row>
    <row r="2992" spans="3:21" x14ac:dyDescent="0.25">
      <c r="C2992" s="13"/>
    </row>
    <row r="2993" spans="3:3" x14ac:dyDescent="0.25">
      <c r="C2993" s="13"/>
    </row>
    <row r="2994" spans="3:3" x14ac:dyDescent="0.25">
      <c r="C2994" s="13"/>
    </row>
    <row r="2995" spans="3:3" x14ac:dyDescent="0.25">
      <c r="C2995" s="13"/>
    </row>
    <row r="2996" spans="3:3" x14ac:dyDescent="0.25">
      <c r="C2996" s="13"/>
    </row>
    <row r="2997" spans="3:3" x14ac:dyDescent="0.25">
      <c r="C2997" s="13"/>
    </row>
    <row r="2998" spans="3:3" x14ac:dyDescent="0.25">
      <c r="C2998" s="13"/>
    </row>
    <row r="2999" spans="3:3" x14ac:dyDescent="0.25">
      <c r="C2999" s="13"/>
    </row>
    <row r="3000" spans="3:3" x14ac:dyDescent="0.25">
      <c r="C3000" s="13"/>
    </row>
    <row r="3001" spans="3:3" x14ac:dyDescent="0.25">
      <c r="C3001" s="13"/>
    </row>
    <row r="3002" spans="3:3" x14ac:dyDescent="0.25">
      <c r="C3002" s="13"/>
    </row>
    <row r="3003" spans="3:3" x14ac:dyDescent="0.25">
      <c r="C3003" s="13"/>
    </row>
    <row r="3004" spans="3:3" x14ac:dyDescent="0.25">
      <c r="C3004" s="13"/>
    </row>
    <row r="3005" spans="3:3" x14ac:dyDescent="0.25">
      <c r="C3005" s="13"/>
    </row>
    <row r="3006" spans="3:3" x14ac:dyDescent="0.25">
      <c r="C3006" s="13"/>
    </row>
    <row r="3007" spans="3:3" x14ac:dyDescent="0.25">
      <c r="C3007" s="13"/>
    </row>
    <row r="3008" spans="3:3" x14ac:dyDescent="0.25">
      <c r="C3008" s="13"/>
    </row>
    <row r="3009" spans="3:3" x14ac:dyDescent="0.25">
      <c r="C3009" s="13"/>
    </row>
    <row r="3010" spans="3:3" x14ac:dyDescent="0.25">
      <c r="C3010" s="13"/>
    </row>
    <row r="3011" spans="3:3" x14ac:dyDescent="0.25">
      <c r="C3011" s="13"/>
    </row>
    <row r="3012" spans="3:3" x14ac:dyDescent="0.25">
      <c r="C3012" s="13"/>
    </row>
    <row r="3013" spans="3:3" x14ac:dyDescent="0.25">
      <c r="C3013" s="13"/>
    </row>
    <row r="3014" spans="3:3" x14ac:dyDescent="0.25">
      <c r="C3014" s="13"/>
    </row>
    <row r="3015" spans="3:3" x14ac:dyDescent="0.25">
      <c r="C3015" s="13"/>
    </row>
    <row r="3016" spans="3:3" x14ac:dyDescent="0.25">
      <c r="C3016" s="13"/>
    </row>
    <row r="3017" spans="3:3" x14ac:dyDescent="0.25">
      <c r="C3017" s="13"/>
    </row>
    <row r="3018" spans="3:3" x14ac:dyDescent="0.25">
      <c r="C3018" s="13"/>
    </row>
    <row r="3019" spans="3:3" x14ac:dyDescent="0.25">
      <c r="C3019" s="13"/>
    </row>
    <row r="3020" spans="3:3" x14ac:dyDescent="0.25">
      <c r="C3020" s="13"/>
    </row>
    <row r="3021" spans="3:3" x14ac:dyDescent="0.25">
      <c r="C3021" s="13"/>
    </row>
    <row r="3022" spans="3:3" x14ac:dyDescent="0.25">
      <c r="C3022" s="13"/>
    </row>
    <row r="3023" spans="3:3" x14ac:dyDescent="0.25">
      <c r="C3023" s="13"/>
    </row>
    <row r="3024" spans="3:3" x14ac:dyDescent="0.25">
      <c r="C3024" s="13"/>
    </row>
    <row r="3025" spans="3:21" x14ac:dyDescent="0.25">
      <c r="C3025" s="13"/>
    </row>
    <row r="3026" spans="3:21" x14ac:dyDescent="0.25">
      <c r="C3026" s="13"/>
    </row>
    <row r="3027" spans="3:21" x14ac:dyDescent="0.25">
      <c r="C3027" s="13"/>
    </row>
    <row r="3028" spans="3:21" x14ac:dyDescent="0.25">
      <c r="C3028" s="13"/>
      <c r="O3028"/>
      <c r="P3028"/>
      <c r="Q3028"/>
      <c r="R3028"/>
      <c r="S3028"/>
      <c r="T3028"/>
      <c r="U3028"/>
    </row>
    <row r="3029" spans="3:21" x14ac:dyDescent="0.25">
      <c r="C3029" s="13"/>
    </row>
    <row r="3030" spans="3:21" x14ac:dyDescent="0.25">
      <c r="C3030" s="13"/>
    </row>
    <row r="3031" spans="3:21" x14ac:dyDescent="0.25">
      <c r="C3031" s="13"/>
    </row>
    <row r="3032" spans="3:21" x14ac:dyDescent="0.25">
      <c r="C3032" s="13"/>
    </row>
    <row r="3033" spans="3:21" x14ac:dyDescent="0.25">
      <c r="C3033" s="13"/>
    </row>
    <row r="3034" spans="3:21" x14ac:dyDescent="0.25">
      <c r="C3034" s="13"/>
    </row>
    <row r="3035" spans="3:21" x14ac:dyDescent="0.25">
      <c r="C3035" s="13"/>
    </row>
    <row r="3036" spans="3:21" x14ac:dyDescent="0.25">
      <c r="C3036" s="13"/>
    </row>
    <row r="3037" spans="3:21" x14ac:dyDescent="0.25">
      <c r="C3037" s="13"/>
    </row>
    <row r="3038" spans="3:21" x14ac:dyDescent="0.25">
      <c r="C3038" s="13"/>
    </row>
    <row r="3039" spans="3:21" x14ac:dyDescent="0.25">
      <c r="C3039" s="13"/>
    </row>
    <row r="3040" spans="3:21" x14ac:dyDescent="0.25">
      <c r="C3040" s="13"/>
    </row>
    <row r="3041" spans="3:3" x14ac:dyDescent="0.25">
      <c r="C3041" s="13"/>
    </row>
    <row r="3042" spans="3:3" x14ac:dyDescent="0.25">
      <c r="C3042" s="13"/>
    </row>
    <row r="3043" spans="3:3" x14ac:dyDescent="0.25">
      <c r="C3043" s="13"/>
    </row>
    <row r="3044" spans="3:3" x14ac:dyDescent="0.25">
      <c r="C3044" s="13"/>
    </row>
    <row r="3045" spans="3:3" x14ac:dyDescent="0.25">
      <c r="C3045" s="13"/>
    </row>
    <row r="3046" spans="3:3" x14ac:dyDescent="0.25">
      <c r="C3046" s="13"/>
    </row>
    <row r="3047" spans="3:3" x14ac:dyDescent="0.25">
      <c r="C3047" s="13"/>
    </row>
    <row r="3048" spans="3:3" x14ac:dyDescent="0.25">
      <c r="C3048" s="13"/>
    </row>
    <row r="3049" spans="3:3" x14ac:dyDescent="0.25">
      <c r="C3049" s="13"/>
    </row>
    <row r="3050" spans="3:3" x14ac:dyDescent="0.25">
      <c r="C3050" s="13"/>
    </row>
    <row r="3051" spans="3:3" x14ac:dyDescent="0.25">
      <c r="C3051" s="13"/>
    </row>
    <row r="3052" spans="3:3" x14ac:dyDescent="0.25">
      <c r="C3052" s="13"/>
    </row>
    <row r="3053" spans="3:3" x14ac:dyDescent="0.25">
      <c r="C3053" s="13"/>
    </row>
    <row r="3054" spans="3:3" x14ac:dyDescent="0.25">
      <c r="C3054" s="13"/>
    </row>
    <row r="3055" spans="3:3" x14ac:dyDescent="0.25">
      <c r="C3055" s="13"/>
    </row>
    <row r="3056" spans="3:3" x14ac:dyDescent="0.25">
      <c r="C3056" s="13"/>
    </row>
    <row r="3057" spans="3:21" x14ac:dyDescent="0.25">
      <c r="C3057" s="13"/>
    </row>
    <row r="3058" spans="3:21" x14ac:dyDescent="0.25">
      <c r="C3058" s="13"/>
    </row>
    <row r="3059" spans="3:21" x14ac:dyDescent="0.25">
      <c r="C3059" s="13"/>
    </row>
    <row r="3060" spans="3:21" x14ac:dyDescent="0.25">
      <c r="C3060" s="13"/>
    </row>
    <row r="3061" spans="3:21" x14ac:dyDescent="0.25">
      <c r="C3061" s="13"/>
    </row>
    <row r="3062" spans="3:21" x14ac:dyDescent="0.25">
      <c r="C3062" s="13"/>
    </row>
    <row r="3063" spans="3:21" x14ac:dyDescent="0.25">
      <c r="C3063" s="13"/>
    </row>
    <row r="3064" spans="3:21" x14ac:dyDescent="0.25">
      <c r="C3064" s="13"/>
    </row>
    <row r="3065" spans="3:21" x14ac:dyDescent="0.25">
      <c r="C3065" s="13"/>
    </row>
    <row r="3066" spans="3:21" x14ac:dyDescent="0.25">
      <c r="C3066" s="13"/>
    </row>
    <row r="3067" spans="3:21" x14ac:dyDescent="0.25">
      <c r="C3067" s="13"/>
    </row>
    <row r="3068" spans="3:21" x14ac:dyDescent="0.25">
      <c r="C3068" s="13"/>
    </row>
    <row r="3069" spans="3:21" x14ac:dyDescent="0.25">
      <c r="C3069" s="13"/>
      <c r="O3069"/>
      <c r="P3069"/>
      <c r="Q3069"/>
      <c r="R3069"/>
      <c r="S3069"/>
      <c r="T3069"/>
      <c r="U3069"/>
    </row>
    <row r="3070" spans="3:21" x14ac:dyDescent="0.25">
      <c r="C3070" s="13"/>
    </row>
    <row r="3071" spans="3:21" x14ac:dyDescent="0.25">
      <c r="C3071" s="13"/>
    </row>
    <row r="3072" spans="3:21" x14ac:dyDescent="0.25">
      <c r="C3072" s="13"/>
    </row>
    <row r="3073" spans="3:3" x14ac:dyDescent="0.25">
      <c r="C3073" s="13"/>
    </row>
    <row r="3074" spans="3:3" x14ac:dyDescent="0.25">
      <c r="C3074" s="13"/>
    </row>
    <row r="3075" spans="3:3" x14ac:dyDescent="0.25">
      <c r="C3075" s="13"/>
    </row>
    <row r="3076" spans="3:3" x14ac:dyDescent="0.25">
      <c r="C3076" s="13"/>
    </row>
    <row r="3077" spans="3:3" x14ac:dyDescent="0.25">
      <c r="C3077" s="13"/>
    </row>
    <row r="3078" spans="3:3" x14ac:dyDescent="0.25">
      <c r="C3078" s="13"/>
    </row>
    <row r="3079" spans="3:3" x14ac:dyDescent="0.25">
      <c r="C3079" s="13"/>
    </row>
    <row r="3080" spans="3:3" x14ac:dyDescent="0.25">
      <c r="C3080" s="13"/>
    </row>
    <row r="3081" spans="3:3" x14ac:dyDescent="0.25">
      <c r="C3081" s="13"/>
    </row>
    <row r="3082" spans="3:3" x14ac:dyDescent="0.25">
      <c r="C3082" s="13"/>
    </row>
    <row r="3083" spans="3:3" x14ac:dyDescent="0.25">
      <c r="C3083" s="13"/>
    </row>
    <row r="3084" spans="3:3" x14ac:dyDescent="0.25">
      <c r="C3084" s="13"/>
    </row>
    <row r="3085" spans="3:3" x14ac:dyDescent="0.25">
      <c r="C3085" s="13"/>
    </row>
    <row r="3086" spans="3:3" x14ac:dyDescent="0.25">
      <c r="C3086" s="13"/>
    </row>
    <row r="3087" spans="3:3" x14ac:dyDescent="0.25">
      <c r="C3087" s="13"/>
    </row>
    <row r="3088" spans="3:3" x14ac:dyDescent="0.25">
      <c r="C3088" s="13"/>
    </row>
    <row r="3089" spans="3:3" x14ac:dyDescent="0.25">
      <c r="C3089" s="13"/>
    </row>
    <row r="3090" spans="3:3" x14ac:dyDescent="0.25">
      <c r="C3090" s="13"/>
    </row>
    <row r="3091" spans="3:3" x14ac:dyDescent="0.25">
      <c r="C3091" s="13"/>
    </row>
    <row r="3092" spans="3:3" x14ac:dyDescent="0.25">
      <c r="C3092" s="13"/>
    </row>
    <row r="3093" spans="3:3" x14ac:dyDescent="0.25">
      <c r="C3093" s="13"/>
    </row>
    <row r="3094" spans="3:3" x14ac:dyDescent="0.25">
      <c r="C3094" s="13"/>
    </row>
    <row r="3095" spans="3:3" x14ac:dyDescent="0.25">
      <c r="C3095" s="13"/>
    </row>
    <row r="3096" spans="3:3" x14ac:dyDescent="0.25">
      <c r="C3096" s="13"/>
    </row>
    <row r="3097" spans="3:3" x14ac:dyDescent="0.25">
      <c r="C3097" s="13"/>
    </row>
    <row r="3098" spans="3:3" x14ac:dyDescent="0.25">
      <c r="C3098" s="13"/>
    </row>
    <row r="3099" spans="3:3" x14ac:dyDescent="0.25">
      <c r="C3099" s="13"/>
    </row>
    <row r="3100" spans="3:3" x14ac:dyDescent="0.25">
      <c r="C3100" s="13"/>
    </row>
    <row r="3101" spans="3:3" x14ac:dyDescent="0.25">
      <c r="C3101" s="13"/>
    </row>
    <row r="3102" spans="3:3" x14ac:dyDescent="0.25">
      <c r="C3102" s="13"/>
    </row>
    <row r="3103" spans="3:3" x14ac:dyDescent="0.25">
      <c r="C3103" s="13"/>
    </row>
    <row r="3104" spans="3:3" x14ac:dyDescent="0.25">
      <c r="C3104" s="13"/>
    </row>
    <row r="3105" spans="3:3" x14ac:dyDescent="0.25">
      <c r="C3105" s="13"/>
    </row>
    <row r="3106" spans="3:3" x14ac:dyDescent="0.25">
      <c r="C3106" s="13"/>
    </row>
    <row r="3107" spans="3:3" x14ac:dyDescent="0.25">
      <c r="C3107" s="13"/>
    </row>
    <row r="3108" spans="3:3" x14ac:dyDescent="0.25">
      <c r="C3108" s="13"/>
    </row>
    <row r="3109" spans="3:3" x14ac:dyDescent="0.25">
      <c r="C3109" s="13"/>
    </row>
    <row r="3110" spans="3:3" x14ac:dyDescent="0.25">
      <c r="C3110" s="13"/>
    </row>
    <row r="3111" spans="3:3" x14ac:dyDescent="0.25">
      <c r="C3111" s="13"/>
    </row>
    <row r="3112" spans="3:3" x14ac:dyDescent="0.25">
      <c r="C3112" s="13"/>
    </row>
    <row r="3113" spans="3:3" x14ac:dyDescent="0.25">
      <c r="C3113" s="13"/>
    </row>
    <row r="3114" spans="3:3" x14ac:dyDescent="0.25">
      <c r="C3114" s="13"/>
    </row>
    <row r="3115" spans="3:3" x14ac:dyDescent="0.25">
      <c r="C3115" s="13"/>
    </row>
    <row r="3116" spans="3:3" x14ac:dyDescent="0.25">
      <c r="C3116" s="13"/>
    </row>
    <row r="3117" spans="3:3" x14ac:dyDescent="0.25">
      <c r="C3117" s="13"/>
    </row>
    <row r="3118" spans="3:3" x14ac:dyDescent="0.25">
      <c r="C3118" s="13"/>
    </row>
    <row r="3119" spans="3:3" x14ac:dyDescent="0.25">
      <c r="C3119" s="13"/>
    </row>
    <row r="3120" spans="3:3" x14ac:dyDescent="0.25">
      <c r="C3120" s="13"/>
    </row>
    <row r="3121" spans="3:21" x14ac:dyDescent="0.25">
      <c r="C3121" s="13"/>
      <c r="O3121"/>
      <c r="P3121"/>
      <c r="Q3121"/>
      <c r="R3121"/>
      <c r="S3121"/>
      <c r="T3121"/>
      <c r="U3121"/>
    </row>
    <row r="3122" spans="3:21" x14ac:dyDescent="0.25">
      <c r="C3122" s="13"/>
    </row>
    <row r="3123" spans="3:21" x14ac:dyDescent="0.25">
      <c r="C3123" s="13"/>
    </row>
    <row r="3124" spans="3:21" x14ac:dyDescent="0.25">
      <c r="C3124" s="13"/>
    </row>
    <row r="3125" spans="3:21" x14ac:dyDescent="0.25">
      <c r="C3125" s="13"/>
    </row>
    <row r="3126" spans="3:21" x14ac:dyDescent="0.25">
      <c r="C3126" s="13"/>
    </row>
    <row r="3127" spans="3:21" x14ac:dyDescent="0.25">
      <c r="C3127" s="13"/>
    </row>
    <row r="3128" spans="3:21" x14ac:dyDescent="0.25">
      <c r="C3128" s="13"/>
    </row>
    <row r="3129" spans="3:21" x14ac:dyDescent="0.25">
      <c r="C3129" s="13"/>
    </row>
    <row r="3130" spans="3:21" x14ac:dyDescent="0.25">
      <c r="C3130" s="13"/>
    </row>
    <row r="3131" spans="3:21" x14ac:dyDescent="0.25">
      <c r="C3131" s="13"/>
    </row>
    <row r="3132" spans="3:21" x14ac:dyDescent="0.25">
      <c r="C3132" s="13"/>
    </row>
    <row r="3133" spans="3:21" x14ac:dyDescent="0.25">
      <c r="C3133" s="13"/>
    </row>
    <row r="3134" spans="3:21" x14ac:dyDescent="0.25">
      <c r="C3134" s="13"/>
    </row>
    <row r="3135" spans="3:21" x14ac:dyDescent="0.25">
      <c r="C3135" s="13"/>
    </row>
    <row r="3136" spans="3:21" x14ac:dyDescent="0.25">
      <c r="C3136" s="13"/>
    </row>
    <row r="3137" spans="3:21" x14ac:dyDescent="0.25">
      <c r="C3137" s="13"/>
    </row>
    <row r="3138" spans="3:21" x14ac:dyDescent="0.25">
      <c r="C3138" s="13"/>
    </row>
    <row r="3139" spans="3:21" x14ac:dyDescent="0.25">
      <c r="C3139" s="13"/>
    </row>
    <row r="3140" spans="3:21" x14ac:dyDescent="0.25">
      <c r="C3140" s="13"/>
    </row>
    <row r="3141" spans="3:21" x14ac:dyDescent="0.25">
      <c r="C3141" s="13"/>
    </row>
    <row r="3142" spans="3:21" x14ac:dyDescent="0.25">
      <c r="C3142" s="13"/>
    </row>
    <row r="3143" spans="3:21" x14ac:dyDescent="0.25">
      <c r="C3143" s="13"/>
    </row>
    <row r="3144" spans="3:21" x14ac:dyDescent="0.25">
      <c r="C3144" s="13"/>
    </row>
    <row r="3145" spans="3:21" x14ac:dyDescent="0.25">
      <c r="C3145" s="13"/>
    </row>
    <row r="3146" spans="3:21" x14ac:dyDescent="0.25">
      <c r="C3146" s="13"/>
    </row>
    <row r="3147" spans="3:21" x14ac:dyDescent="0.25">
      <c r="C3147" s="13"/>
    </row>
    <row r="3148" spans="3:21" x14ac:dyDescent="0.25">
      <c r="C3148" s="13"/>
      <c r="O3148"/>
      <c r="P3148"/>
      <c r="Q3148"/>
      <c r="R3148"/>
      <c r="S3148"/>
      <c r="T3148"/>
      <c r="U3148"/>
    </row>
    <row r="3149" spans="3:21" x14ac:dyDescent="0.25">
      <c r="C3149" s="13"/>
    </row>
    <row r="3150" spans="3:21" x14ac:dyDescent="0.25">
      <c r="C3150" s="13"/>
    </row>
    <row r="3151" spans="3:21" x14ac:dyDescent="0.25">
      <c r="C3151" s="13"/>
    </row>
    <row r="3152" spans="3:21" x14ac:dyDescent="0.25">
      <c r="C3152" s="13"/>
    </row>
    <row r="3153" spans="3:3" x14ac:dyDescent="0.25">
      <c r="C3153" s="13"/>
    </row>
    <row r="3154" spans="3:3" x14ac:dyDescent="0.25">
      <c r="C3154" s="13"/>
    </row>
    <row r="3155" spans="3:3" x14ac:dyDescent="0.25">
      <c r="C3155" s="13"/>
    </row>
    <row r="3156" spans="3:3" x14ac:dyDescent="0.25">
      <c r="C3156" s="13"/>
    </row>
    <row r="3157" spans="3:3" x14ac:dyDescent="0.25">
      <c r="C3157" s="13"/>
    </row>
    <row r="3158" spans="3:3" x14ac:dyDescent="0.25">
      <c r="C3158" s="13"/>
    </row>
    <row r="3159" spans="3:3" x14ac:dyDescent="0.25">
      <c r="C3159" s="13"/>
    </row>
    <row r="3160" spans="3:3" x14ac:dyDescent="0.25">
      <c r="C3160" s="13"/>
    </row>
    <row r="3161" spans="3:3" x14ac:dyDescent="0.25">
      <c r="C3161" s="13"/>
    </row>
    <row r="3162" spans="3:3" x14ac:dyDescent="0.25">
      <c r="C3162" s="13"/>
    </row>
    <row r="3163" spans="3:3" x14ac:dyDescent="0.25">
      <c r="C3163" s="13"/>
    </row>
    <row r="3164" spans="3:3" x14ac:dyDescent="0.25">
      <c r="C3164" s="13"/>
    </row>
    <row r="3165" spans="3:3" x14ac:dyDescent="0.25">
      <c r="C3165" s="13"/>
    </row>
    <row r="3166" spans="3:3" x14ac:dyDescent="0.25">
      <c r="C3166" s="13"/>
    </row>
    <row r="3167" spans="3:3" x14ac:dyDescent="0.25">
      <c r="C3167" s="13"/>
    </row>
    <row r="3168" spans="3:3" x14ac:dyDescent="0.25">
      <c r="C3168" s="13"/>
    </row>
    <row r="3169" spans="3:3" x14ac:dyDescent="0.25">
      <c r="C3169" s="13"/>
    </row>
    <row r="3170" spans="3:3" x14ac:dyDescent="0.25">
      <c r="C3170" s="13"/>
    </row>
    <row r="3171" spans="3:3" x14ac:dyDescent="0.25">
      <c r="C3171" s="13"/>
    </row>
    <row r="3172" spans="3:3" x14ac:dyDescent="0.25">
      <c r="C3172" s="13"/>
    </row>
    <row r="3173" spans="3:3" x14ac:dyDescent="0.25">
      <c r="C3173" s="13"/>
    </row>
    <row r="3174" spans="3:3" x14ac:dyDescent="0.25">
      <c r="C3174" s="13"/>
    </row>
    <row r="3175" spans="3:3" x14ac:dyDescent="0.25">
      <c r="C3175" s="13"/>
    </row>
    <row r="3176" spans="3:3" x14ac:dyDescent="0.25">
      <c r="C3176" s="13"/>
    </row>
    <row r="3177" spans="3:3" x14ac:dyDescent="0.25">
      <c r="C3177" s="13"/>
    </row>
    <row r="3178" spans="3:3" x14ac:dyDescent="0.25">
      <c r="C3178" s="13"/>
    </row>
    <row r="3179" spans="3:3" x14ac:dyDescent="0.25">
      <c r="C3179" s="13"/>
    </row>
    <row r="3180" spans="3:3" x14ac:dyDescent="0.25">
      <c r="C3180" s="13"/>
    </row>
    <row r="3181" spans="3:3" x14ac:dyDescent="0.25">
      <c r="C3181" s="13"/>
    </row>
    <row r="3182" spans="3:3" x14ac:dyDescent="0.25">
      <c r="C3182" s="13"/>
    </row>
    <row r="3183" spans="3:3" x14ac:dyDescent="0.25">
      <c r="C3183" s="13"/>
    </row>
    <row r="3184" spans="3:3" x14ac:dyDescent="0.25">
      <c r="C3184" s="13"/>
    </row>
    <row r="3185" spans="3:21" x14ac:dyDescent="0.25">
      <c r="C3185" s="13"/>
    </row>
    <row r="3186" spans="3:21" x14ac:dyDescent="0.25">
      <c r="C3186" s="13"/>
    </row>
    <row r="3187" spans="3:21" x14ac:dyDescent="0.25">
      <c r="C3187" s="13"/>
    </row>
    <row r="3188" spans="3:21" x14ac:dyDescent="0.25">
      <c r="C3188" s="13"/>
    </row>
    <row r="3189" spans="3:21" x14ac:dyDescent="0.25">
      <c r="C3189" s="13"/>
    </row>
    <row r="3190" spans="3:21" x14ac:dyDescent="0.25">
      <c r="C3190" s="13"/>
    </row>
    <row r="3191" spans="3:21" x14ac:dyDescent="0.25">
      <c r="C3191" s="13"/>
    </row>
    <row r="3192" spans="3:21" x14ac:dyDescent="0.25">
      <c r="C3192" s="13"/>
    </row>
    <row r="3193" spans="3:21" x14ac:dyDescent="0.25">
      <c r="C3193" s="13"/>
    </row>
    <row r="3194" spans="3:21" x14ac:dyDescent="0.25">
      <c r="C3194" s="13"/>
    </row>
    <row r="3195" spans="3:21" x14ac:dyDescent="0.25">
      <c r="C3195" s="13"/>
    </row>
    <row r="3196" spans="3:21" x14ac:dyDescent="0.25">
      <c r="C3196" s="13"/>
    </row>
    <row r="3197" spans="3:21" x14ac:dyDescent="0.25">
      <c r="C3197" s="13"/>
    </row>
    <row r="3198" spans="3:21" x14ac:dyDescent="0.25">
      <c r="C3198" s="13"/>
    </row>
    <row r="3199" spans="3:21" x14ac:dyDescent="0.25">
      <c r="C3199" s="13"/>
      <c r="O3199"/>
      <c r="P3199"/>
      <c r="Q3199"/>
      <c r="R3199"/>
      <c r="S3199"/>
      <c r="T3199"/>
      <c r="U3199"/>
    </row>
    <row r="3200" spans="3:21" x14ac:dyDescent="0.25">
      <c r="C3200" s="13"/>
    </row>
    <row r="3201" spans="3:21" x14ac:dyDescent="0.25">
      <c r="C3201" s="13"/>
      <c r="O3201"/>
      <c r="P3201"/>
      <c r="Q3201"/>
      <c r="R3201"/>
      <c r="S3201"/>
      <c r="T3201"/>
      <c r="U3201"/>
    </row>
    <row r="3202" spans="3:21" x14ac:dyDescent="0.25">
      <c r="C3202" s="13"/>
    </row>
    <row r="3203" spans="3:21" x14ac:dyDescent="0.25">
      <c r="C3203" s="13"/>
    </row>
    <row r="3204" spans="3:21" x14ac:dyDescent="0.25">
      <c r="C3204" s="13"/>
    </row>
    <row r="3205" spans="3:21" x14ac:dyDescent="0.25">
      <c r="C3205" s="13"/>
    </row>
    <row r="3206" spans="3:21" x14ac:dyDescent="0.25">
      <c r="C3206" s="13"/>
    </row>
    <row r="3207" spans="3:21" x14ac:dyDescent="0.25">
      <c r="C3207" s="13"/>
    </row>
    <row r="3208" spans="3:21" x14ac:dyDescent="0.25">
      <c r="C3208" s="13"/>
    </row>
    <row r="3209" spans="3:21" x14ac:dyDescent="0.25">
      <c r="C3209" s="13"/>
    </row>
    <row r="3210" spans="3:21" x14ac:dyDescent="0.25">
      <c r="C3210" s="13"/>
    </row>
    <row r="3211" spans="3:21" x14ac:dyDescent="0.25">
      <c r="C3211" s="13"/>
    </row>
    <row r="3212" spans="3:21" x14ac:dyDescent="0.25">
      <c r="C3212" s="13"/>
    </row>
    <row r="3213" spans="3:21" x14ac:dyDescent="0.25">
      <c r="C3213" s="13"/>
    </row>
    <row r="3214" spans="3:21" x14ac:dyDescent="0.25">
      <c r="C3214" s="13"/>
    </row>
    <row r="3215" spans="3:21" x14ac:dyDescent="0.25">
      <c r="C3215" s="13"/>
    </row>
    <row r="3216" spans="3:21" x14ac:dyDescent="0.25">
      <c r="C3216" s="13"/>
    </row>
    <row r="3217" spans="3:3" x14ac:dyDescent="0.25">
      <c r="C3217" s="13"/>
    </row>
    <row r="3218" spans="3:3" x14ac:dyDescent="0.25">
      <c r="C3218" s="13"/>
    </row>
    <row r="3219" spans="3:3" x14ac:dyDescent="0.25">
      <c r="C3219" s="13"/>
    </row>
    <row r="3220" spans="3:3" x14ac:dyDescent="0.25">
      <c r="C3220" s="13"/>
    </row>
    <row r="3221" spans="3:3" x14ac:dyDescent="0.25">
      <c r="C3221" s="13"/>
    </row>
    <row r="3222" spans="3:3" x14ac:dyDescent="0.25">
      <c r="C3222" s="13"/>
    </row>
    <row r="3223" spans="3:3" x14ac:dyDescent="0.25">
      <c r="C3223" s="13"/>
    </row>
    <row r="3224" spans="3:3" x14ac:dyDescent="0.25">
      <c r="C3224" s="13"/>
    </row>
    <row r="3225" spans="3:3" x14ac:dyDescent="0.25">
      <c r="C3225" s="13"/>
    </row>
    <row r="3226" spans="3:3" x14ac:dyDescent="0.25">
      <c r="C3226" s="13"/>
    </row>
    <row r="3227" spans="3:3" x14ac:dyDescent="0.25">
      <c r="C3227" s="13"/>
    </row>
    <row r="3228" spans="3:3" x14ac:dyDescent="0.25">
      <c r="C3228" s="13"/>
    </row>
    <row r="3229" spans="3:3" x14ac:dyDescent="0.25">
      <c r="C3229" s="13"/>
    </row>
    <row r="3230" spans="3:3" x14ac:dyDescent="0.25">
      <c r="C3230" s="13"/>
    </row>
    <row r="3231" spans="3:3" x14ac:dyDescent="0.25">
      <c r="C3231" s="13"/>
    </row>
    <row r="3232" spans="3:3" x14ac:dyDescent="0.25">
      <c r="C3232" s="13"/>
    </row>
    <row r="3233" spans="3:3" x14ac:dyDescent="0.25">
      <c r="C3233" s="13"/>
    </row>
    <row r="3234" spans="3:3" x14ac:dyDescent="0.25">
      <c r="C3234" s="13"/>
    </row>
    <row r="3235" spans="3:3" x14ac:dyDescent="0.25">
      <c r="C3235" s="13"/>
    </row>
    <row r="3236" spans="3:3" x14ac:dyDescent="0.25">
      <c r="C3236" s="13"/>
    </row>
    <row r="3237" spans="3:3" x14ac:dyDescent="0.25">
      <c r="C3237" s="13"/>
    </row>
    <row r="3238" spans="3:3" x14ac:dyDescent="0.25">
      <c r="C3238" s="13"/>
    </row>
    <row r="3239" spans="3:3" x14ac:dyDescent="0.25">
      <c r="C3239" s="13"/>
    </row>
    <row r="3240" spans="3:3" x14ac:dyDescent="0.25">
      <c r="C3240" s="13"/>
    </row>
    <row r="3241" spans="3:3" x14ac:dyDescent="0.25">
      <c r="C3241" s="13"/>
    </row>
    <row r="3242" spans="3:3" x14ac:dyDescent="0.25">
      <c r="C3242" s="13"/>
    </row>
    <row r="3243" spans="3:3" x14ac:dyDescent="0.25">
      <c r="C3243" s="13"/>
    </row>
    <row r="3244" spans="3:3" x14ac:dyDescent="0.25">
      <c r="C3244" s="13"/>
    </row>
    <row r="3245" spans="3:3" x14ac:dyDescent="0.25">
      <c r="C3245" s="13"/>
    </row>
    <row r="3246" spans="3:3" x14ac:dyDescent="0.25">
      <c r="C3246" s="13"/>
    </row>
    <row r="3247" spans="3:3" x14ac:dyDescent="0.25">
      <c r="C3247" s="13"/>
    </row>
    <row r="3248" spans="3:3" x14ac:dyDescent="0.25">
      <c r="C3248" s="13"/>
    </row>
    <row r="3249" spans="3:21" x14ac:dyDescent="0.25">
      <c r="C3249" s="13"/>
    </row>
    <row r="3250" spans="3:21" x14ac:dyDescent="0.25">
      <c r="C3250" s="13"/>
    </row>
    <row r="3251" spans="3:21" x14ac:dyDescent="0.25">
      <c r="C3251" s="13"/>
    </row>
    <row r="3252" spans="3:21" x14ac:dyDescent="0.25">
      <c r="C3252" s="13"/>
    </row>
    <row r="3253" spans="3:21" x14ac:dyDescent="0.25">
      <c r="C3253" s="13"/>
    </row>
    <row r="3254" spans="3:21" x14ac:dyDescent="0.25">
      <c r="C3254" s="13"/>
    </row>
    <row r="3255" spans="3:21" x14ac:dyDescent="0.25">
      <c r="C3255" s="13"/>
    </row>
    <row r="3256" spans="3:21" x14ac:dyDescent="0.25">
      <c r="C3256" s="13"/>
      <c r="O3256"/>
      <c r="P3256"/>
      <c r="Q3256"/>
      <c r="R3256"/>
      <c r="S3256"/>
      <c r="T3256"/>
      <c r="U3256"/>
    </row>
    <row r="3257" spans="3:21" x14ac:dyDescent="0.25">
      <c r="C3257" s="13"/>
    </row>
    <row r="3258" spans="3:21" x14ac:dyDescent="0.25">
      <c r="C3258" s="13"/>
    </row>
    <row r="3259" spans="3:21" x14ac:dyDescent="0.25">
      <c r="C3259" s="13"/>
    </row>
    <row r="3260" spans="3:21" x14ac:dyDescent="0.25">
      <c r="C3260" s="13"/>
    </row>
    <row r="3261" spans="3:21" x14ac:dyDescent="0.25">
      <c r="C3261" s="13"/>
    </row>
    <row r="3262" spans="3:21" x14ac:dyDescent="0.25">
      <c r="C3262" s="13"/>
    </row>
    <row r="3263" spans="3:21" x14ac:dyDescent="0.25">
      <c r="C3263" s="13"/>
    </row>
    <row r="3264" spans="3:21" x14ac:dyDescent="0.25">
      <c r="C3264" s="13"/>
    </row>
    <row r="3265" spans="3:3" x14ac:dyDescent="0.25">
      <c r="C3265" s="13"/>
    </row>
    <row r="3266" spans="3:3" x14ac:dyDescent="0.25">
      <c r="C3266" s="13"/>
    </row>
    <row r="3267" spans="3:3" x14ac:dyDescent="0.25">
      <c r="C3267" s="13"/>
    </row>
    <row r="3268" spans="3:3" x14ac:dyDescent="0.25">
      <c r="C3268" s="13"/>
    </row>
    <row r="3269" spans="3:3" x14ac:dyDescent="0.25">
      <c r="C3269" s="13"/>
    </row>
    <row r="3270" spans="3:3" x14ac:dyDescent="0.25">
      <c r="C3270" s="13"/>
    </row>
    <row r="3271" spans="3:3" x14ac:dyDescent="0.25">
      <c r="C3271" s="13"/>
    </row>
    <row r="3272" spans="3:3" x14ac:dyDescent="0.25">
      <c r="C3272" s="13"/>
    </row>
    <row r="3273" spans="3:3" x14ac:dyDescent="0.25">
      <c r="C3273" s="13"/>
    </row>
    <row r="3274" spans="3:3" x14ac:dyDescent="0.25">
      <c r="C3274" s="13"/>
    </row>
    <row r="3275" spans="3:3" x14ac:dyDescent="0.25">
      <c r="C3275" s="13"/>
    </row>
    <row r="3276" spans="3:3" x14ac:dyDescent="0.25">
      <c r="C3276" s="13"/>
    </row>
    <row r="3277" spans="3:3" x14ac:dyDescent="0.25">
      <c r="C3277" s="13"/>
    </row>
    <row r="3278" spans="3:3" x14ac:dyDescent="0.25">
      <c r="C3278" s="13"/>
    </row>
    <row r="3279" spans="3:3" x14ac:dyDescent="0.25">
      <c r="C3279" s="13"/>
    </row>
    <row r="3280" spans="3:3" x14ac:dyDescent="0.25">
      <c r="C3280" s="13"/>
    </row>
    <row r="3281" spans="3:21" x14ac:dyDescent="0.25">
      <c r="C3281" s="13"/>
    </row>
    <row r="3282" spans="3:21" x14ac:dyDescent="0.25">
      <c r="C3282" s="13"/>
      <c r="O3282"/>
      <c r="P3282"/>
      <c r="Q3282"/>
      <c r="R3282"/>
      <c r="S3282"/>
      <c r="T3282"/>
      <c r="U3282"/>
    </row>
    <row r="3283" spans="3:21" x14ac:dyDescent="0.25">
      <c r="C3283" s="13"/>
    </row>
    <row r="3284" spans="3:21" x14ac:dyDescent="0.25">
      <c r="C3284" s="13"/>
    </row>
    <row r="3285" spans="3:21" x14ac:dyDescent="0.25">
      <c r="C3285" s="13"/>
    </row>
    <row r="3286" spans="3:21" x14ac:dyDescent="0.25">
      <c r="C3286" s="13"/>
    </row>
    <row r="3287" spans="3:21" x14ac:dyDescent="0.25">
      <c r="C3287" s="13"/>
    </row>
    <row r="3288" spans="3:21" x14ac:dyDescent="0.25">
      <c r="C3288" s="13"/>
    </row>
    <row r="3289" spans="3:21" x14ac:dyDescent="0.25">
      <c r="C3289" s="13"/>
    </row>
    <row r="3290" spans="3:21" x14ac:dyDescent="0.25">
      <c r="C3290" s="13"/>
    </row>
    <row r="3291" spans="3:21" x14ac:dyDescent="0.25">
      <c r="C3291" s="13"/>
    </row>
    <row r="3292" spans="3:21" x14ac:dyDescent="0.25">
      <c r="C3292" s="13"/>
    </row>
    <row r="3293" spans="3:21" x14ac:dyDescent="0.25">
      <c r="C3293" s="13"/>
    </row>
    <row r="3294" spans="3:21" x14ac:dyDescent="0.25">
      <c r="C3294" s="13"/>
    </row>
    <row r="3295" spans="3:21" x14ac:dyDescent="0.25">
      <c r="C3295" s="13"/>
    </row>
    <row r="3296" spans="3:21" x14ac:dyDescent="0.25">
      <c r="C3296" s="13"/>
    </row>
    <row r="3297" spans="3:3" x14ac:dyDescent="0.25">
      <c r="C3297" s="13"/>
    </row>
    <row r="3298" spans="3:3" x14ac:dyDescent="0.25">
      <c r="C3298" s="13"/>
    </row>
    <row r="3299" spans="3:3" x14ac:dyDescent="0.25">
      <c r="C3299" s="13"/>
    </row>
    <row r="3300" spans="3:3" x14ac:dyDescent="0.25">
      <c r="C3300" s="13"/>
    </row>
    <row r="3301" spans="3:3" x14ac:dyDescent="0.25">
      <c r="C3301" s="13"/>
    </row>
    <row r="3302" spans="3:3" x14ac:dyDescent="0.25">
      <c r="C3302" s="13"/>
    </row>
    <row r="3303" spans="3:3" x14ac:dyDescent="0.25">
      <c r="C3303" s="13"/>
    </row>
    <row r="3304" spans="3:3" x14ac:dyDescent="0.25">
      <c r="C3304" s="13"/>
    </row>
    <row r="3305" spans="3:3" x14ac:dyDescent="0.25">
      <c r="C3305" s="13"/>
    </row>
    <row r="3306" spans="3:3" x14ac:dyDescent="0.25">
      <c r="C3306" s="13"/>
    </row>
    <row r="3307" spans="3:3" x14ac:dyDescent="0.25">
      <c r="C3307" s="13"/>
    </row>
    <row r="3308" spans="3:3" x14ac:dyDescent="0.25">
      <c r="C3308" s="13"/>
    </row>
    <row r="3309" spans="3:3" x14ac:dyDescent="0.25">
      <c r="C3309" s="13"/>
    </row>
    <row r="3310" spans="3:3" x14ac:dyDescent="0.25">
      <c r="C3310" s="13"/>
    </row>
    <row r="3311" spans="3:3" x14ac:dyDescent="0.25">
      <c r="C3311" s="13"/>
    </row>
    <row r="3312" spans="3:3" x14ac:dyDescent="0.25">
      <c r="C3312" s="13"/>
    </row>
    <row r="3313" spans="3:3" x14ac:dyDescent="0.25">
      <c r="C3313" s="13"/>
    </row>
    <row r="3314" spans="3:3" x14ac:dyDescent="0.25">
      <c r="C3314" s="13"/>
    </row>
    <row r="3315" spans="3:3" x14ac:dyDescent="0.25">
      <c r="C3315" s="13"/>
    </row>
    <row r="3316" spans="3:3" x14ac:dyDescent="0.25">
      <c r="C3316" s="13"/>
    </row>
    <row r="3317" spans="3:3" x14ac:dyDescent="0.25">
      <c r="C3317" s="13"/>
    </row>
    <row r="3318" spans="3:3" x14ac:dyDescent="0.25">
      <c r="C3318" s="13"/>
    </row>
    <row r="3319" spans="3:3" x14ac:dyDescent="0.25">
      <c r="C3319" s="13"/>
    </row>
    <row r="3320" spans="3:3" x14ac:dyDescent="0.25">
      <c r="C3320" s="13"/>
    </row>
    <row r="3321" spans="3:3" x14ac:dyDescent="0.25">
      <c r="C3321" s="13"/>
    </row>
    <row r="3322" spans="3:3" x14ac:dyDescent="0.25">
      <c r="C3322" s="13"/>
    </row>
    <row r="3323" spans="3:3" x14ac:dyDescent="0.25">
      <c r="C3323" s="13"/>
    </row>
    <row r="3324" spans="3:3" x14ac:dyDescent="0.25">
      <c r="C3324" s="13"/>
    </row>
    <row r="3325" spans="3:3" x14ac:dyDescent="0.25">
      <c r="C3325" s="13"/>
    </row>
    <row r="3326" spans="3:3" x14ac:dyDescent="0.25">
      <c r="C3326" s="13"/>
    </row>
    <row r="3327" spans="3:3" x14ac:dyDescent="0.25">
      <c r="C3327" s="13"/>
    </row>
    <row r="3328" spans="3:3" x14ac:dyDescent="0.25">
      <c r="C3328" s="13"/>
    </row>
    <row r="3329" spans="3:3" x14ac:dyDescent="0.25">
      <c r="C3329" s="13"/>
    </row>
    <row r="3330" spans="3:3" x14ac:dyDescent="0.25">
      <c r="C3330" s="13"/>
    </row>
    <row r="3331" spans="3:3" x14ac:dyDescent="0.25">
      <c r="C3331" s="13"/>
    </row>
    <row r="3332" spans="3:3" x14ac:dyDescent="0.25">
      <c r="C3332" s="13"/>
    </row>
    <row r="3333" spans="3:3" x14ac:dyDescent="0.25">
      <c r="C3333" s="13"/>
    </row>
    <row r="3334" spans="3:3" x14ac:dyDescent="0.25">
      <c r="C3334" s="13"/>
    </row>
    <row r="3335" spans="3:3" x14ac:dyDescent="0.25">
      <c r="C3335" s="13"/>
    </row>
    <row r="3336" spans="3:3" x14ac:dyDescent="0.25">
      <c r="C3336" s="13"/>
    </row>
    <row r="3337" spans="3:3" x14ac:dyDescent="0.25">
      <c r="C3337" s="13"/>
    </row>
    <row r="3338" spans="3:3" x14ac:dyDescent="0.25">
      <c r="C3338" s="13"/>
    </row>
    <row r="3339" spans="3:3" x14ac:dyDescent="0.25">
      <c r="C3339" s="13"/>
    </row>
    <row r="3340" spans="3:3" x14ac:dyDescent="0.25">
      <c r="C3340" s="13"/>
    </row>
    <row r="3341" spans="3:3" x14ac:dyDescent="0.25">
      <c r="C3341" s="13"/>
    </row>
    <row r="3342" spans="3:3" x14ac:dyDescent="0.25">
      <c r="C3342" s="13"/>
    </row>
    <row r="3343" spans="3:3" x14ac:dyDescent="0.25">
      <c r="C3343" s="13"/>
    </row>
    <row r="3344" spans="3:3" x14ac:dyDescent="0.25">
      <c r="C3344" s="13"/>
    </row>
    <row r="3345" spans="3:21" x14ac:dyDescent="0.25">
      <c r="C3345" s="13"/>
    </row>
    <row r="3346" spans="3:21" x14ac:dyDescent="0.25">
      <c r="C3346" s="13"/>
    </row>
    <row r="3347" spans="3:21" x14ac:dyDescent="0.25">
      <c r="C3347" s="13"/>
    </row>
    <row r="3348" spans="3:21" x14ac:dyDescent="0.25">
      <c r="C3348" s="13"/>
    </row>
    <row r="3349" spans="3:21" x14ac:dyDescent="0.25">
      <c r="C3349" s="13"/>
      <c r="O3349"/>
      <c r="P3349"/>
      <c r="Q3349"/>
      <c r="R3349"/>
      <c r="S3349"/>
      <c r="T3349"/>
      <c r="U3349"/>
    </row>
    <row r="3350" spans="3:21" x14ac:dyDescent="0.25">
      <c r="C3350" s="13"/>
    </row>
    <row r="3351" spans="3:21" x14ac:dyDescent="0.25">
      <c r="C3351" s="13"/>
    </row>
    <row r="3352" spans="3:21" x14ac:dyDescent="0.25">
      <c r="C3352" s="13"/>
      <c r="O3352"/>
      <c r="P3352"/>
      <c r="Q3352"/>
      <c r="R3352"/>
      <c r="S3352"/>
      <c r="T3352"/>
      <c r="U3352"/>
    </row>
    <row r="3353" spans="3:21" x14ac:dyDescent="0.25">
      <c r="C3353" s="13"/>
    </row>
    <row r="3354" spans="3:21" x14ac:dyDescent="0.25">
      <c r="C3354" s="13"/>
    </row>
    <row r="3355" spans="3:21" x14ac:dyDescent="0.25">
      <c r="C3355" s="13"/>
      <c r="O3355"/>
      <c r="P3355"/>
      <c r="Q3355"/>
      <c r="R3355"/>
      <c r="S3355"/>
      <c r="T3355"/>
      <c r="U3355"/>
    </row>
    <row r="3356" spans="3:21" x14ac:dyDescent="0.25">
      <c r="C3356" s="13"/>
    </row>
    <row r="3357" spans="3:21" x14ac:dyDescent="0.25">
      <c r="C3357" s="13"/>
    </row>
    <row r="3358" spans="3:21" x14ac:dyDescent="0.25">
      <c r="C3358" s="13"/>
    </row>
    <row r="3359" spans="3:21" x14ac:dyDescent="0.25">
      <c r="C3359" s="13"/>
    </row>
    <row r="3360" spans="3:21" x14ac:dyDescent="0.25">
      <c r="C3360" s="13"/>
      <c r="O3360"/>
      <c r="P3360"/>
      <c r="Q3360"/>
      <c r="R3360"/>
      <c r="S3360"/>
      <c r="T3360"/>
      <c r="U3360"/>
    </row>
    <row r="3361" spans="3:21" x14ac:dyDescent="0.25">
      <c r="C3361" s="13"/>
    </row>
    <row r="3362" spans="3:21" x14ac:dyDescent="0.25">
      <c r="C3362" s="13"/>
    </row>
    <row r="3363" spans="3:21" x14ac:dyDescent="0.25">
      <c r="C3363" s="13"/>
      <c r="O3363"/>
      <c r="P3363"/>
      <c r="Q3363"/>
      <c r="R3363"/>
      <c r="S3363"/>
      <c r="T3363"/>
      <c r="U3363"/>
    </row>
    <row r="3364" spans="3:21" x14ac:dyDescent="0.25">
      <c r="C3364" s="13"/>
    </row>
    <row r="3365" spans="3:21" x14ac:dyDescent="0.25">
      <c r="C3365" s="13"/>
    </row>
    <row r="3366" spans="3:21" x14ac:dyDescent="0.25">
      <c r="C3366" s="13"/>
    </row>
    <row r="3367" spans="3:21" x14ac:dyDescent="0.25">
      <c r="C3367" s="13"/>
    </row>
    <row r="3368" spans="3:21" x14ac:dyDescent="0.25">
      <c r="C3368" s="13"/>
      <c r="O3368"/>
      <c r="P3368"/>
      <c r="Q3368"/>
      <c r="R3368"/>
      <c r="S3368"/>
      <c r="T3368"/>
      <c r="U3368"/>
    </row>
    <row r="3369" spans="3:21" x14ac:dyDescent="0.25">
      <c r="C3369" s="13"/>
      <c r="O3369"/>
      <c r="P3369"/>
      <c r="Q3369"/>
      <c r="R3369"/>
      <c r="S3369"/>
      <c r="T3369"/>
      <c r="U3369"/>
    </row>
    <row r="3370" spans="3:21" x14ac:dyDescent="0.25">
      <c r="C3370" s="13"/>
    </row>
    <row r="3371" spans="3:21" x14ac:dyDescent="0.25">
      <c r="C3371" s="13"/>
      <c r="O3371"/>
      <c r="P3371"/>
      <c r="Q3371"/>
      <c r="R3371"/>
      <c r="S3371"/>
      <c r="T3371"/>
      <c r="U3371"/>
    </row>
    <row r="3372" spans="3:21" x14ac:dyDescent="0.25">
      <c r="C3372" s="13"/>
    </row>
    <row r="3373" spans="3:21" x14ac:dyDescent="0.25">
      <c r="C3373" s="13"/>
    </row>
    <row r="3374" spans="3:21" x14ac:dyDescent="0.25">
      <c r="C3374" s="13"/>
    </row>
    <row r="3375" spans="3:21" x14ac:dyDescent="0.25">
      <c r="C3375" s="13"/>
    </row>
    <row r="3376" spans="3:21" x14ac:dyDescent="0.25">
      <c r="C3376" s="13"/>
    </row>
    <row r="3377" spans="3:21" x14ac:dyDescent="0.25">
      <c r="C3377" s="13"/>
    </row>
    <row r="3378" spans="3:21" x14ac:dyDescent="0.25">
      <c r="C3378" s="13"/>
      <c r="O3378"/>
      <c r="P3378"/>
      <c r="Q3378"/>
      <c r="R3378"/>
      <c r="S3378"/>
      <c r="T3378"/>
      <c r="U3378"/>
    </row>
    <row r="3379" spans="3:21" x14ac:dyDescent="0.25">
      <c r="C3379" s="13"/>
    </row>
    <row r="3380" spans="3:21" x14ac:dyDescent="0.25">
      <c r="C3380" s="13"/>
    </row>
    <row r="3381" spans="3:21" x14ac:dyDescent="0.25">
      <c r="C3381" s="13"/>
      <c r="O3381"/>
      <c r="P3381"/>
      <c r="Q3381"/>
      <c r="R3381"/>
      <c r="S3381"/>
      <c r="T3381"/>
      <c r="U3381"/>
    </row>
    <row r="3382" spans="3:21" x14ac:dyDescent="0.25">
      <c r="C3382" s="13"/>
    </row>
    <row r="3383" spans="3:21" x14ac:dyDescent="0.25">
      <c r="C3383" s="13"/>
    </row>
    <row r="3384" spans="3:21" x14ac:dyDescent="0.25">
      <c r="C3384" s="13"/>
    </row>
    <row r="3385" spans="3:21" x14ac:dyDescent="0.25">
      <c r="C3385" s="13"/>
    </row>
    <row r="3386" spans="3:21" x14ac:dyDescent="0.25">
      <c r="C3386" s="13"/>
    </row>
    <row r="3387" spans="3:21" x14ac:dyDescent="0.25">
      <c r="C3387" s="13"/>
    </row>
    <row r="3388" spans="3:21" x14ac:dyDescent="0.25">
      <c r="C3388" s="13"/>
    </row>
    <row r="3389" spans="3:21" x14ac:dyDescent="0.25">
      <c r="C3389" s="13"/>
    </row>
    <row r="3390" spans="3:21" x14ac:dyDescent="0.25">
      <c r="C3390" s="13"/>
      <c r="O3390"/>
      <c r="P3390"/>
      <c r="Q3390"/>
      <c r="R3390"/>
      <c r="S3390"/>
      <c r="T3390"/>
      <c r="U3390"/>
    </row>
    <row r="3391" spans="3:21" x14ac:dyDescent="0.25">
      <c r="C3391" s="13"/>
      <c r="O3391"/>
      <c r="P3391"/>
      <c r="Q3391"/>
      <c r="R3391"/>
      <c r="S3391"/>
      <c r="T3391"/>
      <c r="U3391"/>
    </row>
    <row r="3392" spans="3:21" x14ac:dyDescent="0.25">
      <c r="C3392" s="13"/>
    </row>
    <row r="3393" spans="3:21" x14ac:dyDescent="0.25">
      <c r="C3393" s="13"/>
      <c r="O3393"/>
      <c r="P3393"/>
      <c r="Q3393"/>
      <c r="R3393"/>
      <c r="S3393"/>
      <c r="T3393"/>
      <c r="U3393"/>
    </row>
    <row r="3394" spans="3:21" x14ac:dyDescent="0.25">
      <c r="C3394" s="13"/>
    </row>
    <row r="3395" spans="3:21" x14ac:dyDescent="0.25">
      <c r="C3395" s="13"/>
    </row>
    <row r="3396" spans="3:21" x14ac:dyDescent="0.25">
      <c r="C3396" s="13"/>
    </row>
    <row r="3397" spans="3:21" x14ac:dyDescent="0.25">
      <c r="C3397" s="13"/>
    </row>
    <row r="3398" spans="3:21" x14ac:dyDescent="0.25">
      <c r="C3398" s="13"/>
      <c r="O3398"/>
      <c r="P3398"/>
      <c r="Q3398"/>
      <c r="R3398"/>
      <c r="S3398"/>
      <c r="T3398"/>
      <c r="U3398"/>
    </row>
    <row r="3399" spans="3:21" x14ac:dyDescent="0.25">
      <c r="C3399" s="13"/>
      <c r="O3399"/>
      <c r="P3399"/>
      <c r="Q3399"/>
      <c r="R3399"/>
      <c r="S3399"/>
      <c r="T3399"/>
      <c r="U3399"/>
    </row>
    <row r="3400" spans="3:21" x14ac:dyDescent="0.25">
      <c r="C3400" s="13"/>
    </row>
    <row r="3401" spans="3:21" x14ac:dyDescent="0.25">
      <c r="C3401" s="13"/>
    </row>
    <row r="3402" spans="3:21" x14ac:dyDescent="0.25">
      <c r="C3402" s="13"/>
    </row>
    <row r="3403" spans="3:21" x14ac:dyDescent="0.25">
      <c r="C3403" s="13"/>
    </row>
    <row r="3404" spans="3:21" x14ac:dyDescent="0.25">
      <c r="C3404" s="13"/>
    </row>
    <row r="3405" spans="3:21" x14ac:dyDescent="0.25">
      <c r="C3405" s="13"/>
    </row>
    <row r="3406" spans="3:21" x14ac:dyDescent="0.25">
      <c r="C3406" s="13"/>
    </row>
    <row r="3407" spans="3:21" x14ac:dyDescent="0.25">
      <c r="C3407" s="13"/>
    </row>
    <row r="3408" spans="3:21" x14ac:dyDescent="0.25">
      <c r="C3408" s="13"/>
    </row>
    <row r="3409" spans="3:3" x14ac:dyDescent="0.25">
      <c r="C3409" s="13"/>
    </row>
    <row r="3410" spans="3:3" x14ac:dyDescent="0.25">
      <c r="C3410" s="13"/>
    </row>
    <row r="3411" spans="3:3" x14ac:dyDescent="0.25">
      <c r="C3411" s="13"/>
    </row>
    <row r="3412" spans="3:3" x14ac:dyDescent="0.25">
      <c r="C3412" s="13"/>
    </row>
    <row r="3413" spans="3:3" x14ac:dyDescent="0.25">
      <c r="C3413" s="13"/>
    </row>
    <row r="3414" spans="3:3" x14ac:dyDescent="0.25">
      <c r="C3414" s="13"/>
    </row>
    <row r="3415" spans="3:3" x14ac:dyDescent="0.25">
      <c r="C3415" s="13"/>
    </row>
    <row r="3416" spans="3:3" x14ac:dyDescent="0.25">
      <c r="C3416" s="13"/>
    </row>
    <row r="3417" spans="3:3" x14ac:dyDescent="0.25">
      <c r="C3417" s="13"/>
    </row>
    <row r="3418" spans="3:3" x14ac:dyDescent="0.25">
      <c r="C3418" s="13"/>
    </row>
    <row r="3419" spans="3:3" x14ac:dyDescent="0.25">
      <c r="C3419" s="13"/>
    </row>
    <row r="3420" spans="3:3" x14ac:dyDescent="0.25">
      <c r="C3420" s="13"/>
    </row>
    <row r="3421" spans="3:3" x14ac:dyDescent="0.25">
      <c r="C3421" s="13"/>
    </row>
    <row r="3422" spans="3:3" x14ac:dyDescent="0.25">
      <c r="C3422" s="13"/>
    </row>
    <row r="3423" spans="3:3" x14ac:dyDescent="0.25">
      <c r="C3423" s="13"/>
    </row>
    <row r="3424" spans="3:3" x14ac:dyDescent="0.25">
      <c r="C3424" s="13"/>
    </row>
    <row r="3425" spans="3:3" x14ac:dyDescent="0.25">
      <c r="C3425" s="13"/>
    </row>
    <row r="3426" spans="3:3" x14ac:dyDescent="0.25">
      <c r="C3426" s="13"/>
    </row>
    <row r="3427" spans="3:3" x14ac:dyDescent="0.25">
      <c r="C3427" s="13"/>
    </row>
    <row r="3428" spans="3:3" x14ac:dyDescent="0.25">
      <c r="C3428" s="13"/>
    </row>
    <row r="3429" spans="3:3" x14ac:dyDescent="0.25">
      <c r="C3429" s="13"/>
    </row>
    <row r="3430" spans="3:3" x14ac:dyDescent="0.25">
      <c r="C3430" s="13"/>
    </row>
    <row r="3431" spans="3:3" x14ac:dyDescent="0.25">
      <c r="C3431" s="13"/>
    </row>
    <row r="3432" spans="3:3" x14ac:dyDescent="0.25">
      <c r="C3432" s="13"/>
    </row>
    <row r="3433" spans="3:3" x14ac:dyDescent="0.25">
      <c r="C3433" s="13"/>
    </row>
    <row r="3434" spans="3:3" x14ac:dyDescent="0.25">
      <c r="C3434" s="13"/>
    </row>
    <row r="3435" spans="3:3" x14ac:dyDescent="0.25">
      <c r="C3435" s="13"/>
    </row>
    <row r="3436" spans="3:3" x14ac:dyDescent="0.25">
      <c r="C3436" s="13"/>
    </row>
    <row r="3437" spans="3:3" x14ac:dyDescent="0.25">
      <c r="C3437" s="13"/>
    </row>
    <row r="3438" spans="3:3" x14ac:dyDescent="0.25">
      <c r="C3438" s="13"/>
    </row>
    <row r="3439" spans="3:3" x14ac:dyDescent="0.25">
      <c r="C3439" s="13"/>
    </row>
    <row r="3440" spans="3:3" x14ac:dyDescent="0.25">
      <c r="C3440" s="13"/>
    </row>
    <row r="3441" spans="3:21" x14ac:dyDescent="0.25">
      <c r="C3441" s="13"/>
    </row>
    <row r="3442" spans="3:21" x14ac:dyDescent="0.25">
      <c r="C3442" s="13"/>
    </row>
    <row r="3443" spans="3:21" x14ac:dyDescent="0.25">
      <c r="C3443" s="13"/>
    </row>
    <row r="3444" spans="3:21" x14ac:dyDescent="0.25">
      <c r="C3444" s="13"/>
    </row>
    <row r="3445" spans="3:21" x14ac:dyDescent="0.25">
      <c r="C3445" s="13"/>
    </row>
    <row r="3446" spans="3:21" x14ac:dyDescent="0.25">
      <c r="C3446" s="13"/>
    </row>
    <row r="3447" spans="3:21" x14ac:dyDescent="0.25">
      <c r="C3447" s="13"/>
    </row>
    <row r="3448" spans="3:21" x14ac:dyDescent="0.25">
      <c r="C3448" s="13"/>
    </row>
    <row r="3449" spans="3:21" x14ac:dyDescent="0.25">
      <c r="C3449" s="13"/>
    </row>
    <row r="3450" spans="3:21" x14ac:dyDescent="0.25">
      <c r="C3450" s="13"/>
    </row>
    <row r="3451" spans="3:21" x14ac:dyDescent="0.25">
      <c r="C3451" s="13"/>
      <c r="O3451"/>
      <c r="P3451"/>
      <c r="Q3451"/>
      <c r="R3451"/>
      <c r="S3451"/>
      <c r="T3451"/>
      <c r="U3451"/>
    </row>
    <row r="3452" spans="3:21" x14ac:dyDescent="0.25">
      <c r="C3452" s="13"/>
    </row>
    <row r="3453" spans="3:21" x14ac:dyDescent="0.25">
      <c r="C3453" s="13"/>
    </row>
    <row r="3454" spans="3:21" x14ac:dyDescent="0.25">
      <c r="C3454" s="13"/>
    </row>
    <row r="3455" spans="3:21" x14ac:dyDescent="0.25">
      <c r="C3455" s="13"/>
    </row>
    <row r="3456" spans="3:21" x14ac:dyDescent="0.25">
      <c r="C3456" s="13"/>
    </row>
    <row r="3457" spans="3:3" x14ac:dyDescent="0.25">
      <c r="C3457" s="13"/>
    </row>
    <row r="3458" spans="3:3" x14ac:dyDescent="0.25">
      <c r="C3458" s="13"/>
    </row>
    <row r="3459" spans="3:3" x14ac:dyDescent="0.25">
      <c r="C3459" s="13"/>
    </row>
    <row r="3460" spans="3:3" x14ac:dyDescent="0.25">
      <c r="C3460" s="13"/>
    </row>
    <row r="3461" spans="3:3" x14ac:dyDescent="0.25">
      <c r="C3461" s="13"/>
    </row>
    <row r="3462" spans="3:3" x14ac:dyDescent="0.25">
      <c r="C3462" s="13"/>
    </row>
    <row r="3463" spans="3:3" x14ac:dyDescent="0.25">
      <c r="C3463" s="13"/>
    </row>
    <row r="3464" spans="3:3" x14ac:dyDescent="0.25">
      <c r="C3464" s="13"/>
    </row>
    <row r="3465" spans="3:3" x14ac:dyDescent="0.25">
      <c r="C3465" s="13"/>
    </row>
    <row r="3466" spans="3:3" x14ac:dyDescent="0.25">
      <c r="C3466" s="13"/>
    </row>
    <row r="3467" spans="3:3" x14ac:dyDescent="0.25">
      <c r="C3467" s="13"/>
    </row>
    <row r="3468" spans="3:3" x14ac:dyDescent="0.25">
      <c r="C3468" s="13"/>
    </row>
    <row r="3469" spans="3:3" x14ac:dyDescent="0.25">
      <c r="C3469" s="13"/>
    </row>
    <row r="3470" spans="3:3" x14ac:dyDescent="0.25">
      <c r="C3470" s="13"/>
    </row>
    <row r="3471" spans="3:3" x14ac:dyDescent="0.25">
      <c r="C3471" s="13"/>
    </row>
    <row r="3472" spans="3:3" x14ac:dyDescent="0.25">
      <c r="C3472" s="13"/>
    </row>
    <row r="3473" spans="3:3" x14ac:dyDescent="0.25">
      <c r="C3473" s="13"/>
    </row>
    <row r="3474" spans="3:3" x14ac:dyDescent="0.25">
      <c r="C3474" s="13"/>
    </row>
    <row r="3475" spans="3:3" x14ac:dyDescent="0.25">
      <c r="C3475" s="13"/>
    </row>
    <row r="3476" spans="3:3" x14ac:dyDescent="0.25">
      <c r="C3476" s="13"/>
    </row>
    <row r="3477" spans="3:3" x14ac:dyDescent="0.25">
      <c r="C3477" s="13"/>
    </row>
    <row r="3478" spans="3:3" x14ac:dyDescent="0.25">
      <c r="C3478" s="13"/>
    </row>
    <row r="3479" spans="3:3" x14ac:dyDescent="0.25">
      <c r="C3479" s="13"/>
    </row>
    <row r="3480" spans="3:3" x14ac:dyDescent="0.25">
      <c r="C3480" s="13"/>
    </row>
    <row r="3481" spans="3:3" x14ac:dyDescent="0.25">
      <c r="C3481" s="13"/>
    </row>
    <row r="3482" spans="3:3" x14ac:dyDescent="0.25">
      <c r="C3482" s="13"/>
    </row>
    <row r="3483" spans="3:3" x14ac:dyDescent="0.25">
      <c r="C3483" s="13"/>
    </row>
    <row r="3484" spans="3:3" x14ac:dyDescent="0.25">
      <c r="C3484" s="13"/>
    </row>
    <row r="3485" spans="3:3" x14ac:dyDescent="0.25">
      <c r="C3485" s="13"/>
    </row>
    <row r="3486" spans="3:3" x14ac:dyDescent="0.25">
      <c r="C3486" s="13"/>
    </row>
    <row r="3487" spans="3:3" x14ac:dyDescent="0.25">
      <c r="C3487" s="13"/>
    </row>
    <row r="3488" spans="3:3" x14ac:dyDescent="0.25">
      <c r="C3488" s="13"/>
    </row>
    <row r="3489" spans="3:3" x14ac:dyDescent="0.25">
      <c r="C3489" s="13"/>
    </row>
    <row r="3490" spans="3:3" x14ac:dyDescent="0.25">
      <c r="C3490" s="13"/>
    </row>
    <row r="3491" spans="3:3" x14ac:dyDescent="0.25">
      <c r="C3491" s="13"/>
    </row>
    <row r="3492" spans="3:3" x14ac:dyDescent="0.25">
      <c r="C3492" s="13"/>
    </row>
    <row r="3493" spans="3:3" x14ac:dyDescent="0.25">
      <c r="C3493" s="13"/>
    </row>
    <row r="3494" spans="3:3" x14ac:dyDescent="0.25">
      <c r="C3494" s="13"/>
    </row>
    <row r="3495" spans="3:3" x14ac:dyDescent="0.25">
      <c r="C3495" s="13"/>
    </row>
    <row r="3496" spans="3:3" x14ac:dyDescent="0.25">
      <c r="C3496" s="13"/>
    </row>
    <row r="3497" spans="3:3" x14ac:dyDescent="0.25">
      <c r="C3497" s="13"/>
    </row>
    <row r="3498" spans="3:3" x14ac:dyDescent="0.25">
      <c r="C3498" s="13"/>
    </row>
    <row r="3499" spans="3:3" x14ac:dyDescent="0.25">
      <c r="C3499" s="13"/>
    </row>
    <row r="3500" spans="3:3" x14ac:dyDescent="0.25">
      <c r="C3500" s="13"/>
    </row>
    <row r="3501" spans="3:3" x14ac:dyDescent="0.25">
      <c r="C3501" s="13"/>
    </row>
    <row r="3502" spans="3:3" x14ac:dyDescent="0.25">
      <c r="C3502" s="13"/>
    </row>
    <row r="3503" spans="3:3" x14ac:dyDescent="0.25">
      <c r="C3503" s="13"/>
    </row>
    <row r="3504" spans="3:3" x14ac:dyDescent="0.25">
      <c r="C3504" s="13"/>
    </row>
    <row r="3505" spans="3:3" x14ac:dyDescent="0.25">
      <c r="C3505" s="13"/>
    </row>
    <row r="3506" spans="3:3" x14ac:dyDescent="0.25">
      <c r="C3506" s="13"/>
    </row>
    <row r="3507" spans="3:3" x14ac:dyDescent="0.25">
      <c r="C3507" s="13"/>
    </row>
    <row r="3508" spans="3:3" x14ac:dyDescent="0.25">
      <c r="C3508" s="13"/>
    </row>
    <row r="3509" spans="3:3" x14ac:dyDescent="0.25">
      <c r="C3509" s="13"/>
    </row>
    <row r="3510" spans="3:3" x14ac:dyDescent="0.25">
      <c r="C3510" s="13"/>
    </row>
    <row r="3511" spans="3:3" x14ac:dyDescent="0.25">
      <c r="C3511" s="13"/>
    </row>
    <row r="3512" spans="3:3" x14ac:dyDescent="0.25">
      <c r="C3512" s="13"/>
    </row>
    <row r="3513" spans="3:3" x14ac:dyDescent="0.25">
      <c r="C3513" s="13"/>
    </row>
    <row r="3514" spans="3:3" x14ac:dyDescent="0.25">
      <c r="C3514" s="13"/>
    </row>
    <row r="3515" spans="3:3" x14ac:dyDescent="0.25">
      <c r="C3515" s="13"/>
    </row>
    <row r="3516" spans="3:3" x14ac:dyDescent="0.25">
      <c r="C3516" s="13"/>
    </row>
    <row r="3517" spans="3:3" x14ac:dyDescent="0.25">
      <c r="C3517" s="13"/>
    </row>
    <row r="3518" spans="3:3" x14ac:dyDescent="0.25">
      <c r="C3518" s="13"/>
    </row>
    <row r="3519" spans="3:3" x14ac:dyDescent="0.25">
      <c r="C3519" s="13"/>
    </row>
    <row r="3520" spans="3:3" x14ac:dyDescent="0.25">
      <c r="C3520" s="13"/>
    </row>
    <row r="3521" spans="3:3" x14ac:dyDescent="0.25">
      <c r="C3521" s="13"/>
    </row>
    <row r="3522" spans="3:3" x14ac:dyDescent="0.25">
      <c r="C3522" s="13"/>
    </row>
    <row r="3523" spans="3:3" x14ac:dyDescent="0.25">
      <c r="C3523" s="13"/>
    </row>
    <row r="3524" spans="3:3" x14ac:dyDescent="0.25">
      <c r="C3524" s="13"/>
    </row>
    <row r="3525" spans="3:3" x14ac:dyDescent="0.25">
      <c r="C3525" s="13"/>
    </row>
    <row r="3526" spans="3:3" x14ac:dyDescent="0.25">
      <c r="C3526" s="13"/>
    </row>
    <row r="3527" spans="3:3" x14ac:dyDescent="0.25">
      <c r="C3527" s="13"/>
    </row>
    <row r="3528" spans="3:3" x14ac:dyDescent="0.25">
      <c r="C3528" s="13"/>
    </row>
    <row r="3529" spans="3:3" x14ac:dyDescent="0.25">
      <c r="C3529" s="13"/>
    </row>
    <row r="3530" spans="3:3" x14ac:dyDescent="0.25">
      <c r="C3530" s="13"/>
    </row>
    <row r="3531" spans="3:3" x14ac:dyDescent="0.25">
      <c r="C3531" s="13"/>
    </row>
    <row r="3532" spans="3:3" x14ac:dyDescent="0.25">
      <c r="C3532" s="13"/>
    </row>
    <row r="3533" spans="3:3" x14ac:dyDescent="0.25">
      <c r="C3533" s="13"/>
    </row>
    <row r="3534" spans="3:3" x14ac:dyDescent="0.25">
      <c r="C3534" s="13"/>
    </row>
    <row r="3535" spans="3:3" x14ac:dyDescent="0.25">
      <c r="C3535" s="13"/>
    </row>
    <row r="3536" spans="3:3" x14ac:dyDescent="0.25">
      <c r="C3536" s="13"/>
    </row>
    <row r="3537" spans="3:21" x14ac:dyDescent="0.25">
      <c r="C3537" s="13"/>
    </row>
    <row r="3538" spans="3:21" x14ac:dyDescent="0.25">
      <c r="C3538" s="13"/>
    </row>
    <row r="3539" spans="3:21" x14ac:dyDescent="0.25">
      <c r="C3539" s="13"/>
    </row>
    <row r="3540" spans="3:21" x14ac:dyDescent="0.25">
      <c r="C3540" s="13"/>
    </row>
    <row r="3541" spans="3:21" x14ac:dyDescent="0.25">
      <c r="C3541" s="13"/>
    </row>
    <row r="3542" spans="3:21" x14ac:dyDescent="0.25">
      <c r="C3542" s="13"/>
    </row>
    <row r="3543" spans="3:21" x14ac:dyDescent="0.25">
      <c r="C3543" s="13"/>
    </row>
    <row r="3544" spans="3:21" x14ac:dyDescent="0.25">
      <c r="C3544" s="13"/>
    </row>
    <row r="3545" spans="3:21" x14ac:dyDescent="0.25">
      <c r="C3545" s="13"/>
    </row>
    <row r="3546" spans="3:21" x14ac:dyDescent="0.25">
      <c r="C3546" s="13"/>
    </row>
    <row r="3547" spans="3:21" x14ac:dyDescent="0.25">
      <c r="C3547" s="13"/>
      <c r="O3547"/>
      <c r="P3547"/>
      <c r="Q3547"/>
      <c r="R3547"/>
      <c r="S3547"/>
      <c r="T3547"/>
      <c r="U3547"/>
    </row>
    <row r="3548" spans="3:21" x14ac:dyDescent="0.25">
      <c r="C3548" s="13"/>
    </row>
    <row r="3549" spans="3:21" x14ac:dyDescent="0.25">
      <c r="C3549" s="13"/>
    </row>
    <row r="3550" spans="3:21" x14ac:dyDescent="0.25">
      <c r="C3550" s="13"/>
    </row>
    <row r="3551" spans="3:21" x14ac:dyDescent="0.25">
      <c r="C3551" s="13"/>
    </row>
    <row r="3552" spans="3:21" x14ac:dyDescent="0.25">
      <c r="C3552" s="13"/>
    </row>
    <row r="3553" spans="3:3" x14ac:dyDescent="0.25">
      <c r="C3553" s="13"/>
    </row>
    <row r="3554" spans="3:3" x14ac:dyDescent="0.25">
      <c r="C3554" s="13"/>
    </row>
    <row r="3555" spans="3:3" x14ac:dyDescent="0.25">
      <c r="C3555" s="13"/>
    </row>
    <row r="3556" spans="3:3" x14ac:dyDescent="0.25">
      <c r="C3556" s="13"/>
    </row>
    <row r="3557" spans="3:3" x14ac:dyDescent="0.25">
      <c r="C3557" s="13"/>
    </row>
    <row r="3558" spans="3:3" x14ac:dyDescent="0.25">
      <c r="C3558" s="13"/>
    </row>
    <row r="3559" spans="3:3" x14ac:dyDescent="0.25">
      <c r="C3559" s="13"/>
    </row>
    <row r="3560" spans="3:3" x14ac:dyDescent="0.25">
      <c r="C3560" s="13"/>
    </row>
    <row r="3561" spans="3:3" x14ac:dyDescent="0.25">
      <c r="C3561" s="13"/>
    </row>
    <row r="3562" spans="3:3" x14ac:dyDescent="0.25">
      <c r="C3562" s="13"/>
    </row>
    <row r="3563" spans="3:3" x14ac:dyDescent="0.25">
      <c r="C3563" s="13"/>
    </row>
    <row r="3564" spans="3:3" x14ac:dyDescent="0.25">
      <c r="C3564" s="13"/>
    </row>
    <row r="3565" spans="3:3" x14ac:dyDescent="0.25">
      <c r="C3565" s="13"/>
    </row>
    <row r="3566" spans="3:3" x14ac:dyDescent="0.25">
      <c r="C3566" s="13"/>
    </row>
    <row r="3567" spans="3:3" x14ac:dyDescent="0.25">
      <c r="C3567" s="13"/>
    </row>
    <row r="3568" spans="3:3" x14ac:dyDescent="0.25">
      <c r="C3568" s="13"/>
    </row>
    <row r="3569" spans="3:21" x14ac:dyDescent="0.25">
      <c r="C3569" s="13"/>
    </row>
    <row r="3570" spans="3:21" x14ac:dyDescent="0.25">
      <c r="C3570" s="13"/>
      <c r="O3570"/>
      <c r="P3570"/>
      <c r="Q3570"/>
      <c r="R3570"/>
      <c r="S3570"/>
      <c r="T3570"/>
      <c r="U3570"/>
    </row>
    <row r="3571" spans="3:21" x14ac:dyDescent="0.25">
      <c r="C3571" s="13"/>
    </row>
    <row r="3572" spans="3:21" x14ac:dyDescent="0.25">
      <c r="C3572" s="13"/>
    </row>
    <row r="3573" spans="3:21" x14ac:dyDescent="0.25">
      <c r="C3573" s="13"/>
    </row>
    <row r="3574" spans="3:21" x14ac:dyDescent="0.25">
      <c r="C3574" s="13"/>
    </row>
    <row r="3575" spans="3:21" x14ac:dyDescent="0.25">
      <c r="C3575" s="13"/>
    </row>
    <row r="3576" spans="3:21" x14ac:dyDescent="0.25">
      <c r="C3576" s="13"/>
    </row>
    <row r="3577" spans="3:21" x14ac:dyDescent="0.25">
      <c r="C3577" s="13"/>
    </row>
    <row r="3578" spans="3:21" x14ac:dyDescent="0.25">
      <c r="C3578" s="13"/>
    </row>
    <row r="3579" spans="3:21" x14ac:dyDescent="0.25">
      <c r="C3579" s="13"/>
    </row>
    <row r="3580" spans="3:21" x14ac:dyDescent="0.25">
      <c r="C3580" s="13"/>
    </row>
    <row r="3581" spans="3:21" x14ac:dyDescent="0.25">
      <c r="C3581" s="13"/>
    </row>
    <row r="3582" spans="3:21" x14ac:dyDescent="0.25">
      <c r="C3582" s="13"/>
    </row>
    <row r="3583" spans="3:21" x14ac:dyDescent="0.25">
      <c r="C3583" s="13"/>
    </row>
    <row r="3584" spans="3:21" x14ac:dyDescent="0.25">
      <c r="C3584" s="13"/>
    </row>
    <row r="3585" spans="3:21" x14ac:dyDescent="0.25">
      <c r="C3585" s="13"/>
    </row>
    <row r="3586" spans="3:21" x14ac:dyDescent="0.25">
      <c r="C3586" s="13"/>
    </row>
    <row r="3587" spans="3:21" x14ac:dyDescent="0.25">
      <c r="C3587" s="13"/>
    </row>
    <row r="3588" spans="3:21" x14ac:dyDescent="0.25">
      <c r="C3588" s="13"/>
    </row>
    <row r="3589" spans="3:21" x14ac:dyDescent="0.25">
      <c r="C3589" s="13"/>
    </row>
    <row r="3590" spans="3:21" x14ac:dyDescent="0.25">
      <c r="C3590" s="13"/>
    </row>
    <row r="3591" spans="3:21" x14ac:dyDescent="0.25">
      <c r="C3591" s="13"/>
    </row>
    <row r="3592" spans="3:21" x14ac:dyDescent="0.25">
      <c r="C3592" s="13"/>
    </row>
    <row r="3593" spans="3:21" x14ac:dyDescent="0.25">
      <c r="C3593" s="13"/>
    </row>
    <row r="3594" spans="3:21" x14ac:dyDescent="0.25">
      <c r="C3594" s="13"/>
    </row>
    <row r="3595" spans="3:21" x14ac:dyDescent="0.25">
      <c r="C3595" s="13"/>
    </row>
    <row r="3596" spans="3:21" x14ac:dyDescent="0.25">
      <c r="C3596" s="13"/>
      <c r="O3596"/>
      <c r="P3596"/>
      <c r="Q3596"/>
      <c r="R3596"/>
      <c r="S3596"/>
      <c r="T3596"/>
      <c r="U3596"/>
    </row>
    <row r="3597" spans="3:21" x14ac:dyDescent="0.25">
      <c r="C3597" s="13"/>
    </row>
    <row r="3598" spans="3:21" x14ac:dyDescent="0.25">
      <c r="C3598" s="13"/>
    </row>
    <row r="3599" spans="3:21" x14ac:dyDescent="0.25">
      <c r="C3599" s="13"/>
      <c r="O3599"/>
      <c r="P3599"/>
      <c r="Q3599"/>
      <c r="R3599"/>
      <c r="S3599"/>
      <c r="T3599"/>
      <c r="U3599"/>
    </row>
    <row r="3600" spans="3:21" x14ac:dyDescent="0.25">
      <c r="C3600" s="13"/>
    </row>
    <row r="3601" spans="3:21" x14ac:dyDescent="0.25">
      <c r="C3601" s="13"/>
    </row>
    <row r="3602" spans="3:21" x14ac:dyDescent="0.25">
      <c r="C3602" s="13"/>
    </row>
    <row r="3603" spans="3:21" x14ac:dyDescent="0.25">
      <c r="C3603" s="13"/>
    </row>
    <row r="3604" spans="3:21" x14ac:dyDescent="0.25">
      <c r="C3604" s="13"/>
    </row>
    <row r="3605" spans="3:21" x14ac:dyDescent="0.25">
      <c r="C3605" s="13"/>
    </row>
    <row r="3606" spans="3:21" x14ac:dyDescent="0.25">
      <c r="C3606" s="13"/>
    </row>
    <row r="3607" spans="3:21" x14ac:dyDescent="0.25">
      <c r="C3607" s="13"/>
    </row>
    <row r="3608" spans="3:21" x14ac:dyDescent="0.25">
      <c r="C3608" s="13"/>
    </row>
    <row r="3609" spans="3:21" x14ac:dyDescent="0.25">
      <c r="C3609" s="13"/>
    </row>
    <row r="3610" spans="3:21" x14ac:dyDescent="0.25">
      <c r="C3610" s="13"/>
    </row>
    <row r="3611" spans="3:21" x14ac:dyDescent="0.25">
      <c r="C3611" s="13"/>
    </row>
    <row r="3612" spans="3:21" x14ac:dyDescent="0.25">
      <c r="C3612" s="13"/>
    </row>
    <row r="3613" spans="3:21" x14ac:dyDescent="0.25">
      <c r="C3613" s="13"/>
      <c r="O3613"/>
      <c r="P3613"/>
      <c r="Q3613"/>
      <c r="R3613"/>
      <c r="S3613"/>
      <c r="T3613"/>
      <c r="U3613"/>
    </row>
    <row r="3614" spans="3:21" x14ac:dyDescent="0.25">
      <c r="C3614" s="13"/>
    </row>
    <row r="3615" spans="3:21" x14ac:dyDescent="0.25">
      <c r="C3615" s="13"/>
    </row>
    <row r="3616" spans="3:21" x14ac:dyDescent="0.25">
      <c r="C3616" s="13"/>
    </row>
    <row r="3617" spans="3:21" x14ac:dyDescent="0.25">
      <c r="C3617" s="13"/>
    </row>
    <row r="3618" spans="3:21" x14ac:dyDescent="0.25">
      <c r="C3618" s="13"/>
    </row>
    <row r="3619" spans="3:21" x14ac:dyDescent="0.25">
      <c r="C3619" s="13"/>
    </row>
    <row r="3620" spans="3:21" x14ac:dyDescent="0.25">
      <c r="C3620" s="13"/>
    </row>
    <row r="3621" spans="3:21" x14ac:dyDescent="0.25">
      <c r="C3621" s="13"/>
    </row>
    <row r="3622" spans="3:21" x14ac:dyDescent="0.25">
      <c r="C3622" s="13"/>
      <c r="O3622"/>
      <c r="P3622"/>
      <c r="Q3622"/>
      <c r="R3622"/>
      <c r="S3622"/>
      <c r="T3622"/>
      <c r="U3622"/>
    </row>
    <row r="3623" spans="3:21" x14ac:dyDescent="0.25">
      <c r="C3623" s="13"/>
    </row>
    <row r="3624" spans="3:21" x14ac:dyDescent="0.25">
      <c r="C3624" s="13"/>
    </row>
    <row r="3625" spans="3:21" x14ac:dyDescent="0.25">
      <c r="C3625" s="13"/>
    </row>
    <row r="3626" spans="3:21" x14ac:dyDescent="0.25">
      <c r="C3626" s="13"/>
      <c r="O3626"/>
      <c r="P3626"/>
      <c r="Q3626"/>
      <c r="R3626"/>
      <c r="S3626"/>
      <c r="T3626"/>
      <c r="U3626"/>
    </row>
    <row r="3627" spans="3:21" x14ac:dyDescent="0.25">
      <c r="C3627" s="13"/>
    </row>
    <row r="3628" spans="3:21" x14ac:dyDescent="0.25">
      <c r="C3628" s="13"/>
    </row>
    <row r="3629" spans="3:21" x14ac:dyDescent="0.25">
      <c r="C3629" s="13"/>
    </row>
    <row r="3630" spans="3:21" x14ac:dyDescent="0.25">
      <c r="C3630" s="13"/>
    </row>
    <row r="3631" spans="3:21" x14ac:dyDescent="0.25">
      <c r="C3631" s="13"/>
    </row>
    <row r="3632" spans="3:21" x14ac:dyDescent="0.25">
      <c r="C3632" s="13"/>
    </row>
    <row r="3633" spans="3:21" x14ac:dyDescent="0.25">
      <c r="C3633" s="13"/>
    </row>
    <row r="3634" spans="3:21" x14ac:dyDescent="0.25">
      <c r="C3634" s="13"/>
    </row>
    <row r="3635" spans="3:21" x14ac:dyDescent="0.25">
      <c r="C3635" s="13"/>
    </row>
    <row r="3636" spans="3:21" x14ac:dyDescent="0.25">
      <c r="C3636" s="13"/>
    </row>
    <row r="3637" spans="3:21" x14ac:dyDescent="0.25">
      <c r="C3637" s="13"/>
      <c r="O3637"/>
      <c r="P3637"/>
      <c r="Q3637"/>
      <c r="R3637"/>
      <c r="S3637"/>
      <c r="T3637"/>
      <c r="U3637"/>
    </row>
    <row r="3638" spans="3:21" x14ac:dyDescent="0.25">
      <c r="C3638" s="13"/>
    </row>
    <row r="3639" spans="3:21" x14ac:dyDescent="0.25">
      <c r="C3639" s="13"/>
    </row>
    <row r="3640" spans="3:21" x14ac:dyDescent="0.25">
      <c r="C3640" s="13"/>
      <c r="O3640"/>
      <c r="P3640"/>
      <c r="Q3640"/>
      <c r="R3640"/>
      <c r="S3640"/>
      <c r="T3640"/>
      <c r="U3640"/>
    </row>
    <row r="3641" spans="3:21" x14ac:dyDescent="0.25">
      <c r="C3641" s="13"/>
    </row>
    <row r="3642" spans="3:21" x14ac:dyDescent="0.25">
      <c r="C3642" s="13"/>
    </row>
    <row r="3643" spans="3:21" x14ac:dyDescent="0.25">
      <c r="C3643" s="13"/>
    </row>
    <row r="3644" spans="3:21" x14ac:dyDescent="0.25">
      <c r="C3644" s="13"/>
    </row>
    <row r="3645" spans="3:21" x14ac:dyDescent="0.25">
      <c r="C3645" s="13"/>
    </row>
    <row r="3646" spans="3:21" x14ac:dyDescent="0.25">
      <c r="C3646" s="13"/>
    </row>
    <row r="3647" spans="3:21" x14ac:dyDescent="0.25">
      <c r="C3647" s="13"/>
    </row>
    <row r="3648" spans="3:21" x14ac:dyDescent="0.25">
      <c r="C3648" s="13"/>
    </row>
    <row r="3649" spans="3:21" x14ac:dyDescent="0.25">
      <c r="C3649" s="13"/>
    </row>
    <row r="3650" spans="3:21" x14ac:dyDescent="0.25">
      <c r="C3650" s="13"/>
    </row>
    <row r="3651" spans="3:21" x14ac:dyDescent="0.25">
      <c r="C3651" s="13"/>
      <c r="O3651"/>
      <c r="P3651"/>
      <c r="Q3651"/>
      <c r="R3651"/>
      <c r="S3651"/>
      <c r="T3651"/>
      <c r="U3651"/>
    </row>
    <row r="3652" spans="3:21" x14ac:dyDescent="0.25">
      <c r="C3652" s="13"/>
    </row>
    <row r="3653" spans="3:21" x14ac:dyDescent="0.25">
      <c r="C3653" s="13"/>
    </row>
    <row r="3654" spans="3:21" x14ac:dyDescent="0.25">
      <c r="C3654" s="13"/>
    </row>
    <row r="3655" spans="3:21" x14ac:dyDescent="0.25">
      <c r="C3655" s="13"/>
    </row>
    <row r="3656" spans="3:21" x14ac:dyDescent="0.25">
      <c r="C3656" s="13"/>
    </row>
    <row r="3657" spans="3:21" x14ac:dyDescent="0.25">
      <c r="C3657" s="13"/>
    </row>
    <row r="3658" spans="3:21" x14ac:dyDescent="0.25">
      <c r="C3658" s="13"/>
    </row>
    <row r="3659" spans="3:21" x14ac:dyDescent="0.25">
      <c r="C3659" s="13"/>
    </row>
    <row r="3660" spans="3:21" x14ac:dyDescent="0.25">
      <c r="C3660" s="13"/>
    </row>
    <row r="3661" spans="3:21" x14ac:dyDescent="0.25">
      <c r="C3661" s="13"/>
    </row>
    <row r="3662" spans="3:21" x14ac:dyDescent="0.25">
      <c r="C3662" s="13"/>
    </row>
    <row r="3663" spans="3:21" x14ac:dyDescent="0.25">
      <c r="C3663" s="13"/>
    </row>
    <row r="3664" spans="3:21" x14ac:dyDescent="0.25">
      <c r="C3664" s="13"/>
    </row>
    <row r="3665" spans="3:21" x14ac:dyDescent="0.25">
      <c r="C3665" s="13"/>
    </row>
    <row r="3666" spans="3:21" x14ac:dyDescent="0.25">
      <c r="C3666" s="13"/>
    </row>
    <row r="3667" spans="3:21" x14ac:dyDescent="0.25">
      <c r="C3667" s="13"/>
    </row>
    <row r="3668" spans="3:21" x14ac:dyDescent="0.25">
      <c r="C3668" s="13"/>
    </row>
    <row r="3669" spans="3:21" x14ac:dyDescent="0.25">
      <c r="C3669" s="13"/>
    </row>
    <row r="3670" spans="3:21" x14ac:dyDescent="0.25">
      <c r="C3670" s="13"/>
    </row>
    <row r="3671" spans="3:21" x14ac:dyDescent="0.25">
      <c r="C3671" s="13"/>
    </row>
    <row r="3672" spans="3:21" x14ac:dyDescent="0.25">
      <c r="C3672" s="13"/>
    </row>
    <row r="3673" spans="3:21" x14ac:dyDescent="0.25">
      <c r="C3673" s="13"/>
    </row>
    <row r="3674" spans="3:21" x14ac:dyDescent="0.25">
      <c r="C3674" s="13"/>
    </row>
    <row r="3675" spans="3:21" x14ac:dyDescent="0.25">
      <c r="C3675" s="13"/>
    </row>
    <row r="3676" spans="3:21" x14ac:dyDescent="0.25">
      <c r="C3676" s="13"/>
    </row>
    <row r="3677" spans="3:21" x14ac:dyDescent="0.25">
      <c r="C3677" s="13"/>
      <c r="O3677"/>
      <c r="P3677"/>
      <c r="Q3677"/>
      <c r="R3677"/>
      <c r="S3677"/>
      <c r="T3677"/>
      <c r="U3677"/>
    </row>
    <row r="3678" spans="3:21" x14ac:dyDescent="0.25">
      <c r="C3678" s="13"/>
    </row>
    <row r="3679" spans="3:21" x14ac:dyDescent="0.25">
      <c r="C3679" s="13"/>
    </row>
    <row r="3680" spans="3:21" x14ac:dyDescent="0.25">
      <c r="C3680" s="13"/>
    </row>
    <row r="3681" spans="3:3" x14ac:dyDescent="0.25">
      <c r="C3681" s="13"/>
    </row>
    <row r="3682" spans="3:3" x14ac:dyDescent="0.25">
      <c r="C3682" s="13"/>
    </row>
    <row r="3683" spans="3:3" x14ac:dyDescent="0.25">
      <c r="C3683" s="13"/>
    </row>
    <row r="3684" spans="3:3" x14ac:dyDescent="0.25">
      <c r="C3684" s="13"/>
    </row>
    <row r="3685" spans="3:3" x14ac:dyDescent="0.25">
      <c r="C3685" s="13"/>
    </row>
    <row r="3686" spans="3:3" x14ac:dyDescent="0.25">
      <c r="C3686" s="13"/>
    </row>
    <row r="3687" spans="3:3" x14ac:dyDescent="0.25">
      <c r="C3687" s="13"/>
    </row>
    <row r="3688" spans="3:3" x14ac:dyDescent="0.25">
      <c r="C3688" s="13"/>
    </row>
    <row r="3689" spans="3:3" x14ac:dyDescent="0.25">
      <c r="C3689" s="13"/>
    </row>
    <row r="3690" spans="3:3" x14ac:dyDescent="0.25">
      <c r="C3690" s="13"/>
    </row>
    <row r="3691" spans="3:3" x14ac:dyDescent="0.25">
      <c r="C3691" s="13"/>
    </row>
    <row r="3692" spans="3:3" x14ac:dyDescent="0.25">
      <c r="C3692" s="13"/>
    </row>
    <row r="3693" spans="3:3" x14ac:dyDescent="0.25">
      <c r="C3693" s="13"/>
    </row>
    <row r="3694" spans="3:3" x14ac:dyDescent="0.25">
      <c r="C3694" s="13"/>
    </row>
    <row r="3695" spans="3:3" x14ac:dyDescent="0.25">
      <c r="C3695" s="13"/>
    </row>
    <row r="3696" spans="3:3" x14ac:dyDescent="0.25">
      <c r="C3696" s="13"/>
    </row>
    <row r="3697" spans="3:21" x14ac:dyDescent="0.25">
      <c r="C3697" s="13"/>
    </row>
    <row r="3698" spans="3:21" x14ac:dyDescent="0.25">
      <c r="C3698" s="13"/>
    </row>
    <row r="3699" spans="3:21" x14ac:dyDescent="0.25">
      <c r="C3699" s="13"/>
    </row>
    <row r="3700" spans="3:21" x14ac:dyDescent="0.25">
      <c r="C3700" s="13"/>
    </row>
    <row r="3701" spans="3:21" x14ac:dyDescent="0.25">
      <c r="C3701" s="13"/>
    </row>
    <row r="3702" spans="3:21" x14ac:dyDescent="0.25">
      <c r="C3702" s="13"/>
      <c r="O3702"/>
      <c r="P3702"/>
      <c r="Q3702"/>
      <c r="R3702"/>
      <c r="S3702"/>
      <c r="T3702"/>
      <c r="U3702"/>
    </row>
    <row r="3703" spans="3:21" x14ac:dyDescent="0.25">
      <c r="C3703" s="13"/>
    </row>
    <row r="3704" spans="3:21" x14ac:dyDescent="0.25">
      <c r="C3704" s="13"/>
    </row>
    <row r="3705" spans="3:21" x14ac:dyDescent="0.25">
      <c r="C3705" s="13"/>
    </row>
    <row r="3706" spans="3:21" x14ac:dyDescent="0.25">
      <c r="C3706" s="13"/>
    </row>
    <row r="3707" spans="3:21" x14ac:dyDescent="0.25">
      <c r="C3707" s="13"/>
    </row>
    <row r="3708" spans="3:21" x14ac:dyDescent="0.25">
      <c r="C3708" s="13"/>
    </row>
    <row r="3709" spans="3:21" x14ac:dyDescent="0.25">
      <c r="C3709" s="13"/>
    </row>
    <row r="3710" spans="3:21" x14ac:dyDescent="0.25">
      <c r="C3710" s="13"/>
    </row>
    <row r="3711" spans="3:21" x14ac:dyDescent="0.25">
      <c r="C3711" s="13"/>
    </row>
    <row r="3712" spans="3:21" x14ac:dyDescent="0.25">
      <c r="C3712" s="13"/>
    </row>
    <row r="3713" spans="3:3" x14ac:dyDescent="0.25">
      <c r="C3713" s="13"/>
    </row>
    <row r="3714" spans="3:3" x14ac:dyDescent="0.25">
      <c r="C3714" s="13"/>
    </row>
    <row r="3715" spans="3:3" x14ac:dyDescent="0.25">
      <c r="C3715" s="13"/>
    </row>
    <row r="3716" spans="3:3" x14ac:dyDescent="0.25">
      <c r="C3716" s="13"/>
    </row>
    <row r="3717" spans="3:3" x14ac:dyDescent="0.25">
      <c r="C3717" s="13"/>
    </row>
    <row r="3718" spans="3:3" x14ac:dyDescent="0.25">
      <c r="C3718" s="13"/>
    </row>
    <row r="3719" spans="3:3" x14ac:dyDescent="0.25">
      <c r="C3719" s="13"/>
    </row>
    <row r="3720" spans="3:3" x14ac:dyDescent="0.25">
      <c r="C3720" s="13"/>
    </row>
    <row r="3721" spans="3:3" x14ac:dyDescent="0.25">
      <c r="C3721" s="13"/>
    </row>
    <row r="3722" spans="3:3" x14ac:dyDescent="0.25">
      <c r="C3722" s="13"/>
    </row>
    <row r="3723" spans="3:3" x14ac:dyDescent="0.25">
      <c r="C3723" s="13"/>
    </row>
    <row r="3724" spans="3:3" x14ac:dyDescent="0.25">
      <c r="C3724" s="13"/>
    </row>
    <row r="3725" spans="3:3" x14ac:dyDescent="0.25">
      <c r="C3725" s="13"/>
    </row>
    <row r="3726" spans="3:3" x14ac:dyDescent="0.25">
      <c r="C3726" s="13"/>
    </row>
    <row r="3727" spans="3:3" x14ac:dyDescent="0.25">
      <c r="C3727" s="13"/>
    </row>
    <row r="3728" spans="3:3" x14ac:dyDescent="0.25">
      <c r="C3728" s="13"/>
    </row>
    <row r="3729" spans="3:21" x14ac:dyDescent="0.25">
      <c r="C3729" s="13"/>
    </row>
    <row r="3730" spans="3:21" x14ac:dyDescent="0.25">
      <c r="C3730" s="13"/>
    </row>
    <row r="3731" spans="3:21" x14ac:dyDescent="0.25">
      <c r="C3731" s="13"/>
    </row>
    <row r="3732" spans="3:21" x14ac:dyDescent="0.25">
      <c r="C3732" s="13"/>
    </row>
    <row r="3733" spans="3:21" x14ac:dyDescent="0.25">
      <c r="C3733" s="13"/>
    </row>
    <row r="3734" spans="3:21" x14ac:dyDescent="0.25">
      <c r="C3734" s="13"/>
    </row>
    <row r="3735" spans="3:21" x14ac:dyDescent="0.25">
      <c r="C3735" s="13"/>
    </row>
    <row r="3736" spans="3:21" x14ac:dyDescent="0.25">
      <c r="C3736" s="13"/>
    </row>
    <row r="3737" spans="3:21" x14ac:dyDescent="0.25">
      <c r="C3737" s="13"/>
    </row>
    <row r="3738" spans="3:21" x14ac:dyDescent="0.25">
      <c r="C3738" s="13"/>
    </row>
    <row r="3739" spans="3:21" x14ac:dyDescent="0.25">
      <c r="C3739" s="13"/>
    </row>
    <row r="3740" spans="3:21" x14ac:dyDescent="0.25">
      <c r="C3740" s="13"/>
    </row>
    <row r="3741" spans="3:21" x14ac:dyDescent="0.25">
      <c r="C3741" s="13"/>
    </row>
    <row r="3742" spans="3:21" x14ac:dyDescent="0.25">
      <c r="C3742" s="13"/>
    </row>
    <row r="3743" spans="3:21" x14ac:dyDescent="0.25">
      <c r="C3743" s="13"/>
    </row>
    <row r="3744" spans="3:21" x14ac:dyDescent="0.25">
      <c r="C3744" s="13"/>
      <c r="O3744"/>
      <c r="P3744"/>
      <c r="Q3744"/>
      <c r="R3744"/>
      <c r="S3744"/>
      <c r="T3744"/>
      <c r="U3744"/>
    </row>
    <row r="3745" spans="3:3" x14ac:dyDescent="0.25">
      <c r="C3745" s="13"/>
    </row>
    <row r="3746" spans="3:3" x14ac:dyDescent="0.25">
      <c r="C3746" s="13"/>
    </row>
    <row r="3747" spans="3:3" x14ac:dyDescent="0.25">
      <c r="C3747" s="13"/>
    </row>
    <row r="3748" spans="3:3" x14ac:dyDescent="0.25">
      <c r="C3748" s="13"/>
    </row>
    <row r="3749" spans="3:3" x14ac:dyDescent="0.25">
      <c r="C3749" s="13"/>
    </row>
    <row r="3750" spans="3:3" x14ac:dyDescent="0.25">
      <c r="C3750" s="13"/>
    </row>
    <row r="3751" spans="3:3" x14ac:dyDescent="0.25">
      <c r="C3751" s="13"/>
    </row>
    <row r="3752" spans="3:3" x14ac:dyDescent="0.25">
      <c r="C3752" s="13"/>
    </row>
    <row r="3753" spans="3:3" x14ac:dyDescent="0.25">
      <c r="C3753" s="13"/>
    </row>
    <row r="3754" spans="3:3" x14ac:dyDescent="0.25">
      <c r="C3754" s="13"/>
    </row>
    <row r="3755" spans="3:3" x14ac:dyDescent="0.25">
      <c r="C3755" s="13"/>
    </row>
    <row r="3756" spans="3:3" x14ac:dyDescent="0.25">
      <c r="C3756" s="13"/>
    </row>
    <row r="3757" spans="3:3" x14ac:dyDescent="0.25">
      <c r="C3757" s="13"/>
    </row>
    <row r="3758" spans="3:3" x14ac:dyDescent="0.25">
      <c r="C3758" s="13"/>
    </row>
    <row r="3759" spans="3:3" x14ac:dyDescent="0.25">
      <c r="C3759" s="13"/>
    </row>
    <row r="3760" spans="3:3" x14ac:dyDescent="0.25">
      <c r="C3760" s="13"/>
    </row>
    <row r="3761" spans="3:3" x14ac:dyDescent="0.25">
      <c r="C3761" s="13"/>
    </row>
    <row r="3762" spans="3:3" x14ac:dyDescent="0.25">
      <c r="C3762" s="13"/>
    </row>
    <row r="3763" spans="3:3" x14ac:dyDescent="0.25">
      <c r="C3763" s="13"/>
    </row>
    <row r="3764" spans="3:3" x14ac:dyDescent="0.25">
      <c r="C3764" s="13"/>
    </row>
    <row r="3765" spans="3:3" x14ac:dyDescent="0.25">
      <c r="C3765" s="13"/>
    </row>
    <row r="3766" spans="3:3" x14ac:dyDescent="0.25">
      <c r="C3766" s="13"/>
    </row>
    <row r="3767" spans="3:3" x14ac:dyDescent="0.25">
      <c r="C3767" s="13"/>
    </row>
    <row r="3768" spans="3:3" x14ac:dyDescent="0.25">
      <c r="C3768" s="13"/>
    </row>
    <row r="3769" spans="3:3" x14ac:dyDescent="0.25">
      <c r="C3769" s="13"/>
    </row>
    <row r="3770" spans="3:3" x14ac:dyDescent="0.25">
      <c r="C3770" s="13"/>
    </row>
    <row r="3771" spans="3:3" x14ac:dyDescent="0.25">
      <c r="C3771" s="13"/>
    </row>
    <row r="3772" spans="3:3" x14ac:dyDescent="0.25">
      <c r="C3772" s="13"/>
    </row>
    <row r="3773" spans="3:3" x14ac:dyDescent="0.25">
      <c r="C3773" s="13"/>
    </row>
    <row r="3774" spans="3:3" x14ac:dyDescent="0.25">
      <c r="C3774" s="13"/>
    </row>
    <row r="3775" spans="3:3" x14ac:dyDescent="0.25">
      <c r="C3775" s="13"/>
    </row>
    <row r="3776" spans="3:3" x14ac:dyDescent="0.25">
      <c r="C3776" s="13"/>
    </row>
    <row r="3777" spans="3:21" x14ac:dyDescent="0.25">
      <c r="C3777" s="13"/>
    </row>
    <row r="3778" spans="3:21" x14ac:dyDescent="0.25">
      <c r="C3778" s="13"/>
    </row>
    <row r="3779" spans="3:21" x14ac:dyDescent="0.25">
      <c r="C3779" s="13"/>
    </row>
    <row r="3780" spans="3:21" x14ac:dyDescent="0.25">
      <c r="C3780" s="13"/>
    </row>
    <row r="3781" spans="3:21" x14ac:dyDescent="0.25">
      <c r="C3781" s="13"/>
    </row>
    <row r="3782" spans="3:21" x14ac:dyDescent="0.25">
      <c r="C3782" s="13"/>
    </row>
    <row r="3783" spans="3:21" x14ac:dyDescent="0.25">
      <c r="C3783" s="13"/>
    </row>
    <row r="3784" spans="3:21" x14ac:dyDescent="0.25">
      <c r="C3784" s="13"/>
    </row>
    <row r="3785" spans="3:21" x14ac:dyDescent="0.25">
      <c r="C3785" s="13"/>
      <c r="O3785"/>
      <c r="P3785"/>
      <c r="Q3785"/>
      <c r="R3785"/>
      <c r="S3785"/>
      <c r="T3785"/>
      <c r="U3785"/>
    </row>
    <row r="3786" spans="3:21" x14ac:dyDescent="0.25">
      <c r="C3786" s="13"/>
    </row>
    <row r="3787" spans="3:21" x14ac:dyDescent="0.25">
      <c r="C3787" s="13"/>
    </row>
    <row r="3788" spans="3:21" x14ac:dyDescent="0.25">
      <c r="C3788" s="13"/>
    </row>
    <row r="3789" spans="3:21" x14ac:dyDescent="0.25">
      <c r="C3789" s="13"/>
    </row>
    <row r="3790" spans="3:21" x14ac:dyDescent="0.25">
      <c r="C3790" s="13"/>
    </row>
    <row r="3791" spans="3:21" x14ac:dyDescent="0.25">
      <c r="C3791" s="13"/>
    </row>
    <row r="3792" spans="3:21" x14ac:dyDescent="0.25">
      <c r="C3792" s="13"/>
    </row>
    <row r="3793" spans="3:3" x14ac:dyDescent="0.25">
      <c r="C3793" s="13"/>
    </row>
    <row r="3794" spans="3:3" x14ac:dyDescent="0.25">
      <c r="C3794" s="13"/>
    </row>
    <row r="3795" spans="3:3" x14ac:dyDescent="0.25">
      <c r="C3795" s="13"/>
    </row>
    <row r="3796" spans="3:3" x14ac:dyDescent="0.25">
      <c r="C3796" s="13"/>
    </row>
    <row r="3797" spans="3:3" x14ac:dyDescent="0.25">
      <c r="C3797" s="13"/>
    </row>
    <row r="3798" spans="3:3" x14ac:dyDescent="0.25">
      <c r="C3798" s="13"/>
    </row>
    <row r="3799" spans="3:3" x14ac:dyDescent="0.25">
      <c r="C3799" s="13"/>
    </row>
    <row r="3800" spans="3:3" x14ac:dyDescent="0.25">
      <c r="C3800" s="13"/>
    </row>
    <row r="3801" spans="3:3" x14ac:dyDescent="0.25">
      <c r="C3801" s="13"/>
    </row>
    <row r="3802" spans="3:3" x14ac:dyDescent="0.25">
      <c r="C3802" s="13"/>
    </row>
    <row r="3803" spans="3:3" x14ac:dyDescent="0.25">
      <c r="C3803" s="13"/>
    </row>
    <row r="3804" spans="3:3" x14ac:dyDescent="0.25">
      <c r="C3804" s="13"/>
    </row>
    <row r="3805" spans="3:3" x14ac:dyDescent="0.25">
      <c r="C3805" s="13"/>
    </row>
    <row r="3806" spans="3:3" x14ac:dyDescent="0.25">
      <c r="C3806" s="13"/>
    </row>
    <row r="3807" spans="3:3" x14ac:dyDescent="0.25">
      <c r="C3807" s="13"/>
    </row>
    <row r="3808" spans="3:3" x14ac:dyDescent="0.25">
      <c r="C3808" s="13"/>
    </row>
    <row r="3809" spans="3:3" x14ac:dyDescent="0.25">
      <c r="C3809" s="13"/>
    </row>
    <row r="3810" spans="3:3" x14ac:dyDescent="0.25">
      <c r="C3810" s="13"/>
    </row>
    <row r="3811" spans="3:3" x14ac:dyDescent="0.25">
      <c r="C3811" s="13"/>
    </row>
    <row r="3812" spans="3:3" x14ac:dyDescent="0.25">
      <c r="C3812" s="13"/>
    </row>
    <row r="3813" spans="3:3" x14ac:dyDescent="0.25">
      <c r="C3813" s="13"/>
    </row>
    <row r="3814" spans="3:3" x14ac:dyDescent="0.25">
      <c r="C3814" s="13"/>
    </row>
    <row r="3815" spans="3:3" x14ac:dyDescent="0.25">
      <c r="C3815" s="13"/>
    </row>
    <row r="3816" spans="3:3" x14ac:dyDescent="0.25">
      <c r="C3816" s="13"/>
    </row>
    <row r="3817" spans="3:3" x14ac:dyDescent="0.25">
      <c r="C3817" s="13"/>
    </row>
    <row r="3818" spans="3:3" x14ac:dyDescent="0.25">
      <c r="C3818" s="13"/>
    </row>
    <row r="3819" spans="3:3" x14ac:dyDescent="0.25">
      <c r="C3819" s="13"/>
    </row>
    <row r="3820" spans="3:3" x14ac:dyDescent="0.25">
      <c r="C3820" s="13"/>
    </row>
    <row r="3821" spans="3:3" x14ac:dyDescent="0.25">
      <c r="C3821" s="13"/>
    </row>
    <row r="3822" spans="3:3" x14ac:dyDescent="0.25">
      <c r="C3822" s="13"/>
    </row>
    <row r="3823" spans="3:3" x14ac:dyDescent="0.25">
      <c r="C3823" s="13"/>
    </row>
    <row r="3824" spans="3:3" x14ac:dyDescent="0.25">
      <c r="C3824" s="13"/>
    </row>
    <row r="3825" spans="3:21" x14ac:dyDescent="0.25">
      <c r="C3825" s="13"/>
    </row>
    <row r="3826" spans="3:21" x14ac:dyDescent="0.25">
      <c r="C3826" s="13"/>
    </row>
    <row r="3827" spans="3:21" x14ac:dyDescent="0.25">
      <c r="C3827" s="13"/>
    </row>
    <row r="3828" spans="3:21" x14ac:dyDescent="0.25">
      <c r="C3828" s="13"/>
    </row>
    <row r="3829" spans="3:21" x14ac:dyDescent="0.25">
      <c r="C3829" s="13"/>
    </row>
    <row r="3830" spans="3:21" x14ac:dyDescent="0.25">
      <c r="C3830" s="13"/>
    </row>
    <row r="3831" spans="3:21" x14ac:dyDescent="0.25">
      <c r="C3831" s="13"/>
    </row>
    <row r="3832" spans="3:21" x14ac:dyDescent="0.25">
      <c r="C3832" s="13"/>
      <c r="O3832"/>
      <c r="P3832"/>
      <c r="Q3832"/>
      <c r="R3832"/>
      <c r="S3832"/>
      <c r="T3832"/>
      <c r="U3832"/>
    </row>
    <row r="3833" spans="3:21" x14ac:dyDescent="0.25">
      <c r="C3833" s="13"/>
    </row>
    <row r="3834" spans="3:21" x14ac:dyDescent="0.25">
      <c r="C3834" s="13"/>
    </row>
    <row r="3835" spans="3:21" x14ac:dyDescent="0.25">
      <c r="C3835" s="13"/>
    </row>
    <row r="3836" spans="3:21" x14ac:dyDescent="0.25">
      <c r="C3836" s="13"/>
    </row>
    <row r="3837" spans="3:21" x14ac:dyDescent="0.25">
      <c r="C3837" s="13"/>
      <c r="O3837"/>
      <c r="P3837"/>
      <c r="Q3837"/>
      <c r="R3837"/>
      <c r="S3837"/>
      <c r="T3837"/>
      <c r="U3837"/>
    </row>
    <row r="3838" spans="3:21" x14ac:dyDescent="0.25">
      <c r="C3838" s="13"/>
    </row>
    <row r="3839" spans="3:21" x14ac:dyDescent="0.25">
      <c r="C3839" s="13"/>
    </row>
    <row r="3840" spans="3:21" x14ac:dyDescent="0.25">
      <c r="C3840" s="13"/>
    </row>
    <row r="3841" spans="3:3" x14ac:dyDescent="0.25">
      <c r="C3841" s="13"/>
    </row>
    <row r="3842" spans="3:3" x14ac:dyDescent="0.25">
      <c r="C3842" s="13"/>
    </row>
    <row r="3843" spans="3:3" x14ac:dyDescent="0.25">
      <c r="C3843" s="13"/>
    </row>
    <row r="3844" spans="3:3" x14ac:dyDescent="0.25">
      <c r="C3844" s="13"/>
    </row>
    <row r="3845" spans="3:3" x14ac:dyDescent="0.25">
      <c r="C3845" s="13"/>
    </row>
    <row r="3846" spans="3:3" x14ac:dyDescent="0.25">
      <c r="C3846" s="13"/>
    </row>
    <row r="3847" spans="3:3" x14ac:dyDescent="0.25">
      <c r="C3847" s="13"/>
    </row>
    <row r="3848" spans="3:3" x14ac:dyDescent="0.25">
      <c r="C3848" s="13"/>
    </row>
    <row r="3849" spans="3:3" x14ac:dyDescent="0.25">
      <c r="C3849" s="13"/>
    </row>
    <row r="3850" spans="3:3" x14ac:dyDescent="0.25">
      <c r="C3850" s="13"/>
    </row>
    <row r="3851" spans="3:3" x14ac:dyDescent="0.25">
      <c r="C3851" s="13"/>
    </row>
    <row r="3852" spans="3:3" x14ac:dyDescent="0.25">
      <c r="C3852" s="13"/>
    </row>
    <row r="3853" spans="3:3" x14ac:dyDescent="0.25">
      <c r="C3853" s="13"/>
    </row>
    <row r="3854" spans="3:3" x14ac:dyDescent="0.25">
      <c r="C3854" s="13"/>
    </row>
    <row r="3855" spans="3:3" x14ac:dyDescent="0.25">
      <c r="C3855" s="13"/>
    </row>
    <row r="3856" spans="3:3" x14ac:dyDescent="0.25">
      <c r="C3856" s="13"/>
    </row>
    <row r="3857" spans="3:3" x14ac:dyDescent="0.25">
      <c r="C3857" s="13"/>
    </row>
    <row r="3858" spans="3:3" x14ac:dyDescent="0.25">
      <c r="C3858" s="13"/>
    </row>
    <row r="3859" spans="3:3" x14ac:dyDescent="0.25">
      <c r="C3859" s="13"/>
    </row>
    <row r="3860" spans="3:3" x14ac:dyDescent="0.25">
      <c r="C3860" s="13"/>
    </row>
    <row r="3861" spans="3:3" x14ac:dyDescent="0.25">
      <c r="C3861" s="13"/>
    </row>
    <row r="3862" spans="3:3" x14ac:dyDescent="0.25">
      <c r="C3862" s="13"/>
    </row>
    <row r="3863" spans="3:3" x14ac:dyDescent="0.25">
      <c r="C3863" s="13"/>
    </row>
    <row r="3864" spans="3:3" x14ac:dyDescent="0.25">
      <c r="C3864" s="13"/>
    </row>
    <row r="3865" spans="3:3" x14ac:dyDescent="0.25">
      <c r="C3865" s="13"/>
    </row>
    <row r="3866" spans="3:3" x14ac:dyDescent="0.25">
      <c r="C3866" s="13"/>
    </row>
    <row r="3867" spans="3:3" x14ac:dyDescent="0.25">
      <c r="C3867" s="13"/>
    </row>
    <row r="3868" spans="3:3" x14ac:dyDescent="0.25">
      <c r="C3868" s="13"/>
    </row>
    <row r="3869" spans="3:3" x14ac:dyDescent="0.25">
      <c r="C3869" s="13"/>
    </row>
    <row r="3870" spans="3:3" x14ac:dyDescent="0.25">
      <c r="C3870" s="13"/>
    </row>
    <row r="3871" spans="3:3" x14ac:dyDescent="0.25">
      <c r="C3871" s="13"/>
    </row>
    <row r="3872" spans="3:3" x14ac:dyDescent="0.25">
      <c r="C3872" s="13"/>
    </row>
    <row r="3873" spans="3:3" x14ac:dyDescent="0.25">
      <c r="C3873" s="13"/>
    </row>
    <row r="3874" spans="3:3" x14ac:dyDescent="0.25">
      <c r="C3874" s="13"/>
    </row>
    <row r="3875" spans="3:3" x14ac:dyDescent="0.25">
      <c r="C3875" s="13"/>
    </row>
    <row r="3876" spans="3:3" x14ac:dyDescent="0.25">
      <c r="C3876" s="13"/>
    </row>
    <row r="3877" spans="3:3" x14ac:dyDescent="0.25">
      <c r="C3877" s="13"/>
    </row>
    <row r="3878" spans="3:3" x14ac:dyDescent="0.25">
      <c r="C3878" s="13"/>
    </row>
    <row r="3879" spans="3:3" x14ac:dyDescent="0.25">
      <c r="C3879" s="13"/>
    </row>
    <row r="3880" spans="3:3" x14ac:dyDescent="0.25">
      <c r="C3880" s="13"/>
    </row>
    <row r="3881" spans="3:3" x14ac:dyDescent="0.25">
      <c r="C3881" s="13"/>
    </row>
    <row r="3882" spans="3:3" x14ac:dyDescent="0.25">
      <c r="C3882" s="13"/>
    </row>
    <row r="3883" spans="3:3" x14ac:dyDescent="0.25">
      <c r="C3883" s="13"/>
    </row>
    <row r="3884" spans="3:3" x14ac:dyDescent="0.25">
      <c r="C3884" s="13"/>
    </row>
    <row r="3885" spans="3:3" x14ac:dyDescent="0.25">
      <c r="C3885" s="13"/>
    </row>
    <row r="3886" spans="3:3" x14ac:dyDescent="0.25">
      <c r="C3886" s="13"/>
    </row>
    <row r="3887" spans="3:3" x14ac:dyDescent="0.25">
      <c r="C3887" s="13"/>
    </row>
    <row r="3888" spans="3:3" x14ac:dyDescent="0.25">
      <c r="C3888" s="13"/>
    </row>
    <row r="3889" spans="3:3" x14ac:dyDescent="0.25">
      <c r="C3889" s="13"/>
    </row>
    <row r="3890" spans="3:3" x14ac:dyDescent="0.25">
      <c r="C3890" s="13"/>
    </row>
    <row r="3891" spans="3:3" x14ac:dyDescent="0.25">
      <c r="C3891" s="13"/>
    </row>
    <row r="3892" spans="3:3" x14ac:dyDescent="0.25">
      <c r="C3892" s="13"/>
    </row>
    <row r="3893" spans="3:3" x14ac:dyDescent="0.25">
      <c r="C3893" s="13"/>
    </row>
    <row r="3894" spans="3:3" x14ac:dyDescent="0.25">
      <c r="C3894" s="13"/>
    </row>
    <row r="3895" spans="3:3" x14ac:dyDescent="0.25">
      <c r="C3895" s="13"/>
    </row>
    <row r="3896" spans="3:3" x14ac:dyDescent="0.25">
      <c r="C3896" s="13"/>
    </row>
    <row r="3897" spans="3:3" x14ac:dyDescent="0.25">
      <c r="C3897" s="13"/>
    </row>
    <row r="3898" spans="3:3" x14ac:dyDescent="0.25">
      <c r="C3898" s="13"/>
    </row>
    <row r="3899" spans="3:3" x14ac:dyDescent="0.25">
      <c r="C3899" s="13"/>
    </row>
    <row r="3900" spans="3:3" x14ac:dyDescent="0.25">
      <c r="C3900" s="13"/>
    </row>
    <row r="3901" spans="3:3" x14ac:dyDescent="0.25">
      <c r="C3901" s="13"/>
    </row>
    <row r="3902" spans="3:3" x14ac:dyDescent="0.25">
      <c r="C3902" s="13"/>
    </row>
    <row r="3903" spans="3:3" x14ac:dyDescent="0.25">
      <c r="C3903" s="13"/>
    </row>
    <row r="3904" spans="3:3" x14ac:dyDescent="0.25">
      <c r="C3904" s="13"/>
    </row>
    <row r="3905" spans="3:21" x14ac:dyDescent="0.25">
      <c r="C3905" s="13"/>
    </row>
    <row r="3906" spans="3:21" x14ac:dyDescent="0.25">
      <c r="C3906" s="13"/>
      <c r="O3906"/>
      <c r="P3906"/>
      <c r="Q3906"/>
      <c r="R3906"/>
      <c r="S3906"/>
      <c r="T3906"/>
      <c r="U3906"/>
    </row>
    <row r="3907" spans="3:21" x14ac:dyDescent="0.25">
      <c r="C3907" s="13"/>
    </row>
    <row r="3908" spans="3:21" x14ac:dyDescent="0.25">
      <c r="C3908" s="13"/>
    </row>
    <row r="3909" spans="3:21" x14ac:dyDescent="0.25">
      <c r="C3909" s="13"/>
    </row>
    <row r="3910" spans="3:21" x14ac:dyDescent="0.25">
      <c r="C3910" s="13"/>
    </row>
    <row r="3911" spans="3:21" x14ac:dyDescent="0.25">
      <c r="C3911" s="13"/>
    </row>
    <row r="3912" spans="3:21" x14ac:dyDescent="0.25">
      <c r="C3912" s="13"/>
    </row>
    <row r="3913" spans="3:21" x14ac:dyDescent="0.25">
      <c r="C3913" s="13"/>
    </row>
    <row r="3914" spans="3:21" x14ac:dyDescent="0.25">
      <c r="C3914" s="13"/>
    </row>
    <row r="3915" spans="3:21" x14ac:dyDescent="0.25">
      <c r="C3915" s="13"/>
    </row>
    <row r="3916" spans="3:21" x14ac:dyDescent="0.25">
      <c r="C3916" s="13"/>
    </row>
    <row r="3917" spans="3:21" x14ac:dyDescent="0.25">
      <c r="C3917" s="13"/>
    </row>
    <row r="3918" spans="3:21" x14ac:dyDescent="0.25">
      <c r="C3918" s="13"/>
    </row>
    <row r="3919" spans="3:21" x14ac:dyDescent="0.25">
      <c r="C3919" s="13"/>
    </row>
    <row r="3920" spans="3:21" x14ac:dyDescent="0.25">
      <c r="C3920" s="13"/>
    </row>
    <row r="3921" spans="3:3" x14ac:dyDescent="0.25">
      <c r="C3921" s="13"/>
    </row>
    <row r="3922" spans="3:3" x14ac:dyDescent="0.25">
      <c r="C3922" s="13"/>
    </row>
    <row r="3923" spans="3:3" x14ac:dyDescent="0.25">
      <c r="C3923" s="13"/>
    </row>
    <row r="3924" spans="3:3" x14ac:dyDescent="0.25">
      <c r="C3924" s="13"/>
    </row>
    <row r="3925" spans="3:3" x14ac:dyDescent="0.25">
      <c r="C3925" s="13"/>
    </row>
    <row r="3926" spans="3:3" x14ac:dyDescent="0.25">
      <c r="C3926" s="13"/>
    </row>
    <row r="3927" spans="3:3" x14ac:dyDescent="0.25">
      <c r="C3927" s="13"/>
    </row>
    <row r="3928" spans="3:3" x14ac:dyDescent="0.25">
      <c r="C3928" s="13"/>
    </row>
    <row r="3929" spans="3:3" x14ac:dyDescent="0.25">
      <c r="C3929" s="13"/>
    </row>
    <row r="3930" spans="3:3" x14ac:dyDescent="0.25">
      <c r="C3930" s="13"/>
    </row>
    <row r="3931" spans="3:3" x14ac:dyDescent="0.25">
      <c r="C3931" s="13"/>
    </row>
    <row r="3932" spans="3:3" x14ac:dyDescent="0.25">
      <c r="C3932" s="13"/>
    </row>
    <row r="3933" spans="3:3" x14ac:dyDescent="0.25">
      <c r="C3933" s="13"/>
    </row>
    <row r="3934" spans="3:3" x14ac:dyDescent="0.25">
      <c r="C3934" s="13"/>
    </row>
    <row r="3935" spans="3:3" x14ac:dyDescent="0.25">
      <c r="C3935" s="13"/>
    </row>
    <row r="3936" spans="3:3" x14ac:dyDescent="0.25">
      <c r="C3936" s="13"/>
    </row>
    <row r="3937" spans="3:3" x14ac:dyDescent="0.25">
      <c r="C3937" s="13"/>
    </row>
    <row r="3938" spans="3:3" x14ac:dyDescent="0.25">
      <c r="C3938" s="13"/>
    </row>
    <row r="3939" spans="3:3" x14ac:dyDescent="0.25">
      <c r="C3939" s="13"/>
    </row>
    <row r="3940" spans="3:3" x14ac:dyDescent="0.25">
      <c r="C3940" s="13"/>
    </row>
    <row r="3941" spans="3:3" x14ac:dyDescent="0.25">
      <c r="C3941" s="13"/>
    </row>
    <row r="3942" spans="3:3" x14ac:dyDescent="0.25">
      <c r="C3942" s="13"/>
    </row>
    <row r="3943" spans="3:3" x14ac:dyDescent="0.25">
      <c r="C3943" s="13"/>
    </row>
    <row r="3944" spans="3:3" x14ac:dyDescent="0.25">
      <c r="C3944" s="13"/>
    </row>
    <row r="3945" spans="3:3" x14ac:dyDescent="0.25">
      <c r="C3945" s="13"/>
    </row>
    <row r="3946" spans="3:3" x14ac:dyDescent="0.25">
      <c r="C3946" s="13"/>
    </row>
    <row r="3947" spans="3:3" x14ac:dyDescent="0.25">
      <c r="C3947" s="13"/>
    </row>
    <row r="3948" spans="3:3" x14ac:dyDescent="0.25">
      <c r="C3948" s="13"/>
    </row>
    <row r="3949" spans="3:3" x14ac:dyDescent="0.25">
      <c r="C3949" s="13"/>
    </row>
    <row r="3950" spans="3:3" x14ac:dyDescent="0.25">
      <c r="C3950" s="13"/>
    </row>
    <row r="3951" spans="3:3" x14ac:dyDescent="0.25">
      <c r="C3951" s="13"/>
    </row>
    <row r="3952" spans="3:3" x14ac:dyDescent="0.25">
      <c r="C3952" s="13"/>
    </row>
    <row r="3953" spans="3:3" x14ac:dyDescent="0.25">
      <c r="C3953" s="13"/>
    </row>
    <row r="3954" spans="3:3" x14ac:dyDescent="0.25">
      <c r="C3954" s="13"/>
    </row>
    <row r="3955" spans="3:3" x14ac:dyDescent="0.25">
      <c r="C3955" s="13"/>
    </row>
    <row r="3956" spans="3:3" x14ac:dyDescent="0.25">
      <c r="C3956" s="13"/>
    </row>
    <row r="3957" spans="3:3" x14ac:dyDescent="0.25">
      <c r="C3957" s="13"/>
    </row>
    <row r="3958" spans="3:3" x14ac:dyDescent="0.25">
      <c r="C3958" s="13"/>
    </row>
    <row r="3959" spans="3:3" x14ac:dyDescent="0.25">
      <c r="C3959" s="13"/>
    </row>
    <row r="3960" spans="3:3" x14ac:dyDescent="0.25">
      <c r="C3960" s="13"/>
    </row>
    <row r="3961" spans="3:3" x14ac:dyDescent="0.25">
      <c r="C3961" s="13"/>
    </row>
    <row r="3962" spans="3:3" x14ac:dyDescent="0.25">
      <c r="C3962" s="13"/>
    </row>
    <row r="3963" spans="3:3" x14ac:dyDescent="0.25">
      <c r="C3963" s="13"/>
    </row>
    <row r="3964" spans="3:3" x14ac:dyDescent="0.25">
      <c r="C3964" s="13"/>
    </row>
    <row r="3965" spans="3:3" x14ac:dyDescent="0.25">
      <c r="C3965" s="13"/>
    </row>
    <row r="3966" spans="3:3" x14ac:dyDescent="0.25">
      <c r="C3966" s="13"/>
    </row>
    <row r="3967" spans="3:3" x14ac:dyDescent="0.25">
      <c r="C3967" s="13"/>
    </row>
    <row r="3968" spans="3:3" x14ac:dyDescent="0.25">
      <c r="C3968" s="13"/>
    </row>
    <row r="3969" spans="3:3" x14ac:dyDescent="0.25">
      <c r="C3969" s="13"/>
    </row>
    <row r="3970" spans="3:3" x14ac:dyDescent="0.25">
      <c r="C3970" s="13"/>
    </row>
    <row r="3971" spans="3:3" x14ac:dyDescent="0.25">
      <c r="C3971" s="13"/>
    </row>
    <row r="3972" spans="3:3" x14ac:dyDescent="0.25">
      <c r="C3972" s="13"/>
    </row>
    <row r="3973" spans="3:3" x14ac:dyDescent="0.25">
      <c r="C3973" s="13"/>
    </row>
    <row r="3974" spans="3:3" x14ac:dyDescent="0.25">
      <c r="C3974" s="13"/>
    </row>
    <row r="3975" spans="3:3" x14ac:dyDescent="0.25">
      <c r="C3975" s="13"/>
    </row>
    <row r="3976" spans="3:3" x14ac:dyDescent="0.25">
      <c r="C3976" s="13"/>
    </row>
    <row r="3977" spans="3:3" x14ac:dyDescent="0.25">
      <c r="C3977" s="13"/>
    </row>
    <row r="3978" spans="3:3" x14ac:dyDescent="0.25">
      <c r="C3978" s="13"/>
    </row>
    <row r="3979" spans="3:3" x14ac:dyDescent="0.25">
      <c r="C3979" s="13"/>
    </row>
    <row r="3980" spans="3:3" x14ac:dyDescent="0.25">
      <c r="C3980" s="13"/>
    </row>
    <row r="3981" spans="3:3" x14ac:dyDescent="0.25">
      <c r="C3981" s="13"/>
    </row>
    <row r="3982" spans="3:3" x14ac:dyDescent="0.25">
      <c r="C3982" s="13"/>
    </row>
    <row r="3983" spans="3:3" x14ac:dyDescent="0.25">
      <c r="C3983" s="13"/>
    </row>
    <row r="3984" spans="3:3" x14ac:dyDescent="0.25">
      <c r="C3984" s="13"/>
    </row>
    <row r="3985" spans="3:3" x14ac:dyDescent="0.25">
      <c r="C3985" s="13"/>
    </row>
    <row r="3986" spans="3:3" x14ac:dyDescent="0.25">
      <c r="C3986" s="13"/>
    </row>
    <row r="3987" spans="3:3" x14ac:dyDescent="0.25">
      <c r="C3987" s="13"/>
    </row>
    <row r="3988" spans="3:3" x14ac:dyDescent="0.25">
      <c r="C3988" s="13"/>
    </row>
    <row r="3989" spans="3:3" x14ac:dyDescent="0.25">
      <c r="C3989" s="13"/>
    </row>
    <row r="3990" spans="3:3" x14ac:dyDescent="0.25">
      <c r="C3990" s="13"/>
    </row>
    <row r="3991" spans="3:3" x14ac:dyDescent="0.25">
      <c r="C3991" s="13"/>
    </row>
    <row r="3992" spans="3:3" x14ac:dyDescent="0.25">
      <c r="C3992" s="13"/>
    </row>
    <row r="3993" spans="3:3" x14ac:dyDescent="0.25">
      <c r="C3993" s="13"/>
    </row>
    <row r="3994" spans="3:3" x14ac:dyDescent="0.25">
      <c r="C3994" s="13"/>
    </row>
    <row r="3995" spans="3:3" x14ac:dyDescent="0.25">
      <c r="C3995" s="13"/>
    </row>
    <row r="3996" spans="3:3" x14ac:dyDescent="0.25">
      <c r="C3996" s="13"/>
    </row>
    <row r="3997" spans="3:3" x14ac:dyDescent="0.25">
      <c r="C3997" s="13"/>
    </row>
    <row r="3998" spans="3:3" x14ac:dyDescent="0.25">
      <c r="C3998" s="13"/>
    </row>
    <row r="3999" spans="3:3" x14ac:dyDescent="0.25">
      <c r="C3999" s="13"/>
    </row>
    <row r="4000" spans="3:3" x14ac:dyDescent="0.25">
      <c r="C4000" s="13"/>
    </row>
    <row r="4001" spans="3:21" x14ac:dyDescent="0.25">
      <c r="C4001" s="13"/>
    </row>
    <row r="4002" spans="3:21" x14ac:dyDescent="0.25">
      <c r="C4002" s="13"/>
    </row>
    <row r="4003" spans="3:21" x14ac:dyDescent="0.25">
      <c r="C4003" s="13"/>
      <c r="O4003"/>
      <c r="P4003"/>
      <c r="Q4003"/>
      <c r="R4003"/>
      <c r="S4003"/>
      <c r="T4003"/>
      <c r="U4003"/>
    </row>
    <row r="4004" spans="3:21" x14ac:dyDescent="0.25">
      <c r="C4004" s="13"/>
    </row>
    <row r="4005" spans="3:21" x14ac:dyDescent="0.25">
      <c r="C4005" s="13"/>
    </row>
    <row r="4006" spans="3:21" x14ac:dyDescent="0.25">
      <c r="C4006" s="13"/>
    </row>
    <row r="4007" spans="3:21" x14ac:dyDescent="0.25">
      <c r="C4007" s="13"/>
    </row>
    <row r="4008" spans="3:21" x14ac:dyDescent="0.25">
      <c r="C4008" s="13"/>
    </row>
    <row r="4009" spans="3:21" x14ac:dyDescent="0.25">
      <c r="C4009" s="13"/>
    </row>
    <row r="4010" spans="3:21" x14ac:dyDescent="0.25">
      <c r="C4010" s="13"/>
    </row>
    <row r="4011" spans="3:21" x14ac:dyDescent="0.25">
      <c r="C4011" s="13"/>
    </row>
    <row r="4012" spans="3:21" x14ac:dyDescent="0.25">
      <c r="C4012" s="13"/>
    </row>
    <row r="4013" spans="3:21" x14ac:dyDescent="0.25">
      <c r="C4013" s="13"/>
    </row>
    <row r="4014" spans="3:21" x14ac:dyDescent="0.25">
      <c r="C4014" s="13"/>
    </row>
    <row r="4015" spans="3:21" x14ac:dyDescent="0.25">
      <c r="C4015" s="13"/>
    </row>
    <row r="4016" spans="3:21" x14ac:dyDescent="0.25">
      <c r="C4016" s="13"/>
    </row>
    <row r="4017" spans="3:3" x14ac:dyDescent="0.25">
      <c r="C4017" s="13"/>
    </row>
    <row r="4018" spans="3:3" x14ac:dyDescent="0.25">
      <c r="C4018" s="13"/>
    </row>
    <row r="4019" spans="3:3" x14ac:dyDescent="0.25">
      <c r="C4019" s="13"/>
    </row>
    <row r="4020" spans="3:3" x14ac:dyDescent="0.25">
      <c r="C4020" s="13"/>
    </row>
    <row r="4021" spans="3:3" x14ac:dyDescent="0.25">
      <c r="C4021" s="13"/>
    </row>
    <row r="4022" spans="3:3" x14ac:dyDescent="0.25">
      <c r="C4022" s="13"/>
    </row>
    <row r="4023" spans="3:3" x14ac:dyDescent="0.25">
      <c r="C4023" s="13"/>
    </row>
    <row r="4024" spans="3:3" x14ac:dyDescent="0.25">
      <c r="C4024" s="13"/>
    </row>
    <row r="4025" spans="3:3" x14ac:dyDescent="0.25">
      <c r="C4025" s="13"/>
    </row>
    <row r="4026" spans="3:3" x14ac:dyDescent="0.25">
      <c r="C4026" s="13"/>
    </row>
    <row r="4027" spans="3:3" x14ac:dyDescent="0.25">
      <c r="C4027" s="13"/>
    </row>
    <row r="4028" spans="3:3" x14ac:dyDescent="0.25">
      <c r="C4028" s="13"/>
    </row>
    <row r="4029" spans="3:3" x14ac:dyDescent="0.25">
      <c r="C4029" s="13"/>
    </row>
    <row r="4030" spans="3:3" x14ac:dyDescent="0.25">
      <c r="C4030" s="13"/>
    </row>
    <row r="4031" spans="3:3" x14ac:dyDescent="0.25">
      <c r="C4031" s="13"/>
    </row>
    <row r="4032" spans="3:3" x14ac:dyDescent="0.25">
      <c r="C4032" s="13"/>
    </row>
    <row r="4033" spans="3:3" x14ac:dyDescent="0.25">
      <c r="C4033" s="13"/>
    </row>
    <row r="4034" spans="3:3" x14ac:dyDescent="0.25">
      <c r="C4034" s="13"/>
    </row>
    <row r="4035" spans="3:3" x14ac:dyDescent="0.25">
      <c r="C4035" s="13"/>
    </row>
    <row r="4036" spans="3:3" x14ac:dyDescent="0.25">
      <c r="C4036" s="13"/>
    </row>
    <row r="4037" spans="3:3" x14ac:dyDescent="0.25">
      <c r="C4037" s="13"/>
    </row>
    <row r="4038" spans="3:3" x14ac:dyDescent="0.25">
      <c r="C4038" s="13"/>
    </row>
    <row r="4039" spans="3:3" x14ac:dyDescent="0.25">
      <c r="C4039" s="13"/>
    </row>
    <row r="4040" spans="3:3" x14ac:dyDescent="0.25">
      <c r="C4040" s="13"/>
    </row>
    <row r="4041" spans="3:3" x14ac:dyDescent="0.25">
      <c r="C4041" s="13"/>
    </row>
    <row r="4042" spans="3:3" x14ac:dyDescent="0.25">
      <c r="C4042" s="13"/>
    </row>
    <row r="4043" spans="3:3" x14ac:dyDescent="0.25">
      <c r="C4043" s="13"/>
    </row>
    <row r="4044" spans="3:3" x14ac:dyDescent="0.25">
      <c r="C4044" s="13"/>
    </row>
    <row r="4045" spans="3:3" x14ac:dyDescent="0.25">
      <c r="C4045" s="13"/>
    </row>
    <row r="4046" spans="3:3" x14ac:dyDescent="0.25">
      <c r="C4046" s="13"/>
    </row>
    <row r="4047" spans="3:3" x14ac:dyDescent="0.25">
      <c r="C4047" s="13"/>
    </row>
    <row r="4048" spans="3:3" x14ac:dyDescent="0.25">
      <c r="C4048" s="13"/>
    </row>
    <row r="4049" spans="3:21" x14ac:dyDescent="0.25">
      <c r="C4049" s="13"/>
    </row>
    <row r="4050" spans="3:21" x14ac:dyDescent="0.25">
      <c r="C4050" s="13"/>
    </row>
    <row r="4051" spans="3:21" x14ac:dyDescent="0.25">
      <c r="C4051" s="13"/>
    </row>
    <row r="4052" spans="3:21" x14ac:dyDescent="0.25">
      <c r="C4052" s="13"/>
    </row>
    <row r="4053" spans="3:21" x14ac:dyDescent="0.25">
      <c r="C4053" s="13"/>
    </row>
    <row r="4054" spans="3:21" x14ac:dyDescent="0.25">
      <c r="C4054" s="13"/>
    </row>
    <row r="4055" spans="3:21" x14ac:dyDescent="0.25">
      <c r="C4055" s="13"/>
      <c r="O4055"/>
      <c r="P4055"/>
      <c r="Q4055"/>
      <c r="R4055"/>
      <c r="S4055"/>
      <c r="T4055"/>
      <c r="U4055"/>
    </row>
    <row r="4056" spans="3:21" x14ac:dyDescent="0.25">
      <c r="C4056" s="13"/>
    </row>
    <row r="4057" spans="3:21" x14ac:dyDescent="0.25">
      <c r="C4057" s="13"/>
    </row>
    <row r="4058" spans="3:21" x14ac:dyDescent="0.25">
      <c r="C4058" s="13"/>
    </row>
    <row r="4059" spans="3:21" x14ac:dyDescent="0.25">
      <c r="C4059" s="13"/>
    </row>
    <row r="4060" spans="3:21" x14ac:dyDescent="0.25">
      <c r="C4060" s="13"/>
    </row>
    <row r="4061" spans="3:21" x14ac:dyDescent="0.25">
      <c r="C4061" s="13"/>
    </row>
    <row r="4062" spans="3:21" x14ac:dyDescent="0.25">
      <c r="C4062" s="13"/>
    </row>
    <row r="4063" spans="3:21" x14ac:dyDescent="0.25">
      <c r="C4063" s="13"/>
    </row>
    <row r="4064" spans="3:21" x14ac:dyDescent="0.25">
      <c r="C4064" s="13"/>
    </row>
    <row r="4065" spans="3:21" x14ac:dyDescent="0.25">
      <c r="C4065" s="13"/>
    </row>
    <row r="4066" spans="3:21" x14ac:dyDescent="0.25">
      <c r="C4066" s="13"/>
    </row>
    <row r="4067" spans="3:21" x14ac:dyDescent="0.25">
      <c r="C4067" s="13"/>
    </row>
    <row r="4068" spans="3:21" x14ac:dyDescent="0.25">
      <c r="C4068" s="13"/>
    </row>
    <row r="4069" spans="3:21" x14ac:dyDescent="0.25">
      <c r="C4069" s="13"/>
    </row>
    <row r="4070" spans="3:21" x14ac:dyDescent="0.25">
      <c r="C4070" s="13"/>
    </row>
    <row r="4071" spans="3:21" x14ac:dyDescent="0.25">
      <c r="C4071" s="13"/>
      <c r="O4071"/>
      <c r="P4071"/>
      <c r="Q4071"/>
      <c r="R4071"/>
      <c r="S4071"/>
      <c r="T4071"/>
      <c r="U4071"/>
    </row>
    <row r="4072" spans="3:21" x14ac:dyDescent="0.25">
      <c r="C4072" s="13"/>
    </row>
    <row r="4073" spans="3:21" x14ac:dyDescent="0.25">
      <c r="C4073" s="13"/>
    </row>
    <row r="4074" spans="3:21" x14ac:dyDescent="0.25">
      <c r="C4074" s="13"/>
      <c r="O4074"/>
      <c r="P4074"/>
      <c r="Q4074"/>
      <c r="R4074"/>
      <c r="S4074"/>
      <c r="T4074"/>
      <c r="U4074"/>
    </row>
    <row r="4075" spans="3:21" x14ac:dyDescent="0.25">
      <c r="C4075" s="13"/>
    </row>
    <row r="4076" spans="3:21" x14ac:dyDescent="0.25">
      <c r="C4076" s="13"/>
    </row>
    <row r="4077" spans="3:21" x14ac:dyDescent="0.25">
      <c r="C4077" s="13"/>
    </row>
    <row r="4078" spans="3:21" x14ac:dyDescent="0.25">
      <c r="C4078" s="13"/>
    </row>
    <row r="4079" spans="3:21" x14ac:dyDescent="0.25">
      <c r="C4079" s="13"/>
    </row>
    <row r="4080" spans="3:21" x14ac:dyDescent="0.25">
      <c r="C4080" s="13"/>
    </row>
    <row r="4081" spans="3:21" x14ac:dyDescent="0.25">
      <c r="C4081" s="13"/>
    </row>
    <row r="4082" spans="3:21" x14ac:dyDescent="0.25">
      <c r="C4082" s="13"/>
    </row>
    <row r="4083" spans="3:21" x14ac:dyDescent="0.25">
      <c r="C4083" s="13"/>
    </row>
    <row r="4084" spans="3:21" x14ac:dyDescent="0.25">
      <c r="C4084" s="13"/>
    </row>
    <row r="4085" spans="3:21" x14ac:dyDescent="0.25">
      <c r="C4085" s="13"/>
    </row>
    <row r="4086" spans="3:21" x14ac:dyDescent="0.25">
      <c r="C4086" s="13"/>
    </row>
    <row r="4087" spans="3:21" x14ac:dyDescent="0.25">
      <c r="C4087" s="13"/>
    </row>
    <row r="4088" spans="3:21" x14ac:dyDescent="0.25">
      <c r="C4088" s="13"/>
    </row>
    <row r="4089" spans="3:21" x14ac:dyDescent="0.25">
      <c r="C4089" s="13"/>
      <c r="O4089"/>
      <c r="P4089"/>
      <c r="Q4089"/>
      <c r="R4089"/>
      <c r="S4089"/>
      <c r="T4089"/>
      <c r="U4089"/>
    </row>
    <row r="4090" spans="3:21" x14ac:dyDescent="0.25">
      <c r="C4090" s="13"/>
    </row>
    <row r="4091" spans="3:21" x14ac:dyDescent="0.25">
      <c r="C4091" s="13"/>
    </row>
    <row r="4092" spans="3:21" x14ac:dyDescent="0.25">
      <c r="C4092" s="13"/>
    </row>
    <row r="4093" spans="3:21" x14ac:dyDescent="0.25">
      <c r="C4093" s="13"/>
    </row>
    <row r="4094" spans="3:21" x14ac:dyDescent="0.25">
      <c r="C4094" s="13"/>
    </row>
    <row r="4095" spans="3:21" x14ac:dyDescent="0.25">
      <c r="C4095" s="13"/>
    </row>
    <row r="4096" spans="3:21" x14ac:dyDescent="0.25">
      <c r="C4096" s="13"/>
    </row>
    <row r="4097" spans="3:3" x14ac:dyDescent="0.25">
      <c r="C4097" s="13"/>
    </row>
    <row r="4098" spans="3:3" x14ac:dyDescent="0.25">
      <c r="C4098" s="13"/>
    </row>
    <row r="4099" spans="3:3" x14ac:dyDescent="0.25">
      <c r="C4099" s="13"/>
    </row>
    <row r="4100" spans="3:3" x14ac:dyDescent="0.25">
      <c r="C4100" s="13"/>
    </row>
    <row r="4101" spans="3:3" x14ac:dyDescent="0.25">
      <c r="C4101" s="13"/>
    </row>
    <row r="4102" spans="3:3" x14ac:dyDescent="0.25">
      <c r="C4102" s="13"/>
    </row>
    <row r="4103" spans="3:3" x14ac:dyDescent="0.25">
      <c r="C4103" s="13"/>
    </row>
    <row r="4104" spans="3:3" x14ac:dyDescent="0.25">
      <c r="C4104" s="13"/>
    </row>
    <row r="4105" spans="3:3" x14ac:dyDescent="0.25">
      <c r="C4105" s="13"/>
    </row>
    <row r="4106" spans="3:3" x14ac:dyDescent="0.25">
      <c r="C4106" s="13"/>
    </row>
    <row r="4107" spans="3:3" x14ac:dyDescent="0.25">
      <c r="C4107" s="13"/>
    </row>
    <row r="4108" spans="3:3" x14ac:dyDescent="0.25">
      <c r="C4108" s="13"/>
    </row>
    <row r="4109" spans="3:3" x14ac:dyDescent="0.25">
      <c r="C4109" s="13"/>
    </row>
    <row r="4110" spans="3:3" x14ac:dyDescent="0.25">
      <c r="C4110" s="13"/>
    </row>
    <row r="4111" spans="3:3" x14ac:dyDescent="0.25">
      <c r="C4111" s="13"/>
    </row>
    <row r="4112" spans="3:3" x14ac:dyDescent="0.25">
      <c r="C4112" s="13"/>
    </row>
    <row r="4113" spans="3:21" x14ac:dyDescent="0.25">
      <c r="C4113" s="13"/>
    </row>
    <row r="4114" spans="3:21" x14ac:dyDescent="0.25">
      <c r="C4114" s="13"/>
    </row>
    <row r="4115" spans="3:21" x14ac:dyDescent="0.25">
      <c r="C4115" s="13"/>
    </row>
    <row r="4116" spans="3:21" x14ac:dyDescent="0.25">
      <c r="C4116" s="13"/>
    </row>
    <row r="4117" spans="3:21" x14ac:dyDescent="0.25">
      <c r="C4117" s="13"/>
    </row>
    <row r="4118" spans="3:21" x14ac:dyDescent="0.25">
      <c r="C4118" s="13"/>
    </row>
    <row r="4119" spans="3:21" x14ac:dyDescent="0.25">
      <c r="C4119" s="13"/>
    </row>
    <row r="4120" spans="3:21" x14ac:dyDescent="0.25">
      <c r="C4120" s="13"/>
    </row>
    <row r="4121" spans="3:21" x14ac:dyDescent="0.25">
      <c r="C4121" s="13"/>
    </row>
    <row r="4122" spans="3:21" x14ac:dyDescent="0.25">
      <c r="C4122" s="13"/>
    </row>
    <row r="4123" spans="3:21" x14ac:dyDescent="0.25">
      <c r="C4123" s="13"/>
    </row>
    <row r="4124" spans="3:21" x14ac:dyDescent="0.25">
      <c r="C4124" s="13"/>
    </row>
    <row r="4125" spans="3:21" x14ac:dyDescent="0.25">
      <c r="C4125" s="13"/>
    </row>
    <row r="4126" spans="3:21" x14ac:dyDescent="0.25">
      <c r="C4126" s="13"/>
    </row>
    <row r="4127" spans="3:21" x14ac:dyDescent="0.25">
      <c r="C4127" s="13"/>
    </row>
    <row r="4128" spans="3:21" x14ac:dyDescent="0.25">
      <c r="C4128" s="13"/>
      <c r="O4128"/>
      <c r="P4128"/>
      <c r="Q4128"/>
      <c r="R4128"/>
      <c r="S4128"/>
      <c r="T4128"/>
      <c r="U4128"/>
    </row>
    <row r="4129" spans="3:3" x14ac:dyDescent="0.25">
      <c r="C4129" s="13"/>
    </row>
    <row r="4130" spans="3:3" x14ac:dyDescent="0.25">
      <c r="C4130" s="13"/>
    </row>
    <row r="4131" spans="3:3" x14ac:dyDescent="0.25">
      <c r="C4131" s="13"/>
    </row>
    <row r="4132" spans="3:3" x14ac:dyDescent="0.25">
      <c r="C4132" s="13"/>
    </row>
    <row r="4133" spans="3:3" x14ac:dyDescent="0.25">
      <c r="C4133" s="13"/>
    </row>
    <row r="4134" spans="3:3" x14ac:dyDescent="0.25">
      <c r="C4134" s="13"/>
    </row>
    <row r="4135" spans="3:3" x14ac:dyDescent="0.25">
      <c r="C4135" s="13"/>
    </row>
    <row r="4136" spans="3:3" x14ac:dyDescent="0.25">
      <c r="C4136" s="13"/>
    </row>
    <row r="4137" spans="3:3" x14ac:dyDescent="0.25">
      <c r="C4137" s="13"/>
    </row>
    <row r="4138" spans="3:3" x14ac:dyDescent="0.25">
      <c r="C4138" s="13"/>
    </row>
    <row r="4139" spans="3:3" x14ac:dyDescent="0.25">
      <c r="C4139" s="13"/>
    </row>
    <row r="4140" spans="3:3" x14ac:dyDescent="0.25">
      <c r="C4140" s="13"/>
    </row>
    <row r="4141" spans="3:3" x14ac:dyDescent="0.25">
      <c r="C4141" s="13"/>
    </row>
    <row r="4142" spans="3:3" x14ac:dyDescent="0.25">
      <c r="C4142" s="13"/>
    </row>
    <row r="4143" spans="3:3" x14ac:dyDescent="0.25">
      <c r="C4143" s="13"/>
    </row>
    <row r="4144" spans="3:3" x14ac:dyDescent="0.25">
      <c r="C4144" s="13"/>
    </row>
    <row r="4145" spans="3:3" x14ac:dyDescent="0.25">
      <c r="C4145" s="13"/>
    </row>
    <row r="4146" spans="3:3" x14ac:dyDescent="0.25">
      <c r="C4146" s="13"/>
    </row>
    <row r="4147" spans="3:3" x14ac:dyDescent="0.25">
      <c r="C4147" s="13"/>
    </row>
    <row r="4148" spans="3:3" x14ac:dyDescent="0.25">
      <c r="C4148" s="13"/>
    </row>
    <row r="4149" spans="3:3" x14ac:dyDescent="0.25">
      <c r="C4149" s="13"/>
    </row>
    <row r="4150" spans="3:3" x14ac:dyDescent="0.25">
      <c r="C4150" s="13"/>
    </row>
    <row r="4151" spans="3:3" x14ac:dyDescent="0.25">
      <c r="C4151" s="13"/>
    </row>
    <row r="4152" spans="3:3" x14ac:dyDescent="0.25">
      <c r="C4152" s="13"/>
    </row>
    <row r="4153" spans="3:3" x14ac:dyDescent="0.25">
      <c r="C4153" s="13"/>
    </row>
    <row r="4154" spans="3:3" x14ac:dyDescent="0.25">
      <c r="C4154" s="13"/>
    </row>
    <row r="4155" spans="3:3" x14ac:dyDescent="0.25">
      <c r="C4155" s="13"/>
    </row>
    <row r="4156" spans="3:3" x14ac:dyDescent="0.25">
      <c r="C4156" s="13"/>
    </row>
    <row r="4157" spans="3:3" x14ac:dyDescent="0.25">
      <c r="C4157" s="13"/>
    </row>
    <row r="4158" spans="3:3" x14ac:dyDescent="0.25">
      <c r="C4158" s="13"/>
    </row>
    <row r="4159" spans="3:3" x14ac:dyDescent="0.25">
      <c r="C4159" s="13"/>
    </row>
    <row r="4160" spans="3:3" x14ac:dyDescent="0.25">
      <c r="C4160" s="13"/>
    </row>
    <row r="4161" spans="3:3" x14ac:dyDescent="0.25">
      <c r="C4161" s="13"/>
    </row>
    <row r="4162" spans="3:3" x14ac:dyDescent="0.25">
      <c r="C4162" s="13"/>
    </row>
    <row r="4163" spans="3:3" x14ac:dyDescent="0.25">
      <c r="C4163" s="13"/>
    </row>
    <row r="4164" spans="3:3" x14ac:dyDescent="0.25">
      <c r="C4164" s="13"/>
    </row>
    <row r="4165" spans="3:3" x14ac:dyDescent="0.25">
      <c r="C4165" s="13"/>
    </row>
    <row r="4166" spans="3:3" x14ac:dyDescent="0.25">
      <c r="C4166" s="13"/>
    </row>
    <row r="4167" spans="3:3" x14ac:dyDescent="0.25">
      <c r="C4167" s="13"/>
    </row>
    <row r="4168" spans="3:3" x14ac:dyDescent="0.25">
      <c r="C4168" s="13"/>
    </row>
    <row r="4169" spans="3:3" x14ac:dyDescent="0.25">
      <c r="C4169" s="13"/>
    </row>
    <row r="4170" spans="3:3" x14ac:dyDescent="0.25">
      <c r="C4170" s="13"/>
    </row>
    <row r="4171" spans="3:3" x14ac:dyDescent="0.25">
      <c r="C4171" s="13"/>
    </row>
    <row r="4172" spans="3:3" x14ac:dyDescent="0.25">
      <c r="C4172" s="13"/>
    </row>
    <row r="4173" spans="3:3" x14ac:dyDescent="0.25">
      <c r="C4173" s="13"/>
    </row>
    <row r="4174" spans="3:3" x14ac:dyDescent="0.25">
      <c r="C4174" s="13"/>
    </row>
    <row r="4175" spans="3:3" x14ac:dyDescent="0.25">
      <c r="C4175" s="13"/>
    </row>
    <row r="4176" spans="3:3" x14ac:dyDescent="0.25">
      <c r="C4176" s="13"/>
    </row>
    <row r="4177" spans="3:3" x14ac:dyDescent="0.25">
      <c r="C4177" s="13"/>
    </row>
    <row r="4178" spans="3:3" x14ac:dyDescent="0.25">
      <c r="C4178" s="13"/>
    </row>
    <row r="4179" spans="3:3" x14ac:dyDescent="0.25">
      <c r="C4179" s="13"/>
    </row>
    <row r="4180" spans="3:3" x14ac:dyDescent="0.25">
      <c r="C4180" s="13"/>
    </row>
    <row r="4181" spans="3:3" x14ac:dyDescent="0.25">
      <c r="C4181" s="13"/>
    </row>
    <row r="4182" spans="3:3" x14ac:dyDescent="0.25">
      <c r="C4182" s="13"/>
    </row>
    <row r="4183" spans="3:3" x14ac:dyDescent="0.25">
      <c r="C4183" s="13"/>
    </row>
    <row r="4184" spans="3:3" x14ac:dyDescent="0.25">
      <c r="C4184" s="13"/>
    </row>
    <row r="4185" spans="3:3" x14ac:dyDescent="0.25">
      <c r="C4185" s="13"/>
    </row>
    <row r="4186" spans="3:3" x14ac:dyDescent="0.25">
      <c r="C4186" s="13"/>
    </row>
    <row r="4187" spans="3:3" x14ac:dyDescent="0.25">
      <c r="C4187" s="13"/>
    </row>
    <row r="4188" spans="3:3" x14ac:dyDescent="0.25">
      <c r="C4188" s="13"/>
    </row>
    <row r="4189" spans="3:3" x14ac:dyDescent="0.25">
      <c r="C4189" s="13"/>
    </row>
    <row r="4190" spans="3:3" x14ac:dyDescent="0.25">
      <c r="C4190" s="13"/>
    </row>
    <row r="4191" spans="3:3" x14ac:dyDescent="0.25">
      <c r="C4191" s="13"/>
    </row>
    <row r="4192" spans="3:3" x14ac:dyDescent="0.25">
      <c r="C4192" s="13"/>
    </row>
    <row r="4193" spans="3:21" x14ac:dyDescent="0.25">
      <c r="C4193" s="13"/>
    </row>
    <row r="4194" spans="3:21" x14ac:dyDescent="0.25">
      <c r="C4194" s="13"/>
    </row>
    <row r="4195" spans="3:21" x14ac:dyDescent="0.25">
      <c r="C4195" s="13"/>
    </row>
    <row r="4196" spans="3:21" x14ac:dyDescent="0.25">
      <c r="C4196" s="13"/>
    </row>
    <row r="4197" spans="3:21" x14ac:dyDescent="0.25">
      <c r="C4197" s="13"/>
    </row>
    <row r="4198" spans="3:21" x14ac:dyDescent="0.25">
      <c r="C4198" s="13"/>
      <c r="O4198"/>
      <c r="P4198"/>
      <c r="Q4198"/>
      <c r="R4198"/>
      <c r="S4198"/>
      <c r="T4198"/>
      <c r="U4198"/>
    </row>
    <row r="4199" spans="3:21" x14ac:dyDescent="0.25">
      <c r="C4199" s="13"/>
    </row>
    <row r="4200" spans="3:21" x14ac:dyDescent="0.25">
      <c r="C4200" s="13"/>
    </row>
    <row r="4201" spans="3:21" x14ac:dyDescent="0.25">
      <c r="C4201" s="13"/>
    </row>
    <row r="4202" spans="3:21" x14ac:dyDescent="0.25">
      <c r="C4202" s="13"/>
    </row>
    <row r="4203" spans="3:21" x14ac:dyDescent="0.25">
      <c r="C4203" s="13"/>
    </row>
    <row r="4204" spans="3:21" x14ac:dyDescent="0.25">
      <c r="C4204" s="13"/>
      <c r="O4204"/>
      <c r="P4204"/>
      <c r="Q4204"/>
      <c r="R4204"/>
      <c r="S4204"/>
      <c r="T4204"/>
      <c r="U4204"/>
    </row>
    <row r="4205" spans="3:21" x14ac:dyDescent="0.25">
      <c r="C4205" s="13"/>
    </row>
    <row r="4206" spans="3:21" x14ac:dyDescent="0.25">
      <c r="C4206" s="13"/>
    </row>
    <row r="4207" spans="3:21" x14ac:dyDescent="0.25">
      <c r="C4207" s="13"/>
    </row>
    <row r="4208" spans="3:21" x14ac:dyDescent="0.25">
      <c r="C4208" s="13"/>
    </row>
    <row r="4209" spans="3:21" x14ac:dyDescent="0.25">
      <c r="C4209" s="13"/>
    </row>
    <row r="4210" spans="3:21" x14ac:dyDescent="0.25">
      <c r="C4210" s="13"/>
    </row>
    <row r="4211" spans="3:21" x14ac:dyDescent="0.25">
      <c r="C4211" s="13"/>
    </row>
    <row r="4212" spans="3:21" x14ac:dyDescent="0.25">
      <c r="C4212" s="13"/>
    </row>
    <row r="4213" spans="3:21" x14ac:dyDescent="0.25">
      <c r="C4213" s="13"/>
    </row>
    <row r="4214" spans="3:21" x14ac:dyDescent="0.25">
      <c r="C4214" s="13"/>
    </row>
    <row r="4215" spans="3:21" x14ac:dyDescent="0.25">
      <c r="C4215" s="13"/>
      <c r="O4215"/>
      <c r="P4215"/>
      <c r="Q4215"/>
      <c r="R4215"/>
      <c r="S4215"/>
      <c r="T4215"/>
      <c r="U4215"/>
    </row>
    <row r="4216" spans="3:21" x14ac:dyDescent="0.25">
      <c r="C4216" s="13"/>
    </row>
    <row r="4217" spans="3:21" x14ac:dyDescent="0.25">
      <c r="C4217" s="13"/>
    </row>
    <row r="4218" spans="3:21" x14ac:dyDescent="0.25">
      <c r="C4218" s="13"/>
    </row>
    <row r="4219" spans="3:21" x14ac:dyDescent="0.25">
      <c r="C4219" s="13"/>
    </row>
    <row r="4220" spans="3:21" x14ac:dyDescent="0.25">
      <c r="C4220" s="13"/>
    </row>
    <row r="4221" spans="3:21" x14ac:dyDescent="0.25">
      <c r="C4221" s="13"/>
    </row>
    <row r="4222" spans="3:21" x14ac:dyDescent="0.25">
      <c r="C4222" s="13"/>
    </row>
    <row r="4223" spans="3:21" x14ac:dyDescent="0.25">
      <c r="C4223" s="13"/>
    </row>
    <row r="4224" spans="3:21" x14ac:dyDescent="0.25">
      <c r="C4224" s="13"/>
    </row>
    <row r="4225" spans="3:3" x14ac:dyDescent="0.25">
      <c r="C4225" s="13"/>
    </row>
    <row r="4226" spans="3:3" x14ac:dyDescent="0.25">
      <c r="C4226" s="13"/>
    </row>
    <row r="4227" spans="3:3" x14ac:dyDescent="0.25">
      <c r="C4227" s="13"/>
    </row>
    <row r="4228" spans="3:3" x14ac:dyDescent="0.25">
      <c r="C4228" s="13"/>
    </row>
    <row r="4229" spans="3:3" x14ac:dyDescent="0.25">
      <c r="C4229" s="13"/>
    </row>
    <row r="4230" spans="3:3" x14ac:dyDescent="0.25">
      <c r="C4230" s="13"/>
    </row>
    <row r="4231" spans="3:3" x14ac:dyDescent="0.25">
      <c r="C4231" s="13"/>
    </row>
    <row r="4232" spans="3:3" x14ac:dyDescent="0.25">
      <c r="C4232" s="13"/>
    </row>
    <row r="4233" spans="3:3" x14ac:dyDescent="0.25">
      <c r="C4233" s="13"/>
    </row>
    <row r="4234" spans="3:3" x14ac:dyDescent="0.25">
      <c r="C4234" s="13"/>
    </row>
    <row r="4235" spans="3:3" x14ac:dyDescent="0.25">
      <c r="C4235" s="13"/>
    </row>
    <row r="4236" spans="3:3" x14ac:dyDescent="0.25">
      <c r="C4236" s="13"/>
    </row>
    <row r="4237" spans="3:3" x14ac:dyDescent="0.25">
      <c r="C4237" s="13"/>
    </row>
    <row r="4238" spans="3:3" x14ac:dyDescent="0.25">
      <c r="C4238" s="13"/>
    </row>
    <row r="4239" spans="3:3" x14ac:dyDescent="0.25">
      <c r="C4239" s="13"/>
    </row>
    <row r="4240" spans="3:3" x14ac:dyDescent="0.25">
      <c r="C4240" s="13"/>
    </row>
    <row r="4241" spans="3:3" x14ac:dyDescent="0.25">
      <c r="C4241" s="13"/>
    </row>
    <row r="4242" spans="3:3" x14ac:dyDescent="0.25">
      <c r="C4242" s="13"/>
    </row>
    <row r="4243" spans="3:3" x14ac:dyDescent="0.25">
      <c r="C4243" s="13"/>
    </row>
    <row r="4244" spans="3:3" x14ac:dyDescent="0.25">
      <c r="C4244" s="13"/>
    </row>
    <row r="4245" spans="3:3" x14ac:dyDescent="0.25">
      <c r="C4245" s="13"/>
    </row>
    <row r="4246" spans="3:3" x14ac:dyDescent="0.25">
      <c r="C4246" s="13"/>
    </row>
    <row r="4247" spans="3:3" x14ac:dyDescent="0.25">
      <c r="C4247" s="13"/>
    </row>
    <row r="4248" spans="3:3" x14ac:dyDescent="0.25">
      <c r="C4248" s="13"/>
    </row>
    <row r="4249" spans="3:3" x14ac:dyDescent="0.25">
      <c r="C4249" s="13"/>
    </row>
    <row r="4250" spans="3:3" x14ac:dyDescent="0.25">
      <c r="C4250" s="13"/>
    </row>
    <row r="4251" spans="3:3" x14ac:dyDescent="0.25">
      <c r="C4251" s="13"/>
    </row>
    <row r="4252" spans="3:3" x14ac:dyDescent="0.25">
      <c r="C4252" s="13"/>
    </row>
    <row r="4253" spans="3:3" x14ac:dyDescent="0.25">
      <c r="C4253" s="13"/>
    </row>
    <row r="4254" spans="3:3" x14ac:dyDescent="0.25">
      <c r="C4254" s="13"/>
    </row>
    <row r="4255" spans="3:3" x14ac:dyDescent="0.25">
      <c r="C4255" s="13"/>
    </row>
    <row r="4256" spans="3:3" x14ac:dyDescent="0.25">
      <c r="C4256" s="13"/>
    </row>
    <row r="4257" spans="3:3" x14ac:dyDescent="0.25">
      <c r="C4257" s="13"/>
    </row>
    <row r="4258" spans="3:3" x14ac:dyDescent="0.25">
      <c r="C4258" s="13"/>
    </row>
    <row r="4259" spans="3:3" x14ac:dyDescent="0.25">
      <c r="C4259" s="13"/>
    </row>
    <row r="4260" spans="3:3" x14ac:dyDescent="0.25">
      <c r="C4260" s="13"/>
    </row>
    <row r="4261" spans="3:3" x14ac:dyDescent="0.25">
      <c r="C4261" s="13"/>
    </row>
    <row r="4262" spans="3:3" x14ac:dyDescent="0.25">
      <c r="C4262" s="13"/>
    </row>
    <row r="4263" spans="3:3" x14ac:dyDescent="0.25">
      <c r="C4263" s="13"/>
    </row>
    <row r="4264" spans="3:3" x14ac:dyDescent="0.25">
      <c r="C4264" s="13"/>
    </row>
    <row r="4265" spans="3:3" x14ac:dyDescent="0.25">
      <c r="C4265" s="13"/>
    </row>
    <row r="4266" spans="3:3" x14ac:dyDescent="0.25">
      <c r="C4266" s="13"/>
    </row>
    <row r="4267" spans="3:3" x14ac:dyDescent="0.25">
      <c r="C4267" s="13"/>
    </row>
    <row r="4268" spans="3:3" x14ac:dyDescent="0.25">
      <c r="C4268" s="13"/>
    </row>
    <row r="4269" spans="3:3" x14ac:dyDescent="0.25">
      <c r="C4269" s="13"/>
    </row>
    <row r="4270" spans="3:3" x14ac:dyDescent="0.25">
      <c r="C4270" s="13"/>
    </row>
    <row r="4271" spans="3:3" x14ac:dyDescent="0.25">
      <c r="C4271" s="13"/>
    </row>
    <row r="4272" spans="3:3" x14ac:dyDescent="0.25">
      <c r="C4272" s="13"/>
    </row>
    <row r="4273" spans="3:3" x14ac:dyDescent="0.25">
      <c r="C4273" s="13"/>
    </row>
    <row r="4274" spans="3:3" x14ac:dyDescent="0.25">
      <c r="C4274" s="13"/>
    </row>
    <row r="4275" spans="3:3" x14ac:dyDescent="0.25">
      <c r="C4275" s="13"/>
    </row>
    <row r="4276" spans="3:3" x14ac:dyDescent="0.25">
      <c r="C4276" s="13"/>
    </row>
    <row r="4277" spans="3:3" x14ac:dyDescent="0.25">
      <c r="C4277" s="13"/>
    </row>
    <row r="4278" spans="3:3" x14ac:dyDescent="0.25">
      <c r="C4278" s="13"/>
    </row>
    <row r="4279" spans="3:3" x14ac:dyDescent="0.25">
      <c r="C4279" s="13"/>
    </row>
    <row r="4280" spans="3:3" x14ac:dyDescent="0.25">
      <c r="C4280" s="13"/>
    </row>
    <row r="4281" spans="3:3" x14ac:dyDescent="0.25">
      <c r="C4281" s="13"/>
    </row>
    <row r="4282" spans="3:3" x14ac:dyDescent="0.25">
      <c r="C4282" s="13"/>
    </row>
    <row r="4283" spans="3:3" x14ac:dyDescent="0.25">
      <c r="C4283" s="13"/>
    </row>
    <row r="4284" spans="3:3" x14ac:dyDescent="0.25">
      <c r="C4284" s="13"/>
    </row>
    <row r="4285" spans="3:3" x14ac:dyDescent="0.25">
      <c r="C4285" s="13"/>
    </row>
    <row r="4286" spans="3:3" x14ac:dyDescent="0.25">
      <c r="C4286" s="13"/>
    </row>
    <row r="4287" spans="3:3" x14ac:dyDescent="0.25">
      <c r="C4287" s="13"/>
    </row>
    <row r="4288" spans="3:3" x14ac:dyDescent="0.25">
      <c r="C4288" s="13"/>
    </row>
    <row r="4289" spans="3:3" x14ac:dyDescent="0.25">
      <c r="C4289" s="13"/>
    </row>
    <row r="4290" spans="3:3" x14ac:dyDescent="0.25">
      <c r="C4290" s="13"/>
    </row>
    <row r="4291" spans="3:3" x14ac:dyDescent="0.25">
      <c r="C4291" s="13"/>
    </row>
    <row r="4292" spans="3:3" x14ac:dyDescent="0.25">
      <c r="C4292" s="13"/>
    </row>
    <row r="4293" spans="3:3" x14ac:dyDescent="0.25">
      <c r="C4293" s="13"/>
    </row>
    <row r="4294" spans="3:3" x14ac:dyDescent="0.25">
      <c r="C4294" s="13"/>
    </row>
    <row r="4295" spans="3:3" x14ac:dyDescent="0.25">
      <c r="C4295" s="13"/>
    </row>
    <row r="4296" spans="3:3" x14ac:dyDescent="0.25">
      <c r="C4296" s="13"/>
    </row>
    <row r="4297" spans="3:3" x14ac:dyDescent="0.25">
      <c r="C4297" s="13"/>
    </row>
    <row r="4298" spans="3:3" x14ac:dyDescent="0.25">
      <c r="C4298" s="13"/>
    </row>
    <row r="4299" spans="3:3" x14ac:dyDescent="0.25">
      <c r="C4299" s="13"/>
    </row>
    <row r="4300" spans="3:3" x14ac:dyDescent="0.25">
      <c r="C4300" s="13"/>
    </row>
    <row r="4301" spans="3:3" x14ac:dyDescent="0.25">
      <c r="C4301" s="13"/>
    </row>
    <row r="4302" spans="3:3" x14ac:dyDescent="0.25">
      <c r="C4302" s="13"/>
    </row>
    <row r="4303" spans="3:3" x14ac:dyDescent="0.25">
      <c r="C4303" s="13"/>
    </row>
    <row r="4304" spans="3:3" x14ac:dyDescent="0.25">
      <c r="C4304" s="13"/>
    </row>
    <row r="4305" spans="3:3" x14ac:dyDescent="0.25">
      <c r="C4305" s="13"/>
    </row>
    <row r="4306" spans="3:3" x14ac:dyDescent="0.25">
      <c r="C4306" s="13"/>
    </row>
    <row r="4307" spans="3:3" x14ac:dyDescent="0.25">
      <c r="C4307" s="13"/>
    </row>
    <row r="4308" spans="3:3" x14ac:dyDescent="0.25">
      <c r="C4308" s="13"/>
    </row>
    <row r="4309" spans="3:3" x14ac:dyDescent="0.25">
      <c r="C4309" s="13"/>
    </row>
    <row r="4310" spans="3:3" x14ac:dyDescent="0.25">
      <c r="C4310" s="13"/>
    </row>
    <row r="4311" spans="3:3" x14ac:dyDescent="0.25">
      <c r="C4311" s="13"/>
    </row>
    <row r="4312" spans="3:3" x14ac:dyDescent="0.25">
      <c r="C4312" s="13"/>
    </row>
    <row r="4313" spans="3:3" x14ac:dyDescent="0.25">
      <c r="C4313" s="13"/>
    </row>
    <row r="4314" spans="3:3" x14ac:dyDescent="0.25">
      <c r="C4314" s="13"/>
    </row>
    <row r="4315" spans="3:3" x14ac:dyDescent="0.25">
      <c r="C4315" s="13"/>
    </row>
    <row r="4316" spans="3:3" x14ac:dyDescent="0.25">
      <c r="C4316" s="13"/>
    </row>
    <row r="4317" spans="3:3" x14ac:dyDescent="0.25">
      <c r="C4317" s="13"/>
    </row>
    <row r="4318" spans="3:3" x14ac:dyDescent="0.25">
      <c r="C4318" s="13"/>
    </row>
    <row r="4319" spans="3:3" x14ac:dyDescent="0.25">
      <c r="C4319" s="13"/>
    </row>
    <row r="4320" spans="3:3" x14ac:dyDescent="0.25">
      <c r="C4320" s="13"/>
    </row>
    <row r="4321" spans="3:3" x14ac:dyDescent="0.25">
      <c r="C4321" s="13"/>
    </row>
    <row r="4322" spans="3:3" x14ac:dyDescent="0.25">
      <c r="C4322" s="13"/>
    </row>
    <row r="4323" spans="3:3" x14ac:dyDescent="0.25">
      <c r="C4323" s="13"/>
    </row>
    <row r="4324" spans="3:3" x14ac:dyDescent="0.25">
      <c r="C4324" s="13"/>
    </row>
    <row r="4325" spans="3:3" x14ac:dyDescent="0.25">
      <c r="C4325" s="13"/>
    </row>
    <row r="4326" spans="3:3" x14ac:dyDescent="0.25">
      <c r="C4326" s="13"/>
    </row>
    <row r="4327" spans="3:3" x14ac:dyDescent="0.25">
      <c r="C4327" s="13"/>
    </row>
    <row r="4328" spans="3:3" x14ac:dyDescent="0.25">
      <c r="C4328" s="13"/>
    </row>
    <row r="4329" spans="3:3" x14ac:dyDescent="0.25">
      <c r="C4329" s="13"/>
    </row>
    <row r="4330" spans="3:3" x14ac:dyDescent="0.25">
      <c r="C4330" s="13"/>
    </row>
    <row r="4331" spans="3:3" x14ac:dyDescent="0.25">
      <c r="C4331" s="13"/>
    </row>
    <row r="4332" spans="3:3" x14ac:dyDescent="0.25">
      <c r="C4332" s="13"/>
    </row>
    <row r="4333" spans="3:3" x14ac:dyDescent="0.25">
      <c r="C4333" s="13"/>
    </row>
    <row r="4334" spans="3:3" x14ac:dyDescent="0.25">
      <c r="C4334" s="13"/>
    </row>
    <row r="4335" spans="3:3" x14ac:dyDescent="0.25">
      <c r="C4335" s="13"/>
    </row>
    <row r="4336" spans="3:3" x14ac:dyDescent="0.25">
      <c r="C4336" s="13"/>
    </row>
    <row r="4337" spans="3:21" x14ac:dyDescent="0.25">
      <c r="C4337" s="13"/>
    </row>
    <row r="4338" spans="3:21" x14ac:dyDescent="0.25">
      <c r="C4338" s="13"/>
    </row>
    <row r="4339" spans="3:21" x14ac:dyDescent="0.25">
      <c r="C4339" s="13"/>
      <c r="O4339"/>
      <c r="P4339"/>
      <c r="Q4339"/>
      <c r="R4339"/>
      <c r="S4339"/>
      <c r="T4339"/>
      <c r="U4339"/>
    </row>
    <row r="4340" spans="3:21" x14ac:dyDescent="0.25">
      <c r="C4340" s="13"/>
    </row>
    <row r="4341" spans="3:21" x14ac:dyDescent="0.25">
      <c r="C4341" s="13"/>
    </row>
    <row r="4342" spans="3:21" x14ac:dyDescent="0.25">
      <c r="C4342" s="13"/>
    </row>
    <row r="4343" spans="3:21" x14ac:dyDescent="0.25">
      <c r="C4343" s="13"/>
    </row>
    <row r="4344" spans="3:21" x14ac:dyDescent="0.25">
      <c r="C4344" s="13"/>
    </row>
    <row r="4345" spans="3:21" x14ac:dyDescent="0.25">
      <c r="C4345" s="13"/>
    </row>
    <row r="4346" spans="3:21" x14ac:dyDescent="0.25">
      <c r="C4346" s="13"/>
    </row>
    <row r="4347" spans="3:21" x14ac:dyDescent="0.25">
      <c r="C4347" s="13"/>
    </row>
    <row r="4348" spans="3:21" x14ac:dyDescent="0.25">
      <c r="C4348" s="13"/>
    </row>
    <row r="4349" spans="3:21" x14ac:dyDescent="0.25">
      <c r="C4349" s="13"/>
    </row>
    <row r="4350" spans="3:21" x14ac:dyDescent="0.25">
      <c r="C4350" s="13"/>
    </row>
    <row r="4351" spans="3:21" x14ac:dyDescent="0.25">
      <c r="C4351" s="13"/>
    </row>
    <row r="4352" spans="3:21" x14ac:dyDescent="0.25">
      <c r="C4352" s="13"/>
    </row>
    <row r="4353" spans="3:21" x14ac:dyDescent="0.25">
      <c r="C4353" s="13"/>
    </row>
    <row r="4354" spans="3:21" x14ac:dyDescent="0.25">
      <c r="C4354" s="13"/>
      <c r="O4354"/>
      <c r="P4354"/>
      <c r="Q4354"/>
      <c r="R4354"/>
      <c r="S4354"/>
      <c r="T4354"/>
      <c r="U4354"/>
    </row>
    <row r="4355" spans="3:21" x14ac:dyDescent="0.25">
      <c r="C4355" s="13"/>
    </row>
    <row r="4356" spans="3:21" x14ac:dyDescent="0.25">
      <c r="C4356" s="13"/>
    </row>
    <row r="4357" spans="3:21" x14ac:dyDescent="0.25">
      <c r="C4357" s="13"/>
    </row>
    <row r="4358" spans="3:21" x14ac:dyDescent="0.25">
      <c r="C4358" s="13"/>
    </row>
    <row r="4359" spans="3:21" x14ac:dyDescent="0.25">
      <c r="C4359" s="13"/>
    </row>
    <row r="4360" spans="3:21" x14ac:dyDescent="0.25">
      <c r="C4360" s="13"/>
    </row>
    <row r="4361" spans="3:21" x14ac:dyDescent="0.25">
      <c r="C4361" s="13"/>
    </row>
    <row r="4362" spans="3:21" x14ac:dyDescent="0.25">
      <c r="C4362" s="13"/>
    </row>
    <row r="4363" spans="3:21" x14ac:dyDescent="0.25">
      <c r="C4363" s="13"/>
    </row>
    <row r="4364" spans="3:21" x14ac:dyDescent="0.25">
      <c r="C4364" s="13"/>
    </row>
    <row r="4365" spans="3:21" x14ac:dyDescent="0.25">
      <c r="C4365" s="13"/>
    </row>
    <row r="4366" spans="3:21" x14ac:dyDescent="0.25">
      <c r="C4366" s="13"/>
    </row>
    <row r="4367" spans="3:21" x14ac:dyDescent="0.25">
      <c r="C4367" s="13"/>
    </row>
    <row r="4368" spans="3:21" x14ac:dyDescent="0.25">
      <c r="C4368" s="13"/>
    </row>
    <row r="4369" spans="3:3" x14ac:dyDescent="0.25">
      <c r="C4369" s="13"/>
    </row>
    <row r="4370" spans="3:3" x14ac:dyDescent="0.25">
      <c r="C4370" s="13"/>
    </row>
    <row r="4371" spans="3:3" x14ac:dyDescent="0.25">
      <c r="C4371" s="13"/>
    </row>
    <row r="4372" spans="3:3" x14ac:dyDescent="0.25">
      <c r="C4372" s="13"/>
    </row>
    <row r="4373" spans="3:3" x14ac:dyDescent="0.25">
      <c r="C4373" s="13"/>
    </row>
    <row r="4374" spans="3:3" x14ac:dyDescent="0.25">
      <c r="C4374" s="13"/>
    </row>
    <row r="4375" spans="3:3" x14ac:dyDescent="0.25">
      <c r="C4375" s="13"/>
    </row>
    <row r="4376" spans="3:3" x14ac:dyDescent="0.25">
      <c r="C4376" s="13"/>
    </row>
    <row r="4377" spans="3:3" x14ac:dyDescent="0.25">
      <c r="C4377" s="13"/>
    </row>
    <row r="4378" spans="3:3" x14ac:dyDescent="0.25">
      <c r="C4378" s="13"/>
    </row>
    <row r="4379" spans="3:3" x14ac:dyDescent="0.25">
      <c r="C4379" s="13"/>
    </row>
    <row r="4380" spans="3:3" x14ac:dyDescent="0.25">
      <c r="C4380" s="13"/>
    </row>
    <row r="4381" spans="3:3" x14ac:dyDescent="0.25">
      <c r="C4381" s="13"/>
    </row>
    <row r="4382" spans="3:3" x14ac:dyDescent="0.25">
      <c r="C4382" s="13"/>
    </row>
    <row r="4383" spans="3:3" x14ac:dyDescent="0.25">
      <c r="C4383" s="13"/>
    </row>
    <row r="4384" spans="3:3" x14ac:dyDescent="0.25">
      <c r="C4384" s="13"/>
    </row>
    <row r="4385" spans="3:3" x14ac:dyDescent="0.25">
      <c r="C4385" s="13"/>
    </row>
    <row r="4386" spans="3:3" x14ac:dyDescent="0.25">
      <c r="C4386" s="13"/>
    </row>
    <row r="4387" spans="3:3" x14ac:dyDescent="0.25">
      <c r="C4387" s="13"/>
    </row>
    <row r="4388" spans="3:3" x14ac:dyDescent="0.25">
      <c r="C4388" s="13"/>
    </row>
    <row r="4389" spans="3:3" x14ac:dyDescent="0.25">
      <c r="C4389" s="13"/>
    </row>
    <row r="4390" spans="3:3" x14ac:dyDescent="0.25">
      <c r="C4390" s="13"/>
    </row>
    <row r="4391" spans="3:3" x14ac:dyDescent="0.25">
      <c r="C4391" s="13"/>
    </row>
    <row r="4392" spans="3:3" x14ac:dyDescent="0.25">
      <c r="C4392" s="13"/>
    </row>
    <row r="4393" spans="3:3" x14ac:dyDescent="0.25">
      <c r="C4393" s="13"/>
    </row>
    <row r="4394" spans="3:3" x14ac:dyDescent="0.25">
      <c r="C4394" s="13"/>
    </row>
    <row r="4395" spans="3:3" x14ac:dyDescent="0.25">
      <c r="C4395" s="13"/>
    </row>
    <row r="4396" spans="3:3" x14ac:dyDescent="0.25">
      <c r="C4396" s="13"/>
    </row>
    <row r="4397" spans="3:3" x14ac:dyDescent="0.25">
      <c r="C4397" s="13"/>
    </row>
    <row r="4398" spans="3:3" x14ac:dyDescent="0.25">
      <c r="C4398" s="13"/>
    </row>
    <row r="4399" spans="3:3" x14ac:dyDescent="0.25">
      <c r="C4399" s="13"/>
    </row>
    <row r="4400" spans="3:3" x14ac:dyDescent="0.25">
      <c r="C4400" s="13"/>
    </row>
    <row r="4401" spans="3:21" x14ac:dyDescent="0.25">
      <c r="C4401" s="13"/>
    </row>
    <row r="4402" spans="3:21" x14ac:dyDescent="0.25">
      <c r="C4402" s="13"/>
    </row>
    <row r="4403" spans="3:21" x14ac:dyDescent="0.25">
      <c r="C4403" s="13"/>
    </row>
    <row r="4404" spans="3:21" x14ac:dyDescent="0.25">
      <c r="C4404" s="13"/>
    </row>
    <row r="4405" spans="3:21" x14ac:dyDescent="0.25">
      <c r="C4405" s="13"/>
    </row>
    <row r="4406" spans="3:21" x14ac:dyDescent="0.25">
      <c r="C4406" s="13"/>
    </row>
    <row r="4407" spans="3:21" x14ac:dyDescent="0.25">
      <c r="C4407" s="13"/>
    </row>
    <row r="4408" spans="3:21" x14ac:dyDescent="0.25">
      <c r="C4408" s="13"/>
    </row>
    <row r="4409" spans="3:21" x14ac:dyDescent="0.25">
      <c r="C4409" s="13"/>
    </row>
    <row r="4410" spans="3:21" x14ac:dyDescent="0.25">
      <c r="C4410" s="13"/>
    </row>
    <row r="4411" spans="3:21" x14ac:dyDescent="0.25">
      <c r="C4411" s="13"/>
    </row>
    <row r="4412" spans="3:21" x14ac:dyDescent="0.25">
      <c r="C4412" s="13"/>
    </row>
    <row r="4413" spans="3:21" x14ac:dyDescent="0.25">
      <c r="C4413" s="13"/>
    </row>
    <row r="4414" spans="3:21" x14ac:dyDescent="0.25">
      <c r="C4414" s="13"/>
    </row>
    <row r="4415" spans="3:21" x14ac:dyDescent="0.25">
      <c r="C4415" s="13"/>
    </row>
    <row r="4416" spans="3:21" x14ac:dyDescent="0.25">
      <c r="C4416" s="13"/>
      <c r="O4416"/>
      <c r="P4416"/>
      <c r="Q4416"/>
      <c r="R4416"/>
      <c r="S4416"/>
      <c r="T4416"/>
      <c r="U4416"/>
    </row>
    <row r="4417" spans="3:21" x14ac:dyDescent="0.25">
      <c r="C4417" s="13"/>
    </row>
    <row r="4418" spans="3:21" x14ac:dyDescent="0.25">
      <c r="C4418" s="13"/>
    </row>
    <row r="4419" spans="3:21" x14ac:dyDescent="0.25">
      <c r="C4419" s="13"/>
    </row>
    <row r="4420" spans="3:21" x14ac:dyDescent="0.25">
      <c r="C4420" s="13"/>
    </row>
    <row r="4421" spans="3:21" x14ac:dyDescent="0.25">
      <c r="C4421" s="13"/>
    </row>
    <row r="4422" spans="3:21" x14ac:dyDescent="0.25">
      <c r="C4422" s="13"/>
    </row>
    <row r="4423" spans="3:21" x14ac:dyDescent="0.25">
      <c r="C4423" s="13"/>
    </row>
    <row r="4424" spans="3:21" x14ac:dyDescent="0.25">
      <c r="C4424" s="13"/>
    </row>
    <row r="4425" spans="3:21" x14ac:dyDescent="0.25">
      <c r="C4425" s="13"/>
      <c r="O4425"/>
      <c r="P4425"/>
      <c r="Q4425"/>
      <c r="R4425"/>
      <c r="S4425"/>
      <c r="T4425"/>
      <c r="U4425"/>
    </row>
    <row r="4426" spans="3:21" x14ac:dyDescent="0.25">
      <c r="C4426" s="13"/>
      <c r="O4426"/>
      <c r="P4426"/>
      <c r="Q4426"/>
      <c r="R4426"/>
      <c r="S4426"/>
      <c r="T4426"/>
      <c r="U4426"/>
    </row>
    <row r="4427" spans="3:21" x14ac:dyDescent="0.25">
      <c r="C4427" s="13"/>
    </row>
    <row r="4428" spans="3:21" x14ac:dyDescent="0.25">
      <c r="C4428" s="13"/>
    </row>
    <row r="4429" spans="3:21" x14ac:dyDescent="0.25">
      <c r="C4429" s="13"/>
    </row>
    <row r="4430" spans="3:21" x14ac:dyDescent="0.25">
      <c r="C4430" s="13"/>
    </row>
    <row r="4431" spans="3:21" x14ac:dyDescent="0.25">
      <c r="C4431" s="13"/>
    </row>
    <row r="4432" spans="3:21" x14ac:dyDescent="0.25">
      <c r="C4432" s="13"/>
    </row>
    <row r="4433" spans="3:3" x14ac:dyDescent="0.25">
      <c r="C4433" s="13"/>
    </row>
    <row r="4434" spans="3:3" x14ac:dyDescent="0.25">
      <c r="C4434" s="13"/>
    </row>
    <row r="4435" spans="3:3" x14ac:dyDescent="0.25">
      <c r="C4435" s="13"/>
    </row>
    <row r="4436" spans="3:3" x14ac:dyDescent="0.25">
      <c r="C4436" s="13"/>
    </row>
    <row r="4437" spans="3:3" x14ac:dyDescent="0.25">
      <c r="C4437" s="13"/>
    </row>
    <row r="4438" spans="3:3" x14ac:dyDescent="0.25">
      <c r="C4438" s="13"/>
    </row>
    <row r="4439" spans="3:3" x14ac:dyDescent="0.25">
      <c r="C4439" s="13"/>
    </row>
    <row r="4440" spans="3:3" x14ac:dyDescent="0.25">
      <c r="C4440" s="13"/>
    </row>
    <row r="4441" spans="3:3" x14ac:dyDescent="0.25">
      <c r="C4441" s="13"/>
    </row>
    <row r="4442" spans="3:3" x14ac:dyDescent="0.25">
      <c r="C4442" s="13"/>
    </row>
    <row r="4443" spans="3:3" x14ac:dyDescent="0.25">
      <c r="C4443" s="13"/>
    </row>
    <row r="4444" spans="3:3" x14ac:dyDescent="0.25">
      <c r="C4444" s="13"/>
    </row>
    <row r="4445" spans="3:3" x14ac:dyDescent="0.25">
      <c r="C4445" s="13"/>
    </row>
    <row r="4446" spans="3:3" x14ac:dyDescent="0.25">
      <c r="C4446" s="13"/>
    </row>
    <row r="4447" spans="3:3" x14ac:dyDescent="0.25">
      <c r="C4447" s="13"/>
    </row>
    <row r="4448" spans="3:3" x14ac:dyDescent="0.25">
      <c r="C4448" s="13"/>
    </row>
    <row r="4449" spans="3:3" x14ac:dyDescent="0.25">
      <c r="C4449" s="13"/>
    </row>
    <row r="4450" spans="3:3" x14ac:dyDescent="0.25">
      <c r="C4450" s="13"/>
    </row>
    <row r="4451" spans="3:3" x14ac:dyDescent="0.25">
      <c r="C4451" s="13"/>
    </row>
    <row r="4452" spans="3:3" x14ac:dyDescent="0.25">
      <c r="C4452" s="13"/>
    </row>
    <row r="4453" spans="3:3" x14ac:dyDescent="0.25">
      <c r="C4453" s="13"/>
    </row>
    <row r="4454" spans="3:3" x14ac:dyDescent="0.25">
      <c r="C4454" s="13"/>
    </row>
    <row r="4455" spans="3:3" x14ac:dyDescent="0.25">
      <c r="C4455" s="13"/>
    </row>
    <row r="4456" spans="3:3" x14ac:dyDescent="0.25">
      <c r="C4456" s="13"/>
    </row>
    <row r="4457" spans="3:3" x14ac:dyDescent="0.25">
      <c r="C4457" s="13"/>
    </row>
    <row r="4458" spans="3:3" x14ac:dyDescent="0.25">
      <c r="C4458" s="13"/>
    </row>
    <row r="4459" spans="3:3" x14ac:dyDescent="0.25">
      <c r="C4459" s="13"/>
    </row>
    <row r="4460" spans="3:3" x14ac:dyDescent="0.25">
      <c r="C4460" s="13"/>
    </row>
    <row r="4461" spans="3:3" x14ac:dyDescent="0.25">
      <c r="C4461" s="13"/>
    </row>
    <row r="4462" spans="3:3" x14ac:dyDescent="0.25">
      <c r="C4462" s="13"/>
    </row>
    <row r="4463" spans="3:3" x14ac:dyDescent="0.25">
      <c r="C4463" s="13"/>
    </row>
    <row r="4464" spans="3:3" x14ac:dyDescent="0.25">
      <c r="C4464" s="13"/>
    </row>
    <row r="4465" spans="3:3" x14ac:dyDescent="0.25">
      <c r="C4465" s="13"/>
    </row>
    <row r="4466" spans="3:3" x14ac:dyDescent="0.25">
      <c r="C4466" s="13"/>
    </row>
    <row r="4467" spans="3:3" x14ac:dyDescent="0.25">
      <c r="C4467" s="13"/>
    </row>
    <row r="4468" spans="3:3" x14ac:dyDescent="0.25">
      <c r="C4468" s="13"/>
    </row>
    <row r="4469" spans="3:3" x14ac:dyDescent="0.25">
      <c r="C4469" s="13"/>
    </row>
    <row r="4470" spans="3:3" x14ac:dyDescent="0.25">
      <c r="C4470" s="13"/>
    </row>
    <row r="4471" spans="3:3" x14ac:dyDescent="0.25">
      <c r="C4471" s="13"/>
    </row>
    <row r="4472" spans="3:3" x14ac:dyDescent="0.25">
      <c r="C4472" s="13"/>
    </row>
    <row r="4473" spans="3:3" x14ac:dyDescent="0.25">
      <c r="C4473" s="13"/>
    </row>
    <row r="4474" spans="3:3" x14ac:dyDescent="0.25">
      <c r="C4474" s="13"/>
    </row>
    <row r="4475" spans="3:3" x14ac:dyDescent="0.25">
      <c r="C4475" s="13"/>
    </row>
    <row r="4476" spans="3:3" x14ac:dyDescent="0.25">
      <c r="C4476" s="13"/>
    </row>
    <row r="4477" spans="3:3" x14ac:dyDescent="0.25">
      <c r="C4477" s="13"/>
    </row>
    <row r="4478" spans="3:3" x14ac:dyDescent="0.25">
      <c r="C4478" s="13"/>
    </row>
    <row r="4479" spans="3:3" x14ac:dyDescent="0.25">
      <c r="C4479" s="13"/>
    </row>
    <row r="4480" spans="3:3" x14ac:dyDescent="0.25">
      <c r="C4480" s="13"/>
    </row>
    <row r="4481" spans="3:3" x14ac:dyDescent="0.25">
      <c r="C4481" s="13"/>
    </row>
    <row r="4482" spans="3:3" x14ac:dyDescent="0.25">
      <c r="C4482" s="13"/>
    </row>
    <row r="4483" spans="3:3" x14ac:dyDescent="0.25">
      <c r="C4483" s="13"/>
    </row>
    <row r="4484" spans="3:3" x14ac:dyDescent="0.25">
      <c r="C4484" s="13"/>
    </row>
    <row r="4485" spans="3:3" x14ac:dyDescent="0.25">
      <c r="C4485" s="13"/>
    </row>
    <row r="4486" spans="3:3" x14ac:dyDescent="0.25">
      <c r="C4486" s="13"/>
    </row>
    <row r="4487" spans="3:3" x14ac:dyDescent="0.25">
      <c r="C4487" s="13"/>
    </row>
    <row r="4488" spans="3:3" x14ac:dyDescent="0.25">
      <c r="C4488" s="13"/>
    </row>
    <row r="4489" spans="3:3" x14ac:dyDescent="0.25">
      <c r="C4489" s="13"/>
    </row>
    <row r="4490" spans="3:3" x14ac:dyDescent="0.25">
      <c r="C4490" s="13"/>
    </row>
    <row r="4491" spans="3:3" x14ac:dyDescent="0.25">
      <c r="C4491" s="13"/>
    </row>
    <row r="4492" spans="3:3" x14ac:dyDescent="0.25">
      <c r="C4492" s="13"/>
    </row>
    <row r="4493" spans="3:3" x14ac:dyDescent="0.25">
      <c r="C4493" s="13"/>
    </row>
    <row r="4494" spans="3:3" x14ac:dyDescent="0.25">
      <c r="C4494" s="13"/>
    </row>
    <row r="4495" spans="3:3" x14ac:dyDescent="0.25">
      <c r="C4495" s="13"/>
    </row>
    <row r="4496" spans="3:3" x14ac:dyDescent="0.25">
      <c r="C4496" s="13"/>
    </row>
    <row r="4497" spans="3:3" x14ac:dyDescent="0.25">
      <c r="C4497" s="13"/>
    </row>
    <row r="4498" spans="3:3" x14ac:dyDescent="0.25">
      <c r="C4498" s="13"/>
    </row>
    <row r="4499" spans="3:3" x14ac:dyDescent="0.25">
      <c r="C4499" s="13"/>
    </row>
    <row r="4500" spans="3:3" x14ac:dyDescent="0.25">
      <c r="C4500" s="13"/>
    </row>
    <row r="4501" spans="3:3" x14ac:dyDescent="0.25">
      <c r="C4501" s="13"/>
    </row>
    <row r="4502" spans="3:3" x14ac:dyDescent="0.25">
      <c r="C4502" s="13"/>
    </row>
    <row r="4503" spans="3:3" x14ac:dyDescent="0.25">
      <c r="C4503" s="13"/>
    </row>
    <row r="4504" spans="3:3" x14ac:dyDescent="0.25">
      <c r="C4504" s="13"/>
    </row>
    <row r="4505" spans="3:3" x14ac:dyDescent="0.25">
      <c r="C4505" s="13"/>
    </row>
    <row r="4506" spans="3:3" x14ac:dyDescent="0.25">
      <c r="C4506" s="13"/>
    </row>
    <row r="4507" spans="3:3" x14ac:dyDescent="0.25">
      <c r="C4507" s="13"/>
    </row>
    <row r="4508" spans="3:3" x14ac:dyDescent="0.25">
      <c r="C4508" s="13"/>
    </row>
    <row r="4509" spans="3:3" x14ac:dyDescent="0.25">
      <c r="C4509" s="13"/>
    </row>
    <row r="4510" spans="3:3" x14ac:dyDescent="0.25">
      <c r="C4510" s="13"/>
    </row>
    <row r="4511" spans="3:3" x14ac:dyDescent="0.25">
      <c r="C4511" s="13"/>
    </row>
    <row r="4512" spans="3:3" x14ac:dyDescent="0.25">
      <c r="C4512" s="13"/>
    </row>
    <row r="4513" spans="3:3" x14ac:dyDescent="0.25">
      <c r="C4513" s="13"/>
    </row>
    <row r="4514" spans="3:3" x14ac:dyDescent="0.25">
      <c r="C4514" s="13"/>
    </row>
    <row r="4515" spans="3:3" x14ac:dyDescent="0.25">
      <c r="C4515" s="13"/>
    </row>
    <row r="4516" spans="3:3" x14ac:dyDescent="0.25">
      <c r="C4516" s="13"/>
    </row>
    <row r="4517" spans="3:3" x14ac:dyDescent="0.25">
      <c r="C4517" s="13"/>
    </row>
    <row r="4518" spans="3:3" x14ac:dyDescent="0.25">
      <c r="C4518" s="13"/>
    </row>
    <row r="4519" spans="3:3" x14ac:dyDescent="0.25">
      <c r="C4519" s="13"/>
    </row>
    <row r="4520" spans="3:3" x14ac:dyDescent="0.25">
      <c r="C4520" s="13"/>
    </row>
    <row r="4521" spans="3:3" x14ac:dyDescent="0.25">
      <c r="C4521" s="13"/>
    </row>
    <row r="4522" spans="3:3" x14ac:dyDescent="0.25">
      <c r="C4522" s="13"/>
    </row>
    <row r="4523" spans="3:3" x14ac:dyDescent="0.25">
      <c r="C4523" s="13"/>
    </row>
    <row r="4524" spans="3:3" x14ac:dyDescent="0.25">
      <c r="C4524" s="13"/>
    </row>
    <row r="4525" spans="3:3" x14ac:dyDescent="0.25">
      <c r="C4525" s="13"/>
    </row>
    <row r="4526" spans="3:3" x14ac:dyDescent="0.25">
      <c r="C4526" s="13"/>
    </row>
    <row r="4527" spans="3:3" x14ac:dyDescent="0.25">
      <c r="C4527" s="13"/>
    </row>
    <row r="4528" spans="3:3" x14ac:dyDescent="0.25">
      <c r="C4528" s="13"/>
    </row>
    <row r="4529" spans="3:3" x14ac:dyDescent="0.25">
      <c r="C4529" s="13"/>
    </row>
    <row r="4530" spans="3:3" x14ac:dyDescent="0.25">
      <c r="C4530" s="13"/>
    </row>
    <row r="4531" spans="3:3" x14ac:dyDescent="0.25">
      <c r="C4531" s="13"/>
    </row>
    <row r="4532" spans="3:3" x14ac:dyDescent="0.25">
      <c r="C4532" s="13"/>
    </row>
    <row r="4533" spans="3:3" x14ac:dyDescent="0.25">
      <c r="C4533" s="13"/>
    </row>
    <row r="4534" spans="3:3" x14ac:dyDescent="0.25">
      <c r="C4534" s="13"/>
    </row>
    <row r="4535" spans="3:3" x14ac:dyDescent="0.25">
      <c r="C4535" s="13"/>
    </row>
    <row r="4536" spans="3:3" x14ac:dyDescent="0.25">
      <c r="C4536" s="13"/>
    </row>
    <row r="4537" spans="3:3" x14ac:dyDescent="0.25">
      <c r="C4537" s="13"/>
    </row>
    <row r="4538" spans="3:3" x14ac:dyDescent="0.25">
      <c r="C4538" s="13"/>
    </row>
    <row r="4539" spans="3:3" x14ac:dyDescent="0.25">
      <c r="C4539" s="13"/>
    </row>
    <row r="4540" spans="3:3" x14ac:dyDescent="0.25">
      <c r="C4540" s="13"/>
    </row>
    <row r="4541" spans="3:3" x14ac:dyDescent="0.25">
      <c r="C4541" s="13"/>
    </row>
    <row r="4542" spans="3:3" x14ac:dyDescent="0.25">
      <c r="C4542" s="13"/>
    </row>
    <row r="4543" spans="3:3" x14ac:dyDescent="0.25">
      <c r="C4543" s="13"/>
    </row>
    <row r="4544" spans="3:3" x14ac:dyDescent="0.25">
      <c r="C4544" s="13"/>
    </row>
    <row r="4545" spans="3:3" x14ac:dyDescent="0.25">
      <c r="C4545" s="13"/>
    </row>
    <row r="4546" spans="3:3" x14ac:dyDescent="0.25">
      <c r="C4546" s="13"/>
    </row>
    <row r="4547" spans="3:3" x14ac:dyDescent="0.25">
      <c r="C4547" s="13"/>
    </row>
    <row r="4548" spans="3:3" x14ac:dyDescent="0.25">
      <c r="C4548" s="13"/>
    </row>
    <row r="4549" spans="3:3" x14ac:dyDescent="0.25">
      <c r="C4549" s="13"/>
    </row>
    <row r="4550" spans="3:3" x14ac:dyDescent="0.25">
      <c r="C4550" s="13"/>
    </row>
    <row r="4551" spans="3:3" x14ac:dyDescent="0.25">
      <c r="C4551" s="13"/>
    </row>
    <row r="4552" spans="3:3" x14ac:dyDescent="0.25">
      <c r="C4552" s="13"/>
    </row>
    <row r="4553" spans="3:3" x14ac:dyDescent="0.25">
      <c r="C4553" s="13"/>
    </row>
    <row r="4554" spans="3:3" x14ac:dyDescent="0.25">
      <c r="C4554" s="13"/>
    </row>
    <row r="4555" spans="3:3" x14ac:dyDescent="0.25">
      <c r="C4555" s="13"/>
    </row>
    <row r="4556" spans="3:3" x14ac:dyDescent="0.25">
      <c r="C4556" s="13"/>
    </row>
    <row r="4557" spans="3:3" x14ac:dyDescent="0.25">
      <c r="C4557" s="13"/>
    </row>
    <row r="4558" spans="3:3" x14ac:dyDescent="0.25">
      <c r="C4558" s="13"/>
    </row>
    <row r="4559" spans="3:3" x14ac:dyDescent="0.25">
      <c r="C4559" s="13"/>
    </row>
    <row r="4560" spans="3:3" x14ac:dyDescent="0.25">
      <c r="C4560" s="13"/>
    </row>
    <row r="4561" spans="3:3" x14ac:dyDescent="0.25">
      <c r="C4561" s="13"/>
    </row>
    <row r="4562" spans="3:3" x14ac:dyDescent="0.25">
      <c r="C4562" s="13"/>
    </row>
    <row r="4563" spans="3:3" x14ac:dyDescent="0.25">
      <c r="C4563" s="13"/>
    </row>
    <row r="4564" spans="3:3" x14ac:dyDescent="0.25">
      <c r="C4564" s="13"/>
    </row>
    <row r="4565" spans="3:3" x14ac:dyDescent="0.25">
      <c r="C4565" s="13"/>
    </row>
    <row r="4566" spans="3:3" x14ac:dyDescent="0.25">
      <c r="C4566" s="13"/>
    </row>
    <row r="4567" spans="3:3" x14ac:dyDescent="0.25">
      <c r="C4567" s="13"/>
    </row>
    <row r="4568" spans="3:3" x14ac:dyDescent="0.25">
      <c r="C4568" s="13"/>
    </row>
    <row r="4569" spans="3:3" x14ac:dyDescent="0.25">
      <c r="C4569" s="13"/>
    </row>
    <row r="4570" spans="3:3" x14ac:dyDescent="0.25">
      <c r="C4570" s="13"/>
    </row>
    <row r="4571" spans="3:3" x14ac:dyDescent="0.25">
      <c r="C4571" s="13"/>
    </row>
    <row r="4572" spans="3:3" x14ac:dyDescent="0.25">
      <c r="C4572" s="13"/>
    </row>
    <row r="4573" spans="3:3" x14ac:dyDescent="0.25">
      <c r="C4573" s="13"/>
    </row>
    <row r="4574" spans="3:3" x14ac:dyDescent="0.25">
      <c r="C4574" s="13"/>
    </row>
    <row r="4575" spans="3:3" x14ac:dyDescent="0.25">
      <c r="C4575" s="13"/>
    </row>
    <row r="4576" spans="3:3" x14ac:dyDescent="0.25">
      <c r="C4576" s="13"/>
    </row>
    <row r="4577" spans="3:3" x14ac:dyDescent="0.25">
      <c r="C4577" s="13"/>
    </row>
    <row r="4578" spans="3:3" x14ac:dyDescent="0.25">
      <c r="C4578" s="13"/>
    </row>
    <row r="4579" spans="3:3" x14ac:dyDescent="0.25">
      <c r="C4579" s="13"/>
    </row>
    <row r="4580" spans="3:3" x14ac:dyDescent="0.25">
      <c r="C4580" s="13"/>
    </row>
    <row r="4581" spans="3:3" x14ac:dyDescent="0.25">
      <c r="C4581" s="13"/>
    </row>
    <row r="4582" spans="3:3" x14ac:dyDescent="0.25">
      <c r="C4582" s="13"/>
    </row>
    <row r="4583" spans="3:3" x14ac:dyDescent="0.25">
      <c r="C4583" s="13"/>
    </row>
    <row r="4584" spans="3:3" x14ac:dyDescent="0.25">
      <c r="C4584" s="13"/>
    </row>
    <row r="4585" spans="3:3" x14ac:dyDescent="0.25">
      <c r="C4585" s="13"/>
    </row>
    <row r="4586" spans="3:3" x14ac:dyDescent="0.25">
      <c r="C4586" s="13"/>
    </row>
    <row r="4587" spans="3:3" x14ac:dyDescent="0.25">
      <c r="C4587" s="13"/>
    </row>
    <row r="4588" spans="3:3" x14ac:dyDescent="0.25">
      <c r="C4588" s="13"/>
    </row>
    <row r="4589" spans="3:3" x14ac:dyDescent="0.25">
      <c r="C4589" s="13"/>
    </row>
    <row r="4590" spans="3:3" x14ac:dyDescent="0.25">
      <c r="C4590" s="13"/>
    </row>
    <row r="4591" spans="3:3" x14ac:dyDescent="0.25">
      <c r="C4591" s="13"/>
    </row>
    <row r="4592" spans="3:3" x14ac:dyDescent="0.25">
      <c r="C4592" s="13"/>
    </row>
    <row r="4593" spans="3:3" x14ac:dyDescent="0.25">
      <c r="C4593" s="13"/>
    </row>
    <row r="4594" spans="3:3" x14ac:dyDescent="0.25">
      <c r="C4594" s="13"/>
    </row>
    <row r="4595" spans="3:3" x14ac:dyDescent="0.25">
      <c r="C4595" s="13"/>
    </row>
    <row r="4596" spans="3:3" x14ac:dyDescent="0.25">
      <c r="C4596" s="13"/>
    </row>
    <row r="4597" spans="3:3" x14ac:dyDescent="0.25">
      <c r="C4597" s="13"/>
    </row>
    <row r="4598" spans="3:3" x14ac:dyDescent="0.25">
      <c r="C4598" s="13"/>
    </row>
    <row r="4599" spans="3:3" x14ac:dyDescent="0.25">
      <c r="C4599" s="13"/>
    </row>
    <row r="4600" spans="3:3" x14ac:dyDescent="0.25">
      <c r="C4600" s="13"/>
    </row>
    <row r="4601" spans="3:3" x14ac:dyDescent="0.25">
      <c r="C4601" s="13"/>
    </row>
    <row r="4602" spans="3:3" x14ac:dyDescent="0.25">
      <c r="C4602" s="13"/>
    </row>
    <row r="4603" spans="3:3" x14ac:dyDescent="0.25">
      <c r="C4603" s="13"/>
    </row>
    <row r="4604" spans="3:3" x14ac:dyDescent="0.25">
      <c r="C4604" s="13"/>
    </row>
    <row r="4605" spans="3:3" x14ac:dyDescent="0.25">
      <c r="C4605" s="13"/>
    </row>
    <row r="4606" spans="3:3" x14ac:dyDescent="0.25">
      <c r="C4606" s="13"/>
    </row>
    <row r="4607" spans="3:3" x14ac:dyDescent="0.25">
      <c r="C4607" s="13"/>
    </row>
    <row r="4608" spans="3:3" x14ac:dyDescent="0.25">
      <c r="C4608" s="13"/>
    </row>
    <row r="4609" spans="3:3" x14ac:dyDescent="0.25">
      <c r="C4609" s="13"/>
    </row>
    <row r="4610" spans="3:3" x14ac:dyDescent="0.25">
      <c r="C4610" s="13"/>
    </row>
    <row r="4611" spans="3:3" x14ac:dyDescent="0.25">
      <c r="C4611" s="13"/>
    </row>
    <row r="4612" spans="3:3" x14ac:dyDescent="0.25">
      <c r="C4612" s="13"/>
    </row>
    <row r="4613" spans="3:3" x14ac:dyDescent="0.25">
      <c r="C4613" s="13"/>
    </row>
    <row r="4614" spans="3:3" x14ac:dyDescent="0.25">
      <c r="C4614" s="13"/>
    </row>
    <row r="4615" spans="3:3" x14ac:dyDescent="0.25">
      <c r="C4615" s="13"/>
    </row>
    <row r="4616" spans="3:3" x14ac:dyDescent="0.25">
      <c r="C4616" s="13"/>
    </row>
    <row r="4617" spans="3:3" x14ac:dyDescent="0.25">
      <c r="C4617" s="13"/>
    </row>
    <row r="4618" spans="3:3" x14ac:dyDescent="0.25">
      <c r="C4618" s="13"/>
    </row>
    <row r="4619" spans="3:3" x14ac:dyDescent="0.25">
      <c r="C4619" s="13"/>
    </row>
    <row r="4620" spans="3:3" x14ac:dyDescent="0.25">
      <c r="C4620" s="13"/>
    </row>
    <row r="4621" spans="3:3" x14ac:dyDescent="0.25">
      <c r="C4621" s="13"/>
    </row>
    <row r="4622" spans="3:3" x14ac:dyDescent="0.25">
      <c r="C4622" s="13"/>
    </row>
    <row r="4623" spans="3:3" x14ac:dyDescent="0.25">
      <c r="C4623" s="13"/>
    </row>
    <row r="4624" spans="3:3" x14ac:dyDescent="0.25">
      <c r="C4624" s="13"/>
    </row>
    <row r="4625" spans="3:3" x14ac:dyDescent="0.25">
      <c r="C4625" s="13"/>
    </row>
    <row r="4626" spans="3:3" x14ac:dyDescent="0.25">
      <c r="C4626" s="13"/>
    </row>
    <row r="4627" spans="3:3" x14ac:dyDescent="0.25">
      <c r="C4627" s="13"/>
    </row>
    <row r="4628" spans="3:3" x14ac:dyDescent="0.25">
      <c r="C4628" s="13"/>
    </row>
    <row r="4629" spans="3:3" x14ac:dyDescent="0.25">
      <c r="C4629" s="13"/>
    </row>
    <row r="4630" spans="3:3" x14ac:dyDescent="0.25">
      <c r="C4630" s="13"/>
    </row>
    <row r="4631" spans="3:3" x14ac:dyDescent="0.25">
      <c r="C4631" s="13"/>
    </row>
    <row r="4632" spans="3:3" x14ac:dyDescent="0.25">
      <c r="C4632" s="13"/>
    </row>
    <row r="4633" spans="3:3" x14ac:dyDescent="0.25">
      <c r="C4633" s="13"/>
    </row>
    <row r="4634" spans="3:3" x14ac:dyDescent="0.25">
      <c r="C4634" s="13"/>
    </row>
    <row r="4635" spans="3:3" x14ac:dyDescent="0.25">
      <c r="C4635" s="13"/>
    </row>
    <row r="4636" spans="3:3" x14ac:dyDescent="0.25">
      <c r="C4636" s="13"/>
    </row>
    <row r="4637" spans="3:3" x14ac:dyDescent="0.25">
      <c r="C4637" s="13"/>
    </row>
    <row r="4638" spans="3:3" x14ac:dyDescent="0.25">
      <c r="C4638" s="13"/>
    </row>
    <row r="4639" spans="3:3" x14ac:dyDescent="0.25">
      <c r="C4639" s="13"/>
    </row>
    <row r="4640" spans="3:3" x14ac:dyDescent="0.25">
      <c r="C4640" s="13"/>
    </row>
    <row r="4641" spans="3:3" x14ac:dyDescent="0.25">
      <c r="C4641" s="13"/>
    </row>
    <row r="4642" spans="3:3" x14ac:dyDescent="0.25">
      <c r="C4642" s="13"/>
    </row>
    <row r="4643" spans="3:3" x14ac:dyDescent="0.25">
      <c r="C4643" s="13"/>
    </row>
    <row r="4644" spans="3:3" x14ac:dyDescent="0.25">
      <c r="C4644" s="13"/>
    </row>
    <row r="4645" spans="3:3" x14ac:dyDescent="0.25">
      <c r="C4645" s="13"/>
    </row>
    <row r="4646" spans="3:3" x14ac:dyDescent="0.25">
      <c r="C4646" s="13"/>
    </row>
    <row r="4647" spans="3:3" x14ac:dyDescent="0.25">
      <c r="C4647" s="13"/>
    </row>
    <row r="4648" spans="3:3" x14ac:dyDescent="0.25">
      <c r="C4648" s="13"/>
    </row>
    <row r="4649" spans="3:3" x14ac:dyDescent="0.25">
      <c r="C4649" s="13"/>
    </row>
    <row r="4650" spans="3:3" x14ac:dyDescent="0.25">
      <c r="C4650" s="13"/>
    </row>
    <row r="4651" spans="3:3" x14ac:dyDescent="0.25">
      <c r="C4651" s="13"/>
    </row>
    <row r="4652" spans="3:3" x14ac:dyDescent="0.25">
      <c r="C4652" s="13"/>
    </row>
    <row r="4653" spans="3:3" x14ac:dyDescent="0.25">
      <c r="C4653" s="13"/>
    </row>
    <row r="4654" spans="3:3" x14ac:dyDescent="0.25">
      <c r="C4654" s="13"/>
    </row>
    <row r="4655" spans="3:3" x14ac:dyDescent="0.25">
      <c r="C4655" s="13"/>
    </row>
    <row r="4656" spans="3:3" x14ac:dyDescent="0.25">
      <c r="C4656" s="13"/>
    </row>
    <row r="4657" spans="3:3" x14ac:dyDescent="0.25">
      <c r="C4657" s="13"/>
    </row>
    <row r="4658" spans="3:3" x14ac:dyDescent="0.25">
      <c r="C4658" s="13"/>
    </row>
    <row r="4659" spans="3:3" x14ac:dyDescent="0.25">
      <c r="C4659" s="13"/>
    </row>
    <row r="4660" spans="3:3" x14ac:dyDescent="0.25">
      <c r="C4660" s="13"/>
    </row>
    <row r="4661" spans="3:3" x14ac:dyDescent="0.25">
      <c r="C4661" s="13"/>
    </row>
    <row r="4662" spans="3:3" x14ac:dyDescent="0.25">
      <c r="C4662" s="13"/>
    </row>
    <row r="4663" spans="3:3" x14ac:dyDescent="0.25">
      <c r="C4663" s="13"/>
    </row>
    <row r="4664" spans="3:3" x14ac:dyDescent="0.25">
      <c r="C4664" s="13"/>
    </row>
    <row r="4665" spans="3:3" x14ac:dyDescent="0.25">
      <c r="C4665" s="13"/>
    </row>
    <row r="4666" spans="3:3" x14ac:dyDescent="0.25">
      <c r="C4666" s="13"/>
    </row>
    <row r="4667" spans="3:3" x14ac:dyDescent="0.25">
      <c r="C4667" s="13"/>
    </row>
    <row r="4668" spans="3:3" x14ac:dyDescent="0.25">
      <c r="C4668" s="13"/>
    </row>
    <row r="4669" spans="3:3" x14ac:dyDescent="0.25">
      <c r="C4669" s="13"/>
    </row>
    <row r="4670" spans="3:3" x14ac:dyDescent="0.25">
      <c r="C4670" s="13"/>
    </row>
    <row r="4671" spans="3:3" x14ac:dyDescent="0.25">
      <c r="C4671" s="13"/>
    </row>
    <row r="4672" spans="3:3" x14ac:dyDescent="0.25">
      <c r="C4672" s="13"/>
    </row>
    <row r="4673" spans="3:3" x14ac:dyDescent="0.25">
      <c r="C4673" s="13"/>
    </row>
    <row r="4674" spans="3:3" x14ac:dyDescent="0.25">
      <c r="C4674" s="13"/>
    </row>
    <row r="4675" spans="3:3" x14ac:dyDescent="0.25">
      <c r="C4675" s="13"/>
    </row>
    <row r="4676" spans="3:3" x14ac:dyDescent="0.25">
      <c r="C4676" s="13"/>
    </row>
    <row r="4677" spans="3:3" x14ac:dyDescent="0.25">
      <c r="C4677" s="13"/>
    </row>
    <row r="4678" spans="3:3" x14ac:dyDescent="0.25">
      <c r="C4678" s="13"/>
    </row>
    <row r="4679" spans="3:3" x14ac:dyDescent="0.25">
      <c r="C4679" s="13"/>
    </row>
    <row r="4680" spans="3:3" x14ac:dyDescent="0.25">
      <c r="C4680" s="13"/>
    </row>
    <row r="4681" spans="3:3" x14ac:dyDescent="0.25">
      <c r="C4681" s="13"/>
    </row>
    <row r="4682" spans="3:3" x14ac:dyDescent="0.25">
      <c r="C4682" s="13"/>
    </row>
    <row r="4683" spans="3:3" x14ac:dyDescent="0.25">
      <c r="C4683" s="13"/>
    </row>
    <row r="4684" spans="3:3" x14ac:dyDescent="0.25">
      <c r="C4684" s="13"/>
    </row>
    <row r="4685" spans="3:3" x14ac:dyDescent="0.25">
      <c r="C4685" s="13"/>
    </row>
    <row r="4686" spans="3:3" x14ac:dyDescent="0.25">
      <c r="C4686" s="13"/>
    </row>
    <row r="4687" spans="3:3" x14ac:dyDescent="0.25">
      <c r="C4687" s="13"/>
    </row>
    <row r="4688" spans="3:3" x14ac:dyDescent="0.25">
      <c r="C4688" s="13"/>
    </row>
    <row r="4689" spans="3:3" x14ac:dyDescent="0.25">
      <c r="C4689" s="13"/>
    </row>
    <row r="4690" spans="3:3" x14ac:dyDescent="0.25">
      <c r="C4690" s="13"/>
    </row>
    <row r="4691" spans="3:3" x14ac:dyDescent="0.25">
      <c r="C4691" s="13"/>
    </row>
    <row r="4692" spans="3:3" x14ac:dyDescent="0.25">
      <c r="C4692" s="13"/>
    </row>
    <row r="4693" spans="3:3" x14ac:dyDescent="0.25">
      <c r="C4693" s="13"/>
    </row>
    <row r="4694" spans="3:3" x14ac:dyDescent="0.25">
      <c r="C4694" s="13"/>
    </row>
    <row r="4695" spans="3:3" x14ac:dyDescent="0.25">
      <c r="C4695" s="13"/>
    </row>
    <row r="4696" spans="3:3" x14ac:dyDescent="0.25">
      <c r="C4696" s="13"/>
    </row>
    <row r="4697" spans="3:3" x14ac:dyDescent="0.25">
      <c r="C4697" s="13"/>
    </row>
    <row r="4698" spans="3:3" x14ac:dyDescent="0.25">
      <c r="C4698" s="13"/>
    </row>
    <row r="4699" spans="3:3" x14ac:dyDescent="0.25">
      <c r="C4699" s="13"/>
    </row>
    <row r="4700" spans="3:3" x14ac:dyDescent="0.25">
      <c r="C4700" s="13"/>
    </row>
    <row r="4701" spans="3:3" x14ac:dyDescent="0.25">
      <c r="C4701" s="13"/>
    </row>
    <row r="4702" spans="3:3" x14ac:dyDescent="0.25">
      <c r="C4702" s="13"/>
    </row>
    <row r="4703" spans="3:3" x14ac:dyDescent="0.25">
      <c r="C4703" s="13"/>
    </row>
    <row r="4704" spans="3:3" x14ac:dyDescent="0.25">
      <c r="C4704" s="13"/>
    </row>
    <row r="4705" spans="3:3" x14ac:dyDescent="0.25">
      <c r="C4705" s="13"/>
    </row>
    <row r="4706" spans="3:3" x14ac:dyDescent="0.25">
      <c r="C4706" s="13"/>
    </row>
    <row r="4707" spans="3:3" x14ac:dyDescent="0.25">
      <c r="C4707" s="13"/>
    </row>
    <row r="4708" spans="3:3" x14ac:dyDescent="0.25">
      <c r="C4708" s="13"/>
    </row>
    <row r="4709" spans="3:3" x14ac:dyDescent="0.25">
      <c r="C4709" s="13"/>
    </row>
    <row r="4710" spans="3:3" x14ac:dyDescent="0.25">
      <c r="C4710" s="13"/>
    </row>
    <row r="4711" spans="3:3" x14ac:dyDescent="0.25">
      <c r="C4711" s="13"/>
    </row>
    <row r="4712" spans="3:3" x14ac:dyDescent="0.25">
      <c r="C4712" s="13"/>
    </row>
    <row r="4713" spans="3:3" x14ac:dyDescent="0.25">
      <c r="C4713" s="13"/>
    </row>
    <row r="4714" spans="3:3" x14ac:dyDescent="0.25">
      <c r="C4714" s="13"/>
    </row>
    <row r="4715" spans="3:3" x14ac:dyDescent="0.25">
      <c r="C4715" s="13"/>
    </row>
    <row r="4716" spans="3:3" x14ac:dyDescent="0.25">
      <c r="C4716" s="13"/>
    </row>
    <row r="4717" spans="3:3" x14ac:dyDescent="0.25">
      <c r="C4717" s="13"/>
    </row>
    <row r="4718" spans="3:3" x14ac:dyDescent="0.25">
      <c r="C4718" s="13"/>
    </row>
    <row r="4719" spans="3:3" x14ac:dyDescent="0.25">
      <c r="C4719" s="13"/>
    </row>
    <row r="4720" spans="3:3" x14ac:dyDescent="0.25">
      <c r="C4720" s="13"/>
    </row>
    <row r="4721" spans="3:3" x14ac:dyDescent="0.25">
      <c r="C4721" s="13"/>
    </row>
    <row r="4722" spans="3:3" x14ac:dyDescent="0.25">
      <c r="C4722" s="13"/>
    </row>
    <row r="4723" spans="3:3" x14ac:dyDescent="0.25">
      <c r="C4723" s="13"/>
    </row>
    <row r="4724" spans="3:3" x14ac:dyDescent="0.25">
      <c r="C4724" s="13"/>
    </row>
    <row r="4725" spans="3:3" x14ac:dyDescent="0.25">
      <c r="C4725" s="13"/>
    </row>
    <row r="4726" spans="3:3" x14ac:dyDescent="0.25">
      <c r="C4726" s="13"/>
    </row>
    <row r="4727" spans="3:3" x14ac:dyDescent="0.25">
      <c r="C4727" s="13"/>
    </row>
    <row r="4728" spans="3:3" x14ac:dyDescent="0.25">
      <c r="C4728" s="13"/>
    </row>
    <row r="4729" spans="3:3" x14ac:dyDescent="0.25">
      <c r="C4729" s="13"/>
    </row>
    <row r="4730" spans="3:3" x14ac:dyDescent="0.25">
      <c r="C4730" s="13"/>
    </row>
    <row r="4731" spans="3:3" x14ac:dyDescent="0.25">
      <c r="C4731" s="13"/>
    </row>
    <row r="4732" spans="3:3" x14ac:dyDescent="0.25">
      <c r="C4732" s="13"/>
    </row>
    <row r="4733" spans="3:3" x14ac:dyDescent="0.25">
      <c r="C4733" s="13"/>
    </row>
    <row r="4734" spans="3:3" x14ac:dyDescent="0.25">
      <c r="C4734" s="13"/>
    </row>
    <row r="4735" spans="3:3" x14ac:dyDescent="0.25">
      <c r="C4735" s="13"/>
    </row>
    <row r="4736" spans="3:3" x14ac:dyDescent="0.25">
      <c r="C4736" s="13"/>
    </row>
    <row r="4737" spans="3:3" x14ac:dyDescent="0.25">
      <c r="C4737" s="13"/>
    </row>
    <row r="4738" spans="3:3" x14ac:dyDescent="0.25">
      <c r="C4738" s="13"/>
    </row>
    <row r="4739" spans="3:3" x14ac:dyDescent="0.25">
      <c r="C4739" s="13"/>
    </row>
    <row r="4740" spans="3:3" x14ac:dyDescent="0.25">
      <c r="C4740" s="13"/>
    </row>
    <row r="4741" spans="3:3" x14ac:dyDescent="0.25">
      <c r="C4741" s="13"/>
    </row>
    <row r="4742" spans="3:3" x14ac:dyDescent="0.25">
      <c r="C4742" s="13"/>
    </row>
    <row r="4743" spans="3:3" x14ac:dyDescent="0.25">
      <c r="C4743" s="13"/>
    </row>
    <row r="4744" spans="3:3" x14ac:dyDescent="0.25">
      <c r="C4744" s="13"/>
    </row>
    <row r="4745" spans="3:3" x14ac:dyDescent="0.25">
      <c r="C4745" s="13"/>
    </row>
    <row r="4746" spans="3:3" x14ac:dyDescent="0.25">
      <c r="C4746" s="13"/>
    </row>
    <row r="4747" spans="3:3" x14ac:dyDescent="0.25">
      <c r="C4747" s="13"/>
    </row>
    <row r="4748" spans="3:3" x14ac:dyDescent="0.25">
      <c r="C4748" s="13"/>
    </row>
    <row r="4749" spans="3:3" x14ac:dyDescent="0.25">
      <c r="C4749" s="13"/>
    </row>
    <row r="4750" spans="3:3" x14ac:dyDescent="0.25">
      <c r="C4750" s="13"/>
    </row>
    <row r="4751" spans="3:3" x14ac:dyDescent="0.25">
      <c r="C4751" s="13"/>
    </row>
    <row r="4752" spans="3:3" x14ac:dyDescent="0.25">
      <c r="C4752" s="13"/>
    </row>
    <row r="4753" spans="3:3" x14ac:dyDescent="0.25">
      <c r="C4753" s="13"/>
    </row>
    <row r="4754" spans="3:3" x14ac:dyDescent="0.25">
      <c r="C4754" s="13"/>
    </row>
    <row r="4755" spans="3:3" x14ac:dyDescent="0.25">
      <c r="C4755" s="13"/>
    </row>
    <row r="4756" spans="3:3" x14ac:dyDescent="0.25">
      <c r="C4756" s="13"/>
    </row>
    <row r="4757" spans="3:3" x14ac:dyDescent="0.25">
      <c r="C4757" s="13"/>
    </row>
    <row r="4758" spans="3:3" x14ac:dyDescent="0.25">
      <c r="C4758" s="13"/>
    </row>
    <row r="4759" spans="3:3" x14ac:dyDescent="0.25">
      <c r="C4759" s="13"/>
    </row>
    <row r="4760" spans="3:3" x14ac:dyDescent="0.25">
      <c r="C4760" s="13"/>
    </row>
    <row r="4761" spans="3:3" x14ac:dyDescent="0.25">
      <c r="C4761" s="13"/>
    </row>
    <row r="4762" spans="3:3" x14ac:dyDescent="0.25">
      <c r="C4762" s="13"/>
    </row>
    <row r="4763" spans="3:3" x14ac:dyDescent="0.25">
      <c r="C4763" s="13"/>
    </row>
    <row r="4764" spans="3:3" x14ac:dyDescent="0.25">
      <c r="C4764" s="13"/>
    </row>
    <row r="4765" spans="3:3" x14ac:dyDescent="0.25">
      <c r="C4765" s="13"/>
    </row>
    <row r="4766" spans="3:3" x14ac:dyDescent="0.25">
      <c r="C4766" s="13"/>
    </row>
    <row r="4767" spans="3:3" x14ac:dyDescent="0.25">
      <c r="C4767" s="13"/>
    </row>
    <row r="4768" spans="3:3" x14ac:dyDescent="0.25">
      <c r="C4768" s="13"/>
    </row>
    <row r="4769" spans="3:3" x14ac:dyDescent="0.25">
      <c r="C4769" s="13"/>
    </row>
    <row r="4770" spans="3:3" x14ac:dyDescent="0.25">
      <c r="C4770" s="13"/>
    </row>
    <row r="4771" spans="3:3" x14ac:dyDescent="0.25">
      <c r="C4771" s="13"/>
    </row>
    <row r="4772" spans="3:3" x14ac:dyDescent="0.25">
      <c r="C4772" s="13"/>
    </row>
    <row r="4773" spans="3:3" x14ac:dyDescent="0.25">
      <c r="C4773" s="13"/>
    </row>
    <row r="4774" spans="3:3" x14ac:dyDescent="0.25">
      <c r="C4774" s="13"/>
    </row>
    <row r="4775" spans="3:3" x14ac:dyDescent="0.25">
      <c r="C4775" s="13"/>
    </row>
    <row r="4776" spans="3:3" x14ac:dyDescent="0.25">
      <c r="C4776" s="13"/>
    </row>
    <row r="4777" spans="3:3" x14ac:dyDescent="0.25">
      <c r="C4777" s="13"/>
    </row>
    <row r="4778" spans="3:3" x14ac:dyDescent="0.25">
      <c r="C4778" s="13"/>
    </row>
    <row r="4779" spans="3:3" x14ac:dyDescent="0.25">
      <c r="C4779" s="13"/>
    </row>
    <row r="4780" spans="3:3" x14ac:dyDescent="0.25">
      <c r="C4780" s="13"/>
    </row>
    <row r="4781" spans="3:3" x14ac:dyDescent="0.25">
      <c r="C4781" s="13"/>
    </row>
    <row r="4782" spans="3:3" x14ac:dyDescent="0.25">
      <c r="C4782" s="13"/>
    </row>
    <row r="4783" spans="3:3" x14ac:dyDescent="0.25">
      <c r="C4783" s="13"/>
    </row>
    <row r="4784" spans="3:3" x14ac:dyDescent="0.25">
      <c r="C4784" s="13"/>
    </row>
    <row r="4785" spans="3:3" x14ac:dyDescent="0.25">
      <c r="C4785" s="13"/>
    </row>
    <row r="4786" spans="3:3" x14ac:dyDescent="0.25">
      <c r="C4786" s="13"/>
    </row>
    <row r="4787" spans="3:3" x14ac:dyDescent="0.25">
      <c r="C4787" s="13"/>
    </row>
    <row r="4788" spans="3:3" x14ac:dyDescent="0.25">
      <c r="C4788" s="13"/>
    </row>
    <row r="4789" spans="3:3" x14ac:dyDescent="0.25">
      <c r="C4789" s="13"/>
    </row>
    <row r="4790" spans="3:3" x14ac:dyDescent="0.25">
      <c r="C4790" s="13"/>
    </row>
    <row r="4791" spans="3:3" x14ac:dyDescent="0.25">
      <c r="C4791" s="13"/>
    </row>
    <row r="4792" spans="3:3" x14ac:dyDescent="0.25">
      <c r="C4792" s="13"/>
    </row>
    <row r="4793" spans="3:3" x14ac:dyDescent="0.25">
      <c r="C4793" s="13"/>
    </row>
    <row r="4794" spans="3:3" x14ac:dyDescent="0.25">
      <c r="C4794" s="13"/>
    </row>
    <row r="4795" spans="3:3" x14ac:dyDescent="0.25">
      <c r="C4795" s="13"/>
    </row>
    <row r="4796" spans="3:3" x14ac:dyDescent="0.25">
      <c r="C4796" s="13"/>
    </row>
    <row r="4797" spans="3:3" x14ac:dyDescent="0.25">
      <c r="C4797" s="13"/>
    </row>
    <row r="4798" spans="3:3" x14ac:dyDescent="0.25">
      <c r="C4798" s="13"/>
    </row>
    <row r="4799" spans="3:3" x14ac:dyDescent="0.25">
      <c r="C4799" s="13"/>
    </row>
    <row r="4800" spans="3:3" x14ac:dyDescent="0.25">
      <c r="C4800" s="13"/>
    </row>
    <row r="4801" spans="3:3" x14ac:dyDescent="0.25">
      <c r="C4801" s="13"/>
    </row>
    <row r="4802" spans="3:3" x14ac:dyDescent="0.25">
      <c r="C4802" s="13"/>
    </row>
    <row r="4803" spans="3:3" x14ac:dyDescent="0.25">
      <c r="C4803" s="13"/>
    </row>
    <row r="4804" spans="3:3" x14ac:dyDescent="0.25">
      <c r="C4804" s="13"/>
    </row>
    <row r="4805" spans="3:3" x14ac:dyDescent="0.25">
      <c r="C4805" s="13"/>
    </row>
    <row r="4806" spans="3:3" x14ac:dyDescent="0.25">
      <c r="C4806" s="13"/>
    </row>
    <row r="4807" spans="3:3" x14ac:dyDescent="0.25">
      <c r="C4807" s="13"/>
    </row>
    <row r="4808" spans="3:3" x14ac:dyDescent="0.25">
      <c r="C4808" s="13"/>
    </row>
    <row r="4809" spans="3:3" x14ac:dyDescent="0.25">
      <c r="C4809" s="13"/>
    </row>
    <row r="4810" spans="3:3" x14ac:dyDescent="0.25">
      <c r="C4810" s="13"/>
    </row>
    <row r="4811" spans="3:3" x14ac:dyDescent="0.25">
      <c r="C4811" s="13"/>
    </row>
    <row r="4812" spans="3:3" x14ac:dyDescent="0.25">
      <c r="C4812" s="13"/>
    </row>
    <row r="4813" spans="3:3" x14ac:dyDescent="0.25">
      <c r="C4813" s="13"/>
    </row>
    <row r="4814" spans="3:3" x14ac:dyDescent="0.25">
      <c r="C4814" s="13"/>
    </row>
    <row r="4815" spans="3:3" x14ac:dyDescent="0.25">
      <c r="C4815" s="13"/>
    </row>
    <row r="4816" spans="3:3" x14ac:dyDescent="0.25">
      <c r="C4816" s="13"/>
    </row>
    <row r="4817" spans="3:3" x14ac:dyDescent="0.25">
      <c r="C4817" s="13"/>
    </row>
    <row r="4818" spans="3:3" x14ac:dyDescent="0.25">
      <c r="C4818" s="13"/>
    </row>
    <row r="4819" spans="3:3" x14ac:dyDescent="0.25">
      <c r="C4819" s="13"/>
    </row>
    <row r="4820" spans="3:3" x14ac:dyDescent="0.25">
      <c r="C4820" s="13"/>
    </row>
    <row r="4821" spans="3:3" x14ac:dyDescent="0.25">
      <c r="C4821" s="13"/>
    </row>
    <row r="4822" spans="3:3" x14ac:dyDescent="0.25">
      <c r="C4822" s="13"/>
    </row>
    <row r="4823" spans="3:3" x14ac:dyDescent="0.25">
      <c r="C4823" s="13"/>
    </row>
    <row r="4824" spans="3:3" x14ac:dyDescent="0.25">
      <c r="C4824" s="13"/>
    </row>
    <row r="4825" spans="3:3" x14ac:dyDescent="0.25">
      <c r="C4825" s="13"/>
    </row>
    <row r="4826" spans="3:3" x14ac:dyDescent="0.25">
      <c r="C4826" s="13"/>
    </row>
    <row r="4827" spans="3:3" x14ac:dyDescent="0.25">
      <c r="C4827" s="13"/>
    </row>
    <row r="4828" spans="3:3" x14ac:dyDescent="0.25">
      <c r="C4828" s="13"/>
    </row>
    <row r="4829" spans="3:3" x14ac:dyDescent="0.25">
      <c r="C4829" s="13"/>
    </row>
    <row r="4830" spans="3:3" x14ac:dyDescent="0.25">
      <c r="C4830" s="13"/>
    </row>
    <row r="4831" spans="3:3" x14ac:dyDescent="0.25">
      <c r="C4831" s="13"/>
    </row>
    <row r="4832" spans="3:3" x14ac:dyDescent="0.25">
      <c r="C4832" s="13"/>
    </row>
    <row r="4833" spans="3:3" x14ac:dyDescent="0.25">
      <c r="C4833" s="13"/>
    </row>
    <row r="4834" spans="3:3" x14ac:dyDescent="0.25">
      <c r="C4834" s="13"/>
    </row>
    <row r="4835" spans="3:3" x14ac:dyDescent="0.25">
      <c r="C4835" s="13"/>
    </row>
    <row r="4836" spans="3:3" x14ac:dyDescent="0.25">
      <c r="C4836" s="13"/>
    </row>
    <row r="4837" spans="3:3" x14ac:dyDescent="0.25">
      <c r="C4837" s="13"/>
    </row>
    <row r="4838" spans="3:3" x14ac:dyDescent="0.25">
      <c r="C4838" s="13"/>
    </row>
    <row r="4839" spans="3:3" x14ac:dyDescent="0.25">
      <c r="C4839" s="13"/>
    </row>
    <row r="4840" spans="3:3" x14ac:dyDescent="0.25">
      <c r="C4840" s="13"/>
    </row>
    <row r="4841" spans="3:3" x14ac:dyDescent="0.25">
      <c r="C4841" s="13"/>
    </row>
    <row r="4842" spans="3:3" x14ac:dyDescent="0.25">
      <c r="C4842" s="13"/>
    </row>
    <row r="4843" spans="3:3" x14ac:dyDescent="0.25">
      <c r="C4843" s="13"/>
    </row>
    <row r="4844" spans="3:3" x14ac:dyDescent="0.25">
      <c r="C4844" s="13"/>
    </row>
    <row r="4845" spans="3:3" x14ac:dyDescent="0.25">
      <c r="C4845" s="13"/>
    </row>
    <row r="4846" spans="3:3" x14ac:dyDescent="0.25">
      <c r="C4846" s="13"/>
    </row>
    <row r="4847" spans="3:3" x14ac:dyDescent="0.25">
      <c r="C4847" s="13"/>
    </row>
    <row r="4848" spans="3:3" x14ac:dyDescent="0.25">
      <c r="C4848" s="13"/>
    </row>
    <row r="4849" spans="3:3" x14ac:dyDescent="0.25">
      <c r="C4849" s="13"/>
    </row>
    <row r="4850" spans="3:3" x14ac:dyDescent="0.25">
      <c r="C4850" s="13"/>
    </row>
    <row r="4851" spans="3:3" x14ac:dyDescent="0.25">
      <c r="C4851" s="13"/>
    </row>
    <row r="4852" spans="3:3" x14ac:dyDescent="0.25">
      <c r="C4852" s="13"/>
    </row>
    <row r="4853" spans="3:3" x14ac:dyDescent="0.25">
      <c r="C4853" s="13"/>
    </row>
    <row r="4854" spans="3:3" x14ac:dyDescent="0.25">
      <c r="C4854" s="13"/>
    </row>
    <row r="4855" spans="3:3" x14ac:dyDescent="0.25">
      <c r="C4855" s="13"/>
    </row>
    <row r="4856" spans="3:3" x14ac:dyDescent="0.25">
      <c r="C4856" s="13"/>
    </row>
    <row r="4857" spans="3:3" x14ac:dyDescent="0.25">
      <c r="C4857" s="13"/>
    </row>
    <row r="4858" spans="3:3" x14ac:dyDescent="0.25">
      <c r="C4858" s="13"/>
    </row>
    <row r="4859" spans="3:3" x14ac:dyDescent="0.25">
      <c r="C4859" s="13"/>
    </row>
    <row r="4860" spans="3:3" x14ac:dyDescent="0.25">
      <c r="C4860" s="13"/>
    </row>
    <row r="4861" spans="3:3" x14ac:dyDescent="0.25">
      <c r="C4861" s="13"/>
    </row>
    <row r="4862" spans="3:3" x14ac:dyDescent="0.25">
      <c r="C4862" s="13"/>
    </row>
    <row r="4863" spans="3:3" x14ac:dyDescent="0.25">
      <c r="C4863" s="13"/>
    </row>
    <row r="4864" spans="3:3" x14ac:dyDescent="0.25">
      <c r="C4864" s="13"/>
    </row>
    <row r="4865" spans="3:3" x14ac:dyDescent="0.25">
      <c r="C4865" s="13"/>
    </row>
    <row r="4866" spans="3:3" x14ac:dyDescent="0.25">
      <c r="C4866" s="13"/>
    </row>
    <row r="4867" spans="3:3" x14ac:dyDescent="0.25">
      <c r="C4867" s="13"/>
    </row>
    <row r="4868" spans="3:3" x14ac:dyDescent="0.25">
      <c r="C4868" s="13"/>
    </row>
    <row r="4869" spans="3:3" x14ac:dyDescent="0.25">
      <c r="C4869" s="13"/>
    </row>
    <row r="4870" spans="3:3" x14ac:dyDescent="0.25">
      <c r="C4870" s="13"/>
    </row>
    <row r="4871" spans="3:3" x14ac:dyDescent="0.25">
      <c r="C4871" s="13"/>
    </row>
    <row r="4872" spans="3:3" x14ac:dyDescent="0.25">
      <c r="C4872" s="13"/>
    </row>
    <row r="4873" spans="3:3" x14ac:dyDescent="0.25">
      <c r="C4873" s="13"/>
    </row>
    <row r="4874" spans="3:3" x14ac:dyDescent="0.25">
      <c r="C4874" s="13"/>
    </row>
    <row r="4875" spans="3:3" x14ac:dyDescent="0.25">
      <c r="C4875" s="13"/>
    </row>
    <row r="4876" spans="3:3" x14ac:dyDescent="0.25">
      <c r="C4876" s="13"/>
    </row>
    <row r="4877" spans="3:3" x14ac:dyDescent="0.25">
      <c r="C4877" s="13"/>
    </row>
    <row r="4878" spans="3:3" x14ac:dyDescent="0.25">
      <c r="C4878" s="13"/>
    </row>
    <row r="4879" spans="3:3" x14ac:dyDescent="0.25">
      <c r="C4879" s="13"/>
    </row>
    <row r="4880" spans="3:3" x14ac:dyDescent="0.25">
      <c r="C4880" s="13"/>
    </row>
    <row r="4881" spans="3:3" x14ac:dyDescent="0.25">
      <c r="C4881" s="13"/>
    </row>
    <row r="4882" spans="3:3" x14ac:dyDescent="0.25">
      <c r="C4882" s="13"/>
    </row>
    <row r="4883" spans="3:3" x14ac:dyDescent="0.25">
      <c r="C4883" s="13"/>
    </row>
    <row r="4884" spans="3:3" x14ac:dyDescent="0.25">
      <c r="C4884" s="13"/>
    </row>
    <row r="4885" spans="3:3" x14ac:dyDescent="0.25">
      <c r="C4885" s="13"/>
    </row>
    <row r="4886" spans="3:3" x14ac:dyDescent="0.25">
      <c r="C4886" s="13"/>
    </row>
    <row r="4887" spans="3:3" x14ac:dyDescent="0.25">
      <c r="C4887" s="13"/>
    </row>
    <row r="4888" spans="3:3" x14ac:dyDescent="0.25">
      <c r="C4888" s="13"/>
    </row>
    <row r="4889" spans="3:3" x14ac:dyDescent="0.25">
      <c r="C4889" s="13"/>
    </row>
    <row r="4890" spans="3:3" x14ac:dyDescent="0.25">
      <c r="C4890" s="13"/>
    </row>
    <row r="4891" spans="3:3" x14ac:dyDescent="0.25">
      <c r="C4891" s="13"/>
    </row>
    <row r="4892" spans="3:3" x14ac:dyDescent="0.25">
      <c r="C4892" s="13"/>
    </row>
    <row r="4893" spans="3:3" x14ac:dyDescent="0.25">
      <c r="C4893" s="13"/>
    </row>
    <row r="4894" spans="3:3" x14ac:dyDescent="0.25">
      <c r="C4894" s="13"/>
    </row>
    <row r="4895" spans="3:3" x14ac:dyDescent="0.25">
      <c r="C4895" s="13"/>
    </row>
    <row r="4896" spans="3:3" x14ac:dyDescent="0.25">
      <c r="C4896" s="13"/>
    </row>
    <row r="4897" spans="3:3" x14ac:dyDescent="0.25">
      <c r="C4897" s="13"/>
    </row>
    <row r="4898" spans="3:3" x14ac:dyDescent="0.25">
      <c r="C4898" s="13"/>
    </row>
    <row r="4899" spans="3:3" x14ac:dyDescent="0.25">
      <c r="C4899" s="13"/>
    </row>
    <row r="4900" spans="3:3" x14ac:dyDescent="0.25">
      <c r="C4900" s="13"/>
    </row>
    <row r="4901" spans="3:3" x14ac:dyDescent="0.25">
      <c r="C4901" s="13"/>
    </row>
    <row r="4902" spans="3:3" x14ac:dyDescent="0.25">
      <c r="C4902" s="13"/>
    </row>
    <row r="4903" spans="3:3" x14ac:dyDescent="0.25">
      <c r="C4903" s="13"/>
    </row>
    <row r="4904" spans="3:3" x14ac:dyDescent="0.25">
      <c r="C4904" s="13"/>
    </row>
    <row r="4905" spans="3:3" x14ac:dyDescent="0.25">
      <c r="C4905" s="13"/>
    </row>
    <row r="4906" spans="3:3" x14ac:dyDescent="0.25">
      <c r="C4906" s="13"/>
    </row>
    <row r="4907" spans="3:3" x14ac:dyDescent="0.25">
      <c r="C4907" s="13"/>
    </row>
    <row r="4908" spans="3:3" x14ac:dyDescent="0.25">
      <c r="C4908" s="13"/>
    </row>
    <row r="4909" spans="3:3" x14ac:dyDescent="0.25">
      <c r="C4909" s="13"/>
    </row>
    <row r="4910" spans="3:3" x14ac:dyDescent="0.25">
      <c r="C4910" s="13"/>
    </row>
    <row r="4911" spans="3:3" x14ac:dyDescent="0.25">
      <c r="C4911" s="13"/>
    </row>
    <row r="4912" spans="3:3" x14ac:dyDescent="0.25">
      <c r="C4912" s="13"/>
    </row>
    <row r="4913" spans="3:3" x14ac:dyDescent="0.25">
      <c r="C4913" s="13"/>
    </row>
    <row r="4914" spans="3:3" x14ac:dyDescent="0.25">
      <c r="C4914" s="13"/>
    </row>
    <row r="4915" spans="3:3" x14ac:dyDescent="0.25">
      <c r="C4915" s="13"/>
    </row>
    <row r="4916" spans="3:3" x14ac:dyDescent="0.25">
      <c r="C4916" s="13"/>
    </row>
    <row r="4917" spans="3:3" x14ac:dyDescent="0.25">
      <c r="C4917" s="13"/>
    </row>
    <row r="4918" spans="3:3" x14ac:dyDescent="0.25">
      <c r="C4918" s="13"/>
    </row>
    <row r="4919" spans="3:3" x14ac:dyDescent="0.25">
      <c r="C4919" s="13"/>
    </row>
    <row r="4920" spans="3:3" x14ac:dyDescent="0.25">
      <c r="C4920" s="13"/>
    </row>
    <row r="4921" spans="3:3" x14ac:dyDescent="0.25">
      <c r="C4921" s="13"/>
    </row>
    <row r="4922" spans="3:3" x14ac:dyDescent="0.25">
      <c r="C4922" s="13"/>
    </row>
    <row r="4923" spans="3:3" x14ac:dyDescent="0.25">
      <c r="C4923" s="13"/>
    </row>
    <row r="4924" spans="3:3" x14ac:dyDescent="0.25">
      <c r="C4924" s="13"/>
    </row>
    <row r="4925" spans="3:3" x14ac:dyDescent="0.25">
      <c r="C4925" s="13"/>
    </row>
    <row r="4926" spans="3:3" x14ac:dyDescent="0.25">
      <c r="C4926" s="13"/>
    </row>
    <row r="4927" spans="3:3" x14ac:dyDescent="0.25">
      <c r="C4927" s="13"/>
    </row>
    <row r="4928" spans="3:3" x14ac:dyDescent="0.25">
      <c r="C4928" s="13"/>
    </row>
    <row r="4929" spans="3:3" x14ac:dyDescent="0.25">
      <c r="C4929" s="13"/>
    </row>
    <row r="4930" spans="3:3" x14ac:dyDescent="0.25">
      <c r="C4930" s="13"/>
    </row>
    <row r="4931" spans="3:3" x14ac:dyDescent="0.25">
      <c r="C4931" s="13"/>
    </row>
    <row r="4932" spans="3:3" x14ac:dyDescent="0.25">
      <c r="C4932" s="13"/>
    </row>
    <row r="4933" spans="3:3" x14ac:dyDescent="0.25">
      <c r="C4933" s="13"/>
    </row>
    <row r="4934" spans="3:3" x14ac:dyDescent="0.25">
      <c r="C4934" s="13"/>
    </row>
    <row r="4935" spans="3:3" x14ac:dyDescent="0.25">
      <c r="C4935" s="13"/>
    </row>
    <row r="4936" spans="3:3" x14ac:dyDescent="0.25">
      <c r="C4936" s="13"/>
    </row>
    <row r="4937" spans="3:3" x14ac:dyDescent="0.25">
      <c r="C4937" s="13"/>
    </row>
    <row r="4938" spans="3:3" x14ac:dyDescent="0.25">
      <c r="C4938" s="13"/>
    </row>
    <row r="4939" spans="3:3" x14ac:dyDescent="0.25">
      <c r="C4939" s="13"/>
    </row>
    <row r="4940" spans="3:3" x14ac:dyDescent="0.25">
      <c r="C4940" s="13"/>
    </row>
    <row r="4941" spans="3:3" x14ac:dyDescent="0.25">
      <c r="C4941" s="13"/>
    </row>
    <row r="4942" spans="3:3" x14ac:dyDescent="0.25">
      <c r="C4942" s="13"/>
    </row>
    <row r="4943" spans="3:3" x14ac:dyDescent="0.25">
      <c r="C4943" s="13"/>
    </row>
    <row r="4944" spans="3:3" x14ac:dyDescent="0.25">
      <c r="C4944" s="13"/>
    </row>
    <row r="4945" spans="3:3" x14ac:dyDescent="0.25">
      <c r="C4945" s="13"/>
    </row>
    <row r="4946" spans="3:3" x14ac:dyDescent="0.25">
      <c r="C4946" s="13"/>
    </row>
    <row r="4947" spans="3:3" x14ac:dyDescent="0.25">
      <c r="C4947" s="13"/>
    </row>
    <row r="4948" spans="3:3" x14ac:dyDescent="0.25">
      <c r="C4948" s="13"/>
    </row>
    <row r="4949" spans="3:3" x14ac:dyDescent="0.25">
      <c r="C4949" s="13"/>
    </row>
    <row r="4950" spans="3:3" x14ac:dyDescent="0.25">
      <c r="C4950" s="13"/>
    </row>
    <row r="4951" spans="3:3" x14ac:dyDescent="0.25">
      <c r="C4951" s="13"/>
    </row>
    <row r="4952" spans="3:3" x14ac:dyDescent="0.25">
      <c r="C4952" s="13"/>
    </row>
    <row r="4953" spans="3:3" x14ac:dyDescent="0.25">
      <c r="C4953" s="13"/>
    </row>
    <row r="4954" spans="3:3" x14ac:dyDescent="0.25">
      <c r="C4954" s="13"/>
    </row>
    <row r="4955" spans="3:3" x14ac:dyDescent="0.25">
      <c r="C4955" s="13"/>
    </row>
    <row r="4956" spans="3:3" x14ac:dyDescent="0.25">
      <c r="C4956" s="13"/>
    </row>
    <row r="4957" spans="3:3" x14ac:dyDescent="0.25">
      <c r="C4957" s="13"/>
    </row>
    <row r="4958" spans="3:3" x14ac:dyDescent="0.25">
      <c r="C4958" s="13"/>
    </row>
    <row r="4959" spans="3:3" x14ac:dyDescent="0.25">
      <c r="C4959" s="13"/>
    </row>
    <row r="4960" spans="3:3" x14ac:dyDescent="0.25">
      <c r="C4960" s="13"/>
    </row>
    <row r="4961" spans="3:3" x14ac:dyDescent="0.25">
      <c r="C4961" s="13"/>
    </row>
    <row r="4962" spans="3:3" x14ac:dyDescent="0.25">
      <c r="C4962" s="13"/>
    </row>
    <row r="4963" spans="3:3" x14ac:dyDescent="0.25">
      <c r="C4963" s="13"/>
    </row>
    <row r="4964" spans="3:3" x14ac:dyDescent="0.25">
      <c r="C4964" s="13"/>
    </row>
    <row r="4965" spans="3:3" x14ac:dyDescent="0.25">
      <c r="C4965" s="13"/>
    </row>
    <row r="4966" spans="3:3" x14ac:dyDescent="0.25">
      <c r="C4966" s="13"/>
    </row>
    <row r="4967" spans="3:3" x14ac:dyDescent="0.25">
      <c r="C4967" s="13"/>
    </row>
    <row r="4968" spans="3:3" x14ac:dyDescent="0.25">
      <c r="C4968" s="13"/>
    </row>
    <row r="4969" spans="3:3" x14ac:dyDescent="0.25">
      <c r="C4969" s="13"/>
    </row>
    <row r="4970" spans="3:3" x14ac:dyDescent="0.25">
      <c r="C4970" s="13"/>
    </row>
    <row r="4971" spans="3:3" x14ac:dyDescent="0.25">
      <c r="C4971" s="13"/>
    </row>
    <row r="4972" spans="3:3" x14ac:dyDescent="0.25">
      <c r="C4972" s="13"/>
    </row>
    <row r="4973" spans="3:3" x14ac:dyDescent="0.25">
      <c r="C4973" s="13"/>
    </row>
    <row r="4974" spans="3:3" x14ac:dyDescent="0.25">
      <c r="C4974" s="13"/>
    </row>
    <row r="4975" spans="3:3" x14ac:dyDescent="0.25">
      <c r="C4975" s="13"/>
    </row>
    <row r="4976" spans="3:3" x14ac:dyDescent="0.25">
      <c r="C4976" s="13"/>
    </row>
    <row r="4977" spans="3:3" x14ac:dyDescent="0.25">
      <c r="C4977" s="13"/>
    </row>
    <row r="4978" spans="3:3" x14ac:dyDescent="0.25">
      <c r="C4978" s="13"/>
    </row>
    <row r="4979" spans="3:3" x14ac:dyDescent="0.25">
      <c r="C4979" s="13"/>
    </row>
    <row r="4980" spans="3:3" x14ac:dyDescent="0.25">
      <c r="C4980" s="13"/>
    </row>
    <row r="4981" spans="3:3" x14ac:dyDescent="0.25">
      <c r="C4981" s="13"/>
    </row>
    <row r="4982" spans="3:3" x14ac:dyDescent="0.25">
      <c r="C4982" s="13"/>
    </row>
    <row r="4983" spans="3:3" x14ac:dyDescent="0.25">
      <c r="C4983" s="13"/>
    </row>
    <row r="4984" spans="3:3" x14ac:dyDescent="0.25">
      <c r="C4984" s="13"/>
    </row>
    <row r="4985" spans="3:3" x14ac:dyDescent="0.25">
      <c r="C4985" s="13"/>
    </row>
    <row r="4986" spans="3:3" x14ac:dyDescent="0.25">
      <c r="C4986" s="13"/>
    </row>
    <row r="4987" spans="3:3" x14ac:dyDescent="0.25">
      <c r="C4987" s="13"/>
    </row>
    <row r="4988" spans="3:3" x14ac:dyDescent="0.25">
      <c r="C4988" s="13"/>
    </row>
    <row r="4989" spans="3:3" x14ac:dyDescent="0.25">
      <c r="C4989" s="13"/>
    </row>
    <row r="4990" spans="3:3" x14ac:dyDescent="0.25">
      <c r="C4990" s="13"/>
    </row>
    <row r="4991" spans="3:3" x14ac:dyDescent="0.25">
      <c r="C4991" s="13"/>
    </row>
    <row r="4992" spans="3:3" x14ac:dyDescent="0.25">
      <c r="C4992" s="13"/>
    </row>
    <row r="4993" spans="3:3" x14ac:dyDescent="0.25">
      <c r="C4993" s="13"/>
    </row>
    <row r="4994" spans="3:3" x14ac:dyDescent="0.25">
      <c r="C4994" s="13"/>
    </row>
    <row r="4995" spans="3:3" x14ac:dyDescent="0.25">
      <c r="C4995" s="13"/>
    </row>
    <row r="4996" spans="3:3" x14ac:dyDescent="0.25">
      <c r="C4996" s="13"/>
    </row>
    <row r="4997" spans="3:3" x14ac:dyDescent="0.25">
      <c r="C4997" s="13"/>
    </row>
    <row r="4998" spans="3:3" x14ac:dyDescent="0.25">
      <c r="C4998" s="13"/>
    </row>
    <row r="4999" spans="3:3" x14ac:dyDescent="0.25">
      <c r="C4999" s="13"/>
    </row>
    <row r="5000" spans="3:3" x14ac:dyDescent="0.25">
      <c r="C5000" s="13"/>
    </row>
    <row r="5001" spans="3:3" x14ac:dyDescent="0.25">
      <c r="C5001" s="13"/>
    </row>
    <row r="5002" spans="3:3" x14ac:dyDescent="0.25">
      <c r="C5002" s="13"/>
    </row>
    <row r="5003" spans="3:3" x14ac:dyDescent="0.25">
      <c r="C5003" s="13"/>
    </row>
    <row r="5004" spans="3:3" x14ac:dyDescent="0.25">
      <c r="C5004" s="13"/>
    </row>
    <row r="5005" spans="3:3" x14ac:dyDescent="0.25">
      <c r="C5005" s="13"/>
    </row>
    <row r="5006" spans="3:3" x14ac:dyDescent="0.25">
      <c r="C5006" s="13"/>
    </row>
    <row r="5007" spans="3:3" x14ac:dyDescent="0.25">
      <c r="C5007" s="13"/>
    </row>
    <row r="5008" spans="3:3" x14ac:dyDescent="0.25">
      <c r="C5008" s="13"/>
    </row>
    <row r="5009" spans="3:3" x14ac:dyDescent="0.25">
      <c r="C5009" s="13"/>
    </row>
    <row r="5010" spans="3:3" x14ac:dyDescent="0.25">
      <c r="C5010" s="13"/>
    </row>
    <row r="5011" spans="3:3" x14ac:dyDescent="0.25">
      <c r="C5011" s="13"/>
    </row>
    <row r="5012" spans="3:3" x14ac:dyDescent="0.25">
      <c r="C5012" s="13"/>
    </row>
    <row r="5013" spans="3:3" x14ac:dyDescent="0.25">
      <c r="C5013" s="13"/>
    </row>
    <row r="5014" spans="3:3" x14ac:dyDescent="0.25">
      <c r="C5014" s="13"/>
    </row>
    <row r="5015" spans="3:3" x14ac:dyDescent="0.25">
      <c r="C5015" s="13"/>
    </row>
    <row r="5016" spans="3:3" x14ac:dyDescent="0.25">
      <c r="C5016" s="13"/>
    </row>
    <row r="5017" spans="3:3" x14ac:dyDescent="0.25">
      <c r="C5017" s="13"/>
    </row>
    <row r="5018" spans="3:3" x14ac:dyDescent="0.25">
      <c r="C5018" s="13"/>
    </row>
    <row r="5019" spans="3:3" x14ac:dyDescent="0.25">
      <c r="C5019" s="13"/>
    </row>
    <row r="5020" spans="3:3" x14ac:dyDescent="0.25">
      <c r="C5020" s="13"/>
    </row>
    <row r="5021" spans="3:3" x14ac:dyDescent="0.25">
      <c r="C5021" s="13"/>
    </row>
    <row r="5022" spans="3:3" x14ac:dyDescent="0.25">
      <c r="C5022" s="13"/>
    </row>
    <row r="5023" spans="3:3" x14ac:dyDescent="0.25">
      <c r="C5023" s="13"/>
    </row>
    <row r="5024" spans="3:3" x14ac:dyDescent="0.25">
      <c r="C5024" s="13"/>
    </row>
    <row r="5025" spans="3:3" x14ac:dyDescent="0.25">
      <c r="C5025" s="13"/>
    </row>
    <row r="5026" spans="3:3" x14ac:dyDescent="0.25">
      <c r="C5026" s="13"/>
    </row>
  </sheetData>
  <autoFilter ref="A1:W5026" xr:uid="{00000000-0009-0000-0000-000005000000}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B4256"/>
  <sheetViews>
    <sheetView workbookViewId="0"/>
  </sheetViews>
  <sheetFormatPr baseColWidth="10" defaultRowHeight="15" x14ac:dyDescent="0.25"/>
  <cols>
    <col min="1" max="1" width="16.140625" bestFit="1" customWidth="1"/>
  </cols>
  <sheetData>
    <row r="1" spans="1:2" x14ac:dyDescent="0.25">
      <c r="A1" t="s">
        <v>8756</v>
      </c>
      <c r="B1" t="s">
        <v>8659</v>
      </c>
    </row>
    <row r="2" spans="1:2" x14ac:dyDescent="0.25">
      <c r="A2" t="s">
        <v>8756</v>
      </c>
      <c r="B2" t="s">
        <v>8659</v>
      </c>
    </row>
    <row r="3" spans="1:2" x14ac:dyDescent="0.25">
      <c r="A3" t="s">
        <v>8756</v>
      </c>
      <c r="B3" t="s">
        <v>8659</v>
      </c>
    </row>
    <row r="4" spans="1:2" x14ac:dyDescent="0.25">
      <c r="A4" t="s">
        <v>8756</v>
      </c>
      <c r="B4" t="s">
        <v>8659</v>
      </c>
    </row>
    <row r="5" spans="1:2" x14ac:dyDescent="0.25">
      <c r="A5" t="s">
        <v>8756</v>
      </c>
      <c r="B5" t="s">
        <v>8659</v>
      </c>
    </row>
    <row r="6" spans="1:2" x14ac:dyDescent="0.25">
      <c r="A6" t="s">
        <v>8756</v>
      </c>
      <c r="B6" t="s">
        <v>8659</v>
      </c>
    </row>
    <row r="7" spans="1:2" x14ac:dyDescent="0.25">
      <c r="A7" t="s">
        <v>443</v>
      </c>
      <c r="B7" t="s">
        <v>444</v>
      </c>
    </row>
    <row r="8" spans="1:2" x14ac:dyDescent="0.25">
      <c r="A8" t="s">
        <v>304</v>
      </c>
      <c r="B8" t="s">
        <v>305</v>
      </c>
    </row>
    <row r="9" spans="1:2" x14ac:dyDescent="0.25">
      <c r="A9" t="s">
        <v>97</v>
      </c>
      <c r="B9" t="s">
        <v>98</v>
      </c>
    </row>
    <row r="10" spans="1:2" x14ac:dyDescent="0.25">
      <c r="A10" t="s">
        <v>97</v>
      </c>
      <c r="B10" t="s">
        <v>98</v>
      </c>
    </row>
    <row r="11" spans="1:2" x14ac:dyDescent="0.25">
      <c r="A11" t="s">
        <v>97</v>
      </c>
      <c r="B11" t="s">
        <v>98</v>
      </c>
    </row>
    <row r="12" spans="1:2" x14ac:dyDescent="0.25">
      <c r="A12" t="s">
        <v>97</v>
      </c>
      <c r="B12" t="s">
        <v>98</v>
      </c>
    </row>
    <row r="13" spans="1:2" x14ac:dyDescent="0.25">
      <c r="A13" t="s">
        <v>97</v>
      </c>
      <c r="B13" t="s">
        <v>98</v>
      </c>
    </row>
    <row r="14" spans="1:2" x14ac:dyDescent="0.25">
      <c r="A14" t="s">
        <v>97</v>
      </c>
      <c r="B14" t="s">
        <v>98</v>
      </c>
    </row>
    <row r="15" spans="1:2" x14ac:dyDescent="0.25">
      <c r="A15" t="s">
        <v>234</v>
      </c>
      <c r="B15" t="s">
        <v>235</v>
      </c>
    </row>
    <row r="16" spans="1:2" x14ac:dyDescent="0.25">
      <c r="A16" t="s">
        <v>97</v>
      </c>
      <c r="B16" t="s">
        <v>98</v>
      </c>
    </row>
    <row r="17" spans="1:2" x14ac:dyDescent="0.25">
      <c r="A17" t="s">
        <v>97</v>
      </c>
      <c r="B17" t="s">
        <v>98</v>
      </c>
    </row>
    <row r="18" spans="1:2" x14ac:dyDescent="0.25">
      <c r="A18" t="s">
        <v>771</v>
      </c>
      <c r="B18" t="s">
        <v>772</v>
      </c>
    </row>
    <row r="19" spans="1:2" x14ac:dyDescent="0.25">
      <c r="A19" t="s">
        <v>771</v>
      </c>
      <c r="B19" t="s">
        <v>772</v>
      </c>
    </row>
    <row r="20" spans="1:2" x14ac:dyDescent="0.25">
      <c r="A20" t="s">
        <v>523</v>
      </c>
      <c r="B20" t="s">
        <v>524</v>
      </c>
    </row>
    <row r="21" spans="1:2" x14ac:dyDescent="0.25">
      <c r="A21" t="s">
        <v>8388</v>
      </c>
      <c r="B21" t="s">
        <v>709</v>
      </c>
    </row>
    <row r="22" spans="1:2" x14ac:dyDescent="0.25">
      <c r="A22" t="s">
        <v>498</v>
      </c>
      <c r="B22" t="s">
        <v>499</v>
      </c>
    </row>
    <row r="23" spans="1:2" x14ac:dyDescent="0.25">
      <c r="A23" t="s">
        <v>132</v>
      </c>
      <c r="B23" t="s">
        <v>133</v>
      </c>
    </row>
    <row r="24" spans="1:2" x14ac:dyDescent="0.25">
      <c r="A24" t="s">
        <v>8468</v>
      </c>
      <c r="B24" t="s">
        <v>8469</v>
      </c>
    </row>
    <row r="25" spans="1:2" x14ac:dyDescent="0.25">
      <c r="A25" t="s">
        <v>120</v>
      </c>
      <c r="B25" t="s">
        <v>121</v>
      </c>
    </row>
    <row r="26" spans="1:2" x14ac:dyDescent="0.25">
      <c r="A26" t="s">
        <v>1445</v>
      </c>
      <c r="B26" t="s">
        <v>1446</v>
      </c>
    </row>
    <row r="27" spans="1:2" x14ac:dyDescent="0.25">
      <c r="A27" t="s">
        <v>186</v>
      </c>
      <c r="B27" t="s">
        <v>187</v>
      </c>
    </row>
    <row r="28" spans="1:2" x14ac:dyDescent="0.25">
      <c r="A28" t="s">
        <v>9097</v>
      </c>
      <c r="B28" t="s">
        <v>9098</v>
      </c>
    </row>
    <row r="29" spans="1:2" x14ac:dyDescent="0.25">
      <c r="A29" t="s">
        <v>120</v>
      </c>
      <c r="B29" t="s">
        <v>121</v>
      </c>
    </row>
    <row r="30" spans="1:2" x14ac:dyDescent="0.25">
      <c r="A30" t="s">
        <v>8192</v>
      </c>
      <c r="B30" t="s">
        <v>8193</v>
      </c>
    </row>
    <row r="31" spans="1:2" x14ac:dyDescent="0.25">
      <c r="A31" t="s">
        <v>9017</v>
      </c>
      <c r="B31" t="s">
        <v>9018</v>
      </c>
    </row>
    <row r="32" spans="1:2" x14ac:dyDescent="0.25">
      <c r="A32" t="s">
        <v>124</v>
      </c>
      <c r="B32" t="s">
        <v>125</v>
      </c>
    </row>
    <row r="33" spans="1:2" x14ac:dyDescent="0.25">
      <c r="A33" t="s">
        <v>7842</v>
      </c>
      <c r="B33" t="s">
        <v>7843</v>
      </c>
    </row>
    <row r="34" spans="1:2" x14ac:dyDescent="0.25">
      <c r="A34" t="s">
        <v>9017</v>
      </c>
      <c r="B34" t="s">
        <v>9018</v>
      </c>
    </row>
    <row r="35" spans="1:2" x14ac:dyDescent="0.25">
      <c r="A35" t="s">
        <v>120</v>
      </c>
      <c r="B35" t="s">
        <v>121</v>
      </c>
    </row>
    <row r="36" spans="1:2" x14ac:dyDescent="0.25">
      <c r="A36" t="s">
        <v>120</v>
      </c>
      <c r="B36" t="s">
        <v>121</v>
      </c>
    </row>
    <row r="37" spans="1:2" x14ac:dyDescent="0.25">
      <c r="A37" t="s">
        <v>97</v>
      </c>
      <c r="B37" t="s">
        <v>98</v>
      </c>
    </row>
    <row r="38" spans="1:2" x14ac:dyDescent="0.25">
      <c r="A38" t="s">
        <v>97</v>
      </c>
      <c r="B38" t="s">
        <v>98</v>
      </c>
    </row>
    <row r="39" spans="1:2" x14ac:dyDescent="0.25">
      <c r="A39" t="s">
        <v>97</v>
      </c>
      <c r="B39" t="s">
        <v>98</v>
      </c>
    </row>
    <row r="40" spans="1:2" x14ac:dyDescent="0.25">
      <c r="A40" t="s">
        <v>97</v>
      </c>
      <c r="B40" t="s">
        <v>98</v>
      </c>
    </row>
    <row r="41" spans="1:2" x14ac:dyDescent="0.25">
      <c r="A41" t="s">
        <v>97</v>
      </c>
      <c r="B41" t="s">
        <v>98</v>
      </c>
    </row>
    <row r="42" spans="1:2" x14ac:dyDescent="0.25">
      <c r="A42" t="s">
        <v>97</v>
      </c>
      <c r="B42" t="s">
        <v>98</v>
      </c>
    </row>
    <row r="43" spans="1:2" x14ac:dyDescent="0.25">
      <c r="A43" t="s">
        <v>97</v>
      </c>
      <c r="B43" t="s">
        <v>98</v>
      </c>
    </row>
    <row r="44" spans="1:2" x14ac:dyDescent="0.25">
      <c r="A44" t="s">
        <v>97</v>
      </c>
      <c r="B44" t="s">
        <v>98</v>
      </c>
    </row>
    <row r="45" spans="1:2" x14ac:dyDescent="0.25">
      <c r="A45" t="s">
        <v>97</v>
      </c>
      <c r="B45" t="s">
        <v>98</v>
      </c>
    </row>
    <row r="46" spans="1:2" x14ac:dyDescent="0.25">
      <c r="A46" t="s">
        <v>97</v>
      </c>
      <c r="B46" t="s">
        <v>98</v>
      </c>
    </row>
    <row r="47" spans="1:2" x14ac:dyDescent="0.25">
      <c r="A47" t="s">
        <v>97</v>
      </c>
      <c r="B47" t="s">
        <v>98</v>
      </c>
    </row>
    <row r="48" spans="1:2" x14ac:dyDescent="0.25">
      <c r="A48" t="s">
        <v>97</v>
      </c>
      <c r="B48" t="s">
        <v>98</v>
      </c>
    </row>
    <row r="49" spans="1:2" x14ac:dyDescent="0.25">
      <c r="A49" t="s">
        <v>97</v>
      </c>
      <c r="B49" t="s">
        <v>98</v>
      </c>
    </row>
    <row r="50" spans="1:2" x14ac:dyDescent="0.25">
      <c r="A50" t="s">
        <v>97</v>
      </c>
      <c r="B50" t="s">
        <v>98</v>
      </c>
    </row>
    <row r="51" spans="1:2" x14ac:dyDescent="0.25">
      <c r="A51" t="s">
        <v>97</v>
      </c>
      <c r="B51" t="s">
        <v>98</v>
      </c>
    </row>
    <row r="52" spans="1:2" x14ac:dyDescent="0.25">
      <c r="A52" t="s">
        <v>97</v>
      </c>
      <c r="B52" t="s">
        <v>98</v>
      </c>
    </row>
    <row r="53" spans="1:2" x14ac:dyDescent="0.25">
      <c r="A53" t="s">
        <v>97</v>
      </c>
      <c r="B53" t="s">
        <v>98</v>
      </c>
    </row>
    <row r="54" spans="1:2" x14ac:dyDescent="0.25">
      <c r="A54" t="s">
        <v>97</v>
      </c>
      <c r="B54" t="s">
        <v>98</v>
      </c>
    </row>
    <row r="55" spans="1:2" x14ac:dyDescent="0.25">
      <c r="A55" t="s">
        <v>97</v>
      </c>
      <c r="B55" t="s">
        <v>98</v>
      </c>
    </row>
    <row r="56" spans="1:2" x14ac:dyDescent="0.25">
      <c r="A56" t="s">
        <v>97</v>
      </c>
      <c r="B56" t="s">
        <v>98</v>
      </c>
    </row>
    <row r="57" spans="1:2" x14ac:dyDescent="0.25">
      <c r="A57" t="s">
        <v>97</v>
      </c>
      <c r="B57" t="s">
        <v>98</v>
      </c>
    </row>
    <row r="58" spans="1:2" x14ac:dyDescent="0.25">
      <c r="A58" t="s">
        <v>97</v>
      </c>
      <c r="B58" t="s">
        <v>98</v>
      </c>
    </row>
    <row r="59" spans="1:2" x14ac:dyDescent="0.25">
      <c r="A59" t="s">
        <v>97</v>
      </c>
      <c r="B59" t="s">
        <v>98</v>
      </c>
    </row>
    <row r="60" spans="1:2" x14ac:dyDescent="0.25">
      <c r="A60" t="s">
        <v>97</v>
      </c>
      <c r="B60" t="s">
        <v>98</v>
      </c>
    </row>
    <row r="61" spans="1:2" x14ac:dyDescent="0.25">
      <c r="A61" t="s">
        <v>97</v>
      </c>
      <c r="B61" t="s">
        <v>98</v>
      </c>
    </row>
    <row r="62" spans="1:2" x14ac:dyDescent="0.25">
      <c r="A62" t="s">
        <v>97</v>
      </c>
      <c r="B62" t="s">
        <v>98</v>
      </c>
    </row>
    <row r="63" spans="1:2" x14ac:dyDescent="0.25">
      <c r="A63" t="s">
        <v>97</v>
      </c>
      <c r="B63" t="s">
        <v>98</v>
      </c>
    </row>
    <row r="64" spans="1:2" x14ac:dyDescent="0.25">
      <c r="A64" t="s">
        <v>97</v>
      </c>
      <c r="B64" t="s">
        <v>98</v>
      </c>
    </row>
    <row r="65" spans="1:2" x14ac:dyDescent="0.25">
      <c r="A65" t="s">
        <v>97</v>
      </c>
      <c r="B65" t="s">
        <v>98</v>
      </c>
    </row>
    <row r="66" spans="1:2" x14ac:dyDescent="0.25">
      <c r="A66" t="s">
        <v>97</v>
      </c>
      <c r="B66" t="s">
        <v>98</v>
      </c>
    </row>
    <row r="67" spans="1:2" x14ac:dyDescent="0.25">
      <c r="A67" t="s">
        <v>97</v>
      </c>
      <c r="B67" t="s">
        <v>98</v>
      </c>
    </row>
    <row r="68" spans="1:2" x14ac:dyDescent="0.25">
      <c r="A68" t="s">
        <v>97</v>
      </c>
      <c r="B68" t="s">
        <v>98</v>
      </c>
    </row>
    <row r="69" spans="1:2" x14ac:dyDescent="0.25">
      <c r="A69" t="s">
        <v>97</v>
      </c>
      <c r="B69" t="s">
        <v>98</v>
      </c>
    </row>
    <row r="70" spans="1:2" x14ac:dyDescent="0.25">
      <c r="A70" t="s">
        <v>97</v>
      </c>
      <c r="B70" t="s">
        <v>98</v>
      </c>
    </row>
    <row r="71" spans="1:2" x14ac:dyDescent="0.25">
      <c r="A71" t="s">
        <v>97</v>
      </c>
      <c r="B71" t="s">
        <v>98</v>
      </c>
    </row>
    <row r="72" spans="1:2" x14ac:dyDescent="0.25">
      <c r="A72" t="s">
        <v>97</v>
      </c>
      <c r="B72" t="s">
        <v>98</v>
      </c>
    </row>
    <row r="73" spans="1:2" x14ac:dyDescent="0.25">
      <c r="A73" t="s">
        <v>97</v>
      </c>
      <c r="B73" t="s">
        <v>98</v>
      </c>
    </row>
    <row r="74" spans="1:2" x14ac:dyDescent="0.25">
      <c r="A74" t="s">
        <v>937</v>
      </c>
      <c r="B74" t="s">
        <v>938</v>
      </c>
    </row>
    <row r="75" spans="1:2" x14ac:dyDescent="0.25">
      <c r="A75" t="s">
        <v>1317</v>
      </c>
      <c r="B75" t="s">
        <v>1318</v>
      </c>
    </row>
    <row r="76" spans="1:2" x14ac:dyDescent="0.25">
      <c r="A76" t="s">
        <v>97</v>
      </c>
      <c r="B76" t="s">
        <v>98</v>
      </c>
    </row>
    <row r="77" spans="1:2" x14ac:dyDescent="0.25">
      <c r="A77" t="s">
        <v>9095</v>
      </c>
      <c r="B77" t="s">
        <v>9096</v>
      </c>
    </row>
    <row r="78" spans="1:2" x14ac:dyDescent="0.25">
      <c r="A78" t="s">
        <v>97</v>
      </c>
      <c r="B78" t="s">
        <v>98</v>
      </c>
    </row>
    <row r="79" spans="1:2" x14ac:dyDescent="0.25">
      <c r="A79" t="s">
        <v>790</v>
      </c>
      <c r="B79" t="s">
        <v>791</v>
      </c>
    </row>
    <row r="80" spans="1:2" x14ac:dyDescent="0.25">
      <c r="A80" t="s">
        <v>8585</v>
      </c>
      <c r="B80" t="s">
        <v>8586</v>
      </c>
    </row>
    <row r="81" spans="1:2" x14ac:dyDescent="0.25">
      <c r="A81" t="s">
        <v>169</v>
      </c>
      <c r="B81" t="s">
        <v>170</v>
      </c>
    </row>
    <row r="82" spans="1:2" x14ac:dyDescent="0.25">
      <c r="A82" t="s">
        <v>9094</v>
      </c>
      <c r="B82" t="s">
        <v>1448</v>
      </c>
    </row>
    <row r="83" spans="1:2" x14ac:dyDescent="0.25">
      <c r="A83" t="s">
        <v>8818</v>
      </c>
      <c r="B83" t="s">
        <v>8819</v>
      </c>
    </row>
    <row r="84" spans="1:2" x14ac:dyDescent="0.25">
      <c r="A84" t="s">
        <v>120</v>
      </c>
      <c r="B84" t="s">
        <v>121</v>
      </c>
    </row>
    <row r="85" spans="1:2" x14ac:dyDescent="0.25">
      <c r="A85" t="s">
        <v>1282</v>
      </c>
      <c r="B85" t="s">
        <v>1283</v>
      </c>
    </row>
    <row r="86" spans="1:2" x14ac:dyDescent="0.25">
      <c r="A86" t="s">
        <v>9092</v>
      </c>
      <c r="B86" t="s">
        <v>9093</v>
      </c>
    </row>
    <row r="87" spans="1:2" x14ac:dyDescent="0.25">
      <c r="A87" t="s">
        <v>787</v>
      </c>
      <c r="B87" t="s">
        <v>788</v>
      </c>
    </row>
    <row r="88" spans="1:2" x14ac:dyDescent="0.25">
      <c r="A88" t="s">
        <v>120</v>
      </c>
      <c r="B88" t="s">
        <v>121</v>
      </c>
    </row>
    <row r="89" spans="1:2" x14ac:dyDescent="0.25">
      <c r="A89" t="s">
        <v>206</v>
      </c>
      <c r="B89" t="s">
        <v>207</v>
      </c>
    </row>
    <row r="90" spans="1:2" x14ac:dyDescent="0.25">
      <c r="A90" t="s">
        <v>8336</v>
      </c>
      <c r="B90" t="s">
        <v>8337</v>
      </c>
    </row>
    <row r="91" spans="1:2" x14ac:dyDescent="0.25">
      <c r="A91" t="s">
        <v>120</v>
      </c>
      <c r="B91" t="s">
        <v>121</v>
      </c>
    </row>
    <row r="92" spans="1:2" x14ac:dyDescent="0.25">
      <c r="A92" t="s">
        <v>1445</v>
      </c>
      <c r="B92" t="s">
        <v>1446</v>
      </c>
    </row>
    <row r="93" spans="1:2" x14ac:dyDescent="0.25">
      <c r="A93" t="s">
        <v>7903</v>
      </c>
      <c r="B93" t="s">
        <v>7904</v>
      </c>
    </row>
    <row r="94" spans="1:2" x14ac:dyDescent="0.25">
      <c r="A94" t="s">
        <v>120</v>
      </c>
      <c r="B94" t="s">
        <v>121</v>
      </c>
    </row>
    <row r="95" spans="1:2" x14ac:dyDescent="0.25">
      <c r="A95" t="s">
        <v>552</v>
      </c>
      <c r="B95" t="s">
        <v>553</v>
      </c>
    </row>
    <row r="96" spans="1:2" x14ac:dyDescent="0.25">
      <c r="A96" t="s">
        <v>792</v>
      </c>
      <c r="B96" t="s">
        <v>793</v>
      </c>
    </row>
    <row r="97" spans="1:2" x14ac:dyDescent="0.25">
      <c r="A97" t="s">
        <v>993</v>
      </c>
      <c r="B97" t="s">
        <v>994</v>
      </c>
    </row>
    <row r="98" spans="1:2" x14ac:dyDescent="0.25">
      <c r="A98" t="s">
        <v>7852</v>
      </c>
      <c r="B98" t="s">
        <v>7853</v>
      </c>
    </row>
    <row r="99" spans="1:2" x14ac:dyDescent="0.25">
      <c r="A99" t="s">
        <v>120</v>
      </c>
      <c r="B99" t="s">
        <v>121</v>
      </c>
    </row>
    <row r="100" spans="1:2" x14ac:dyDescent="0.25">
      <c r="A100" t="s">
        <v>9056</v>
      </c>
      <c r="B100" t="s">
        <v>9057</v>
      </c>
    </row>
    <row r="101" spans="1:2" x14ac:dyDescent="0.25">
      <c r="A101" t="s">
        <v>182</v>
      </c>
      <c r="B101" t="s">
        <v>183</v>
      </c>
    </row>
    <row r="102" spans="1:2" x14ac:dyDescent="0.25">
      <c r="A102" t="s">
        <v>87</v>
      </c>
      <c r="B102" t="s">
        <v>88</v>
      </c>
    </row>
    <row r="103" spans="1:2" x14ac:dyDescent="0.25">
      <c r="A103" t="s">
        <v>87</v>
      </c>
      <c r="B103" t="s">
        <v>88</v>
      </c>
    </row>
    <row r="104" spans="1:2" x14ac:dyDescent="0.25">
      <c r="A104" t="s">
        <v>120</v>
      </c>
      <c r="B104" t="s">
        <v>121</v>
      </c>
    </row>
    <row r="105" spans="1:2" x14ac:dyDescent="0.25">
      <c r="A105" t="s">
        <v>120</v>
      </c>
      <c r="B105" t="s">
        <v>121</v>
      </c>
    </row>
    <row r="106" spans="1:2" x14ac:dyDescent="0.25">
      <c r="A106" t="s">
        <v>9017</v>
      </c>
      <c r="B106" t="s">
        <v>9018</v>
      </c>
    </row>
    <row r="107" spans="1:2" x14ac:dyDescent="0.25">
      <c r="A107" t="s">
        <v>1160</v>
      </c>
      <c r="B107" t="s">
        <v>1161</v>
      </c>
    </row>
    <row r="108" spans="1:2" x14ac:dyDescent="0.25">
      <c r="A108" t="s">
        <v>816</v>
      </c>
      <c r="B108" t="s">
        <v>817</v>
      </c>
    </row>
    <row r="109" spans="1:2" x14ac:dyDescent="0.25">
      <c r="A109" t="s">
        <v>114</v>
      </c>
      <c r="B109" t="s">
        <v>115</v>
      </c>
    </row>
    <row r="110" spans="1:2" x14ac:dyDescent="0.25">
      <c r="A110" t="s">
        <v>194</v>
      </c>
      <c r="B110" t="s">
        <v>195</v>
      </c>
    </row>
    <row r="111" spans="1:2" x14ac:dyDescent="0.25">
      <c r="A111" t="s">
        <v>128</v>
      </c>
      <c r="B111" t="s">
        <v>129</v>
      </c>
    </row>
    <row r="112" spans="1:2" x14ac:dyDescent="0.25">
      <c r="A112" t="s">
        <v>254</v>
      </c>
      <c r="B112" t="s">
        <v>255</v>
      </c>
    </row>
    <row r="113" spans="1:2" x14ac:dyDescent="0.25">
      <c r="A113" t="s">
        <v>9056</v>
      </c>
      <c r="B113" t="s">
        <v>9057</v>
      </c>
    </row>
    <row r="114" spans="1:2" x14ac:dyDescent="0.25">
      <c r="A114" t="s">
        <v>182</v>
      </c>
      <c r="B114" t="s">
        <v>183</v>
      </c>
    </row>
    <row r="115" spans="1:2" x14ac:dyDescent="0.25">
      <c r="A115" t="s">
        <v>9050</v>
      </c>
      <c r="B115" t="s">
        <v>9051</v>
      </c>
    </row>
    <row r="116" spans="1:2" x14ac:dyDescent="0.25">
      <c r="A116" t="s">
        <v>186</v>
      </c>
      <c r="B116" t="s">
        <v>187</v>
      </c>
    </row>
    <row r="117" spans="1:2" x14ac:dyDescent="0.25">
      <c r="A117" t="s">
        <v>120</v>
      </c>
      <c r="B117" t="s">
        <v>121</v>
      </c>
    </row>
    <row r="118" spans="1:2" x14ac:dyDescent="0.25">
      <c r="A118" t="s">
        <v>608</v>
      </c>
      <c r="B118" t="s">
        <v>609</v>
      </c>
    </row>
    <row r="119" spans="1:2" x14ac:dyDescent="0.25">
      <c r="A119" t="s">
        <v>216</v>
      </c>
      <c r="B119" t="s">
        <v>217</v>
      </c>
    </row>
    <row r="120" spans="1:2" x14ac:dyDescent="0.25">
      <c r="A120" t="s">
        <v>9017</v>
      </c>
      <c r="B120" t="s">
        <v>9018</v>
      </c>
    </row>
    <row r="121" spans="1:2" x14ac:dyDescent="0.25">
      <c r="A121" t="s">
        <v>120</v>
      </c>
      <c r="B121" t="s">
        <v>121</v>
      </c>
    </row>
    <row r="122" spans="1:2" x14ac:dyDescent="0.25">
      <c r="A122" t="s">
        <v>9017</v>
      </c>
      <c r="B122" t="s">
        <v>9018</v>
      </c>
    </row>
    <row r="123" spans="1:2" x14ac:dyDescent="0.25">
      <c r="A123" t="s">
        <v>8027</v>
      </c>
      <c r="B123" t="s">
        <v>8028</v>
      </c>
    </row>
    <row r="124" spans="1:2" x14ac:dyDescent="0.25">
      <c r="A124" t="s">
        <v>388</v>
      </c>
      <c r="B124" t="s">
        <v>389</v>
      </c>
    </row>
    <row r="125" spans="1:2" x14ac:dyDescent="0.25">
      <c r="A125" t="s">
        <v>120</v>
      </c>
      <c r="B125" t="s">
        <v>121</v>
      </c>
    </row>
    <row r="126" spans="1:2" x14ac:dyDescent="0.25">
      <c r="A126" t="s">
        <v>8756</v>
      </c>
      <c r="B126" t="s">
        <v>8755</v>
      </c>
    </row>
    <row r="127" spans="1:2" x14ac:dyDescent="0.25">
      <c r="A127" t="s">
        <v>8756</v>
      </c>
      <c r="B127" t="s">
        <v>8755</v>
      </c>
    </row>
    <row r="128" spans="1:2" x14ac:dyDescent="0.25">
      <c r="A128" t="s">
        <v>8756</v>
      </c>
      <c r="B128" t="s">
        <v>8755</v>
      </c>
    </row>
    <row r="129" spans="1:2" x14ac:dyDescent="0.25">
      <c r="A129" t="s">
        <v>8756</v>
      </c>
      <c r="B129" t="s">
        <v>8755</v>
      </c>
    </row>
    <row r="130" spans="1:2" x14ac:dyDescent="0.25">
      <c r="A130" t="s">
        <v>9090</v>
      </c>
      <c r="B130" t="s">
        <v>9091</v>
      </c>
    </row>
    <row r="131" spans="1:2" x14ac:dyDescent="0.25">
      <c r="A131" t="s">
        <v>122</v>
      </c>
      <c r="B131" t="s">
        <v>123</v>
      </c>
    </row>
    <row r="132" spans="1:2" x14ac:dyDescent="0.25">
      <c r="A132" t="s">
        <v>122</v>
      </c>
      <c r="B132" t="s">
        <v>123</v>
      </c>
    </row>
    <row r="133" spans="1:2" x14ac:dyDescent="0.25">
      <c r="A133" t="s">
        <v>8079</v>
      </c>
      <c r="B133" t="s">
        <v>1332</v>
      </c>
    </row>
    <row r="134" spans="1:2" x14ac:dyDescent="0.25">
      <c r="A134" t="s">
        <v>116</v>
      </c>
      <c r="B134" t="s">
        <v>117</v>
      </c>
    </row>
    <row r="135" spans="1:2" x14ac:dyDescent="0.25">
      <c r="A135" t="s">
        <v>116</v>
      </c>
      <c r="B135" t="s">
        <v>117</v>
      </c>
    </row>
    <row r="136" spans="1:2" x14ac:dyDescent="0.25">
      <c r="A136" t="s">
        <v>116</v>
      </c>
      <c r="B136" t="s">
        <v>117</v>
      </c>
    </row>
    <row r="137" spans="1:2" x14ac:dyDescent="0.25">
      <c r="A137" t="s">
        <v>116</v>
      </c>
      <c r="B137" t="s">
        <v>117</v>
      </c>
    </row>
    <row r="138" spans="1:2" x14ac:dyDescent="0.25">
      <c r="A138" t="s">
        <v>116</v>
      </c>
      <c r="B138" t="s">
        <v>117</v>
      </c>
    </row>
    <row r="139" spans="1:2" x14ac:dyDescent="0.25">
      <c r="A139" t="s">
        <v>116</v>
      </c>
      <c r="B139" t="s">
        <v>117</v>
      </c>
    </row>
    <row r="140" spans="1:2" x14ac:dyDescent="0.25">
      <c r="A140" t="s">
        <v>116</v>
      </c>
      <c r="B140" t="s">
        <v>117</v>
      </c>
    </row>
    <row r="141" spans="1:2" x14ac:dyDescent="0.25">
      <c r="A141" t="s">
        <v>1399</v>
      </c>
      <c r="B141" t="s">
        <v>1400</v>
      </c>
    </row>
    <row r="142" spans="1:2" x14ac:dyDescent="0.25">
      <c r="A142" t="s">
        <v>810</v>
      </c>
      <c r="B142" t="s">
        <v>811</v>
      </c>
    </row>
    <row r="143" spans="1:2" x14ac:dyDescent="0.25">
      <c r="A143" t="s">
        <v>892</v>
      </c>
      <c r="B143" t="s">
        <v>893</v>
      </c>
    </row>
    <row r="144" spans="1:2" x14ac:dyDescent="0.25">
      <c r="A144" t="s">
        <v>8312</v>
      </c>
      <c r="B144" t="s">
        <v>426</v>
      </c>
    </row>
    <row r="145" spans="1:2" x14ac:dyDescent="0.25">
      <c r="A145" t="s">
        <v>443</v>
      </c>
      <c r="B145" t="s">
        <v>444</v>
      </c>
    </row>
    <row r="146" spans="1:2" x14ac:dyDescent="0.25">
      <c r="A146" t="s">
        <v>110</v>
      </c>
      <c r="B146" t="s">
        <v>111</v>
      </c>
    </row>
    <row r="147" spans="1:2" x14ac:dyDescent="0.25">
      <c r="A147" t="s">
        <v>346</v>
      </c>
      <c r="B147" t="s">
        <v>347</v>
      </c>
    </row>
    <row r="148" spans="1:2" x14ac:dyDescent="0.25">
      <c r="A148" t="s">
        <v>490</v>
      </c>
      <c r="B148" t="s">
        <v>491</v>
      </c>
    </row>
    <row r="149" spans="1:2" x14ac:dyDescent="0.25">
      <c r="A149" t="s">
        <v>602</v>
      </c>
      <c r="B149" t="s">
        <v>603</v>
      </c>
    </row>
    <row r="150" spans="1:2" x14ac:dyDescent="0.25">
      <c r="A150" t="s">
        <v>9052</v>
      </c>
      <c r="B150" t="s">
        <v>9053</v>
      </c>
    </row>
    <row r="151" spans="1:2" x14ac:dyDescent="0.25">
      <c r="A151" t="s">
        <v>7915</v>
      </c>
      <c r="B151" t="s">
        <v>7916</v>
      </c>
    </row>
    <row r="152" spans="1:2" x14ac:dyDescent="0.25">
      <c r="A152" t="s">
        <v>258</v>
      </c>
      <c r="B152" t="s">
        <v>259</v>
      </c>
    </row>
    <row r="153" spans="1:2" x14ac:dyDescent="0.25">
      <c r="A153" t="s">
        <v>726</v>
      </c>
      <c r="B153" t="s">
        <v>727</v>
      </c>
    </row>
    <row r="154" spans="1:2" x14ac:dyDescent="0.25">
      <c r="A154" t="s">
        <v>9074</v>
      </c>
      <c r="B154" t="s">
        <v>9075</v>
      </c>
    </row>
    <row r="155" spans="1:2" x14ac:dyDescent="0.25">
      <c r="A155" t="s">
        <v>95</v>
      </c>
      <c r="B155" t="s">
        <v>96</v>
      </c>
    </row>
    <row r="156" spans="1:2" x14ac:dyDescent="0.25">
      <c r="A156" t="s">
        <v>919</v>
      </c>
      <c r="B156" t="s">
        <v>920</v>
      </c>
    </row>
    <row r="157" spans="1:2" x14ac:dyDescent="0.25">
      <c r="A157" t="s">
        <v>384</v>
      </c>
      <c r="B157" t="s">
        <v>385</v>
      </c>
    </row>
    <row r="158" spans="1:2" x14ac:dyDescent="0.25">
      <c r="A158" t="s">
        <v>120</v>
      </c>
      <c r="B158" t="s">
        <v>121</v>
      </c>
    </row>
    <row r="159" spans="1:2" x14ac:dyDescent="0.25">
      <c r="A159" t="s">
        <v>333</v>
      </c>
      <c r="B159" t="s">
        <v>334</v>
      </c>
    </row>
    <row r="160" spans="1:2" x14ac:dyDescent="0.25">
      <c r="A160" t="s">
        <v>910</v>
      </c>
      <c r="B160" t="s">
        <v>911</v>
      </c>
    </row>
    <row r="161" spans="1:2" x14ac:dyDescent="0.25">
      <c r="A161" t="s">
        <v>698</v>
      </c>
      <c r="B161" t="s">
        <v>699</v>
      </c>
    </row>
    <row r="162" spans="1:2" x14ac:dyDescent="0.25">
      <c r="A162" t="s">
        <v>362</v>
      </c>
      <c r="B162" t="s">
        <v>363</v>
      </c>
    </row>
    <row r="163" spans="1:2" x14ac:dyDescent="0.25">
      <c r="A163" t="s">
        <v>186</v>
      </c>
      <c r="B163" t="s">
        <v>187</v>
      </c>
    </row>
    <row r="164" spans="1:2" x14ac:dyDescent="0.25">
      <c r="A164" t="s">
        <v>814</v>
      </c>
      <c r="B164" t="s">
        <v>815</v>
      </c>
    </row>
    <row r="165" spans="1:2" x14ac:dyDescent="0.25">
      <c r="A165" t="s">
        <v>87</v>
      </c>
      <c r="B165" t="s">
        <v>88</v>
      </c>
    </row>
    <row r="166" spans="1:2" x14ac:dyDescent="0.25">
      <c r="A166" t="s">
        <v>8129</v>
      </c>
      <c r="B166" t="s">
        <v>8130</v>
      </c>
    </row>
    <row r="167" spans="1:2" x14ac:dyDescent="0.25">
      <c r="A167" t="s">
        <v>1130</v>
      </c>
      <c r="B167" t="s">
        <v>1131</v>
      </c>
    </row>
    <row r="168" spans="1:2" x14ac:dyDescent="0.25">
      <c r="A168" t="s">
        <v>474</v>
      </c>
      <c r="B168" t="s">
        <v>475</v>
      </c>
    </row>
    <row r="169" spans="1:2" x14ac:dyDescent="0.25">
      <c r="A169" t="s">
        <v>611</v>
      </c>
      <c r="B169" t="s">
        <v>612</v>
      </c>
    </row>
    <row r="170" spans="1:2" x14ac:dyDescent="0.25">
      <c r="A170" t="s">
        <v>346</v>
      </c>
      <c r="B170" t="s">
        <v>347</v>
      </c>
    </row>
    <row r="171" spans="1:2" x14ac:dyDescent="0.25">
      <c r="A171" t="s">
        <v>792</v>
      </c>
      <c r="B171" t="s">
        <v>793</v>
      </c>
    </row>
    <row r="172" spans="1:2" x14ac:dyDescent="0.25">
      <c r="A172" t="s">
        <v>310</v>
      </c>
      <c r="B172" t="s">
        <v>311</v>
      </c>
    </row>
    <row r="173" spans="1:2" x14ac:dyDescent="0.25">
      <c r="A173" t="s">
        <v>1317</v>
      </c>
      <c r="B173" t="s">
        <v>1318</v>
      </c>
    </row>
    <row r="174" spans="1:2" x14ac:dyDescent="0.25">
      <c r="A174" t="s">
        <v>1319</v>
      </c>
      <c r="B174" t="s">
        <v>1320</v>
      </c>
    </row>
    <row r="175" spans="1:2" x14ac:dyDescent="0.25">
      <c r="A175" t="s">
        <v>8167</v>
      </c>
      <c r="B175" t="s">
        <v>8168</v>
      </c>
    </row>
    <row r="176" spans="1:2" x14ac:dyDescent="0.25">
      <c r="A176" t="s">
        <v>8328</v>
      </c>
      <c r="B176" t="s">
        <v>478</v>
      </c>
    </row>
    <row r="177" spans="1:2" x14ac:dyDescent="0.25">
      <c r="A177" t="s">
        <v>8349</v>
      </c>
      <c r="B177" t="s">
        <v>487</v>
      </c>
    </row>
    <row r="178" spans="1:2" x14ac:dyDescent="0.25">
      <c r="A178" t="s">
        <v>278</v>
      </c>
      <c r="B178" t="s">
        <v>279</v>
      </c>
    </row>
    <row r="179" spans="1:2" x14ac:dyDescent="0.25">
      <c r="A179" t="s">
        <v>751</v>
      </c>
      <c r="B179" t="s">
        <v>752</v>
      </c>
    </row>
    <row r="180" spans="1:2" x14ac:dyDescent="0.25">
      <c r="A180" t="s">
        <v>751</v>
      </c>
      <c r="B180" t="s">
        <v>752</v>
      </c>
    </row>
    <row r="181" spans="1:2" x14ac:dyDescent="0.25">
      <c r="A181" t="s">
        <v>120</v>
      </c>
      <c r="B181" t="s">
        <v>121</v>
      </c>
    </row>
    <row r="182" spans="1:2" x14ac:dyDescent="0.25">
      <c r="A182" t="s">
        <v>1081</v>
      </c>
      <c r="B182" t="s">
        <v>1082</v>
      </c>
    </row>
    <row r="183" spans="1:2" x14ac:dyDescent="0.25">
      <c r="A183" t="s">
        <v>9072</v>
      </c>
      <c r="B183" t="s">
        <v>9073</v>
      </c>
    </row>
    <row r="184" spans="1:2" x14ac:dyDescent="0.25">
      <c r="A184" s="21" t="s">
        <v>294</v>
      </c>
      <c r="B184" t="s">
        <v>295</v>
      </c>
    </row>
    <row r="185" spans="1:2" x14ac:dyDescent="0.25">
      <c r="A185" t="s">
        <v>79</v>
      </c>
      <c r="B185" t="s">
        <v>80</v>
      </c>
    </row>
    <row r="186" spans="1:2" x14ac:dyDescent="0.25">
      <c r="A186" t="s">
        <v>294</v>
      </c>
      <c r="B186" t="s">
        <v>295</v>
      </c>
    </row>
    <row r="187" spans="1:2" x14ac:dyDescent="0.25">
      <c r="A187" t="s">
        <v>459</v>
      </c>
      <c r="B187" t="s">
        <v>460</v>
      </c>
    </row>
    <row r="188" spans="1:2" x14ac:dyDescent="0.25">
      <c r="A188" t="s">
        <v>8275</v>
      </c>
      <c r="B188" t="s">
        <v>8276</v>
      </c>
    </row>
    <row r="189" spans="1:2" x14ac:dyDescent="0.25">
      <c r="A189" t="s">
        <v>654</v>
      </c>
      <c r="B189" t="s">
        <v>655</v>
      </c>
    </row>
    <row r="190" spans="1:2" x14ac:dyDescent="0.25">
      <c r="A190" t="s">
        <v>8192</v>
      </c>
      <c r="B190" t="s">
        <v>8193</v>
      </c>
    </row>
    <row r="191" spans="1:2" x14ac:dyDescent="0.25">
      <c r="A191" t="s">
        <v>684</v>
      </c>
      <c r="B191" t="s">
        <v>685</v>
      </c>
    </row>
    <row r="192" spans="1:2" x14ac:dyDescent="0.25">
      <c r="A192" t="s">
        <v>120</v>
      </c>
      <c r="B192" t="s">
        <v>121</v>
      </c>
    </row>
    <row r="193" spans="1:2" x14ac:dyDescent="0.25">
      <c r="A193" t="s">
        <v>8541</v>
      </c>
      <c r="B193" t="s">
        <v>225</v>
      </c>
    </row>
    <row r="194" spans="1:2" x14ac:dyDescent="0.25">
      <c r="A194" t="s">
        <v>567</v>
      </c>
      <c r="B194" t="s">
        <v>568</v>
      </c>
    </row>
    <row r="195" spans="1:2" x14ac:dyDescent="0.25">
      <c r="A195" t="s">
        <v>1423</v>
      </c>
      <c r="B195" t="s">
        <v>1424</v>
      </c>
    </row>
    <row r="196" spans="1:2" x14ac:dyDescent="0.25">
      <c r="A196" t="s">
        <v>496</v>
      </c>
      <c r="B196" t="s">
        <v>497</v>
      </c>
    </row>
    <row r="197" spans="1:2" x14ac:dyDescent="0.25">
      <c r="A197" t="s">
        <v>120</v>
      </c>
      <c r="B197" t="s">
        <v>121</v>
      </c>
    </row>
    <row r="198" spans="1:2" x14ac:dyDescent="0.25">
      <c r="A198" t="s">
        <v>453</v>
      </c>
      <c r="B198" t="s">
        <v>454</v>
      </c>
    </row>
    <row r="199" spans="1:2" x14ac:dyDescent="0.25">
      <c r="A199" t="s">
        <v>120</v>
      </c>
      <c r="B199" t="s">
        <v>121</v>
      </c>
    </row>
    <row r="200" spans="1:2" x14ac:dyDescent="0.25">
      <c r="A200" t="s">
        <v>8853</v>
      </c>
      <c r="B200" t="s">
        <v>8854</v>
      </c>
    </row>
    <row r="201" spans="1:2" x14ac:dyDescent="0.25">
      <c r="A201" t="s">
        <v>567</v>
      </c>
      <c r="B201" t="s">
        <v>568</v>
      </c>
    </row>
    <row r="202" spans="1:2" x14ac:dyDescent="0.25">
      <c r="A202" t="s">
        <v>567</v>
      </c>
      <c r="B202" t="s">
        <v>568</v>
      </c>
    </row>
    <row r="203" spans="1:2" x14ac:dyDescent="0.25">
      <c r="A203" t="s">
        <v>8352</v>
      </c>
      <c r="B203" t="s">
        <v>8353</v>
      </c>
    </row>
    <row r="204" spans="1:2" x14ac:dyDescent="0.25">
      <c r="A204" t="s">
        <v>567</v>
      </c>
      <c r="B204" t="s">
        <v>568</v>
      </c>
    </row>
    <row r="205" spans="1:2" x14ac:dyDescent="0.25">
      <c r="A205" t="s">
        <v>120</v>
      </c>
      <c r="B205" t="s">
        <v>121</v>
      </c>
    </row>
    <row r="206" spans="1:2" x14ac:dyDescent="0.25">
      <c r="A206" t="s">
        <v>120</v>
      </c>
      <c r="B206" t="s">
        <v>121</v>
      </c>
    </row>
    <row r="207" spans="1:2" x14ac:dyDescent="0.25">
      <c r="A207" t="s">
        <v>120</v>
      </c>
      <c r="B207" t="s">
        <v>121</v>
      </c>
    </row>
    <row r="208" spans="1:2" x14ac:dyDescent="0.25">
      <c r="A208" t="s">
        <v>9017</v>
      </c>
      <c r="B208" t="s">
        <v>9018</v>
      </c>
    </row>
    <row r="209" spans="1:2" x14ac:dyDescent="0.25">
      <c r="A209" t="s">
        <v>1205</v>
      </c>
      <c r="B209" t="s">
        <v>1206</v>
      </c>
    </row>
    <row r="210" spans="1:2" x14ac:dyDescent="0.25">
      <c r="A210" t="s">
        <v>304</v>
      </c>
      <c r="B210" t="s">
        <v>305</v>
      </c>
    </row>
    <row r="211" spans="1:2" x14ac:dyDescent="0.25">
      <c r="A211" t="s">
        <v>8321</v>
      </c>
      <c r="B211" t="s">
        <v>8322</v>
      </c>
    </row>
    <row r="212" spans="1:2" x14ac:dyDescent="0.25">
      <c r="A212" t="s">
        <v>120</v>
      </c>
      <c r="B212" t="s">
        <v>121</v>
      </c>
    </row>
    <row r="213" spans="1:2" x14ac:dyDescent="0.25">
      <c r="A213" t="s">
        <v>120</v>
      </c>
      <c r="B213" t="s">
        <v>121</v>
      </c>
    </row>
    <row r="214" spans="1:2" x14ac:dyDescent="0.25">
      <c r="A214" t="s">
        <v>8307</v>
      </c>
      <c r="B214" t="s">
        <v>828</v>
      </c>
    </row>
    <row r="215" spans="1:2" x14ac:dyDescent="0.25">
      <c r="A215" t="s">
        <v>892</v>
      </c>
      <c r="B215" t="s">
        <v>893</v>
      </c>
    </row>
    <row r="216" spans="1:2" x14ac:dyDescent="0.25">
      <c r="A216" t="s">
        <v>8329</v>
      </c>
      <c r="B216" t="s">
        <v>1368</v>
      </c>
    </row>
    <row r="217" spans="1:2" x14ac:dyDescent="0.25">
      <c r="A217" t="s">
        <v>8800</v>
      </c>
      <c r="B217" t="s">
        <v>8801</v>
      </c>
    </row>
    <row r="218" spans="1:2" x14ac:dyDescent="0.25">
      <c r="A218" t="s">
        <v>320</v>
      </c>
      <c r="B218" t="s">
        <v>321</v>
      </c>
    </row>
    <row r="219" spans="1:2" x14ac:dyDescent="0.25">
      <c r="A219" t="s">
        <v>346</v>
      </c>
      <c r="B219" t="s">
        <v>347</v>
      </c>
    </row>
    <row r="220" spans="1:2" x14ac:dyDescent="0.25">
      <c r="A220" t="s">
        <v>874</v>
      </c>
      <c r="B220" t="s">
        <v>875</v>
      </c>
    </row>
    <row r="221" spans="1:2" x14ac:dyDescent="0.25">
      <c r="A221" t="s">
        <v>8316</v>
      </c>
      <c r="B221" t="s">
        <v>585</v>
      </c>
    </row>
    <row r="222" spans="1:2" x14ac:dyDescent="0.25">
      <c r="A222" t="s">
        <v>8071</v>
      </c>
      <c r="B222" t="s">
        <v>8072</v>
      </c>
    </row>
    <row r="223" spans="1:2" x14ac:dyDescent="0.25">
      <c r="A223" t="s">
        <v>498</v>
      </c>
      <c r="B223" t="s">
        <v>499</v>
      </c>
    </row>
    <row r="224" spans="1:2" x14ac:dyDescent="0.25">
      <c r="A224" t="s">
        <v>498</v>
      </c>
      <c r="B224" t="s">
        <v>499</v>
      </c>
    </row>
    <row r="225" spans="1:2" x14ac:dyDescent="0.25">
      <c r="A225" t="s">
        <v>8987</v>
      </c>
      <c r="B225" t="s">
        <v>8988</v>
      </c>
    </row>
    <row r="226" spans="1:2" x14ac:dyDescent="0.25">
      <c r="A226" t="s">
        <v>726</v>
      </c>
      <c r="B226" t="s">
        <v>727</v>
      </c>
    </row>
    <row r="227" spans="1:2" x14ac:dyDescent="0.25">
      <c r="A227" t="s">
        <v>8811</v>
      </c>
      <c r="B227" t="s">
        <v>8812</v>
      </c>
    </row>
    <row r="228" spans="1:2" x14ac:dyDescent="0.25">
      <c r="A228" t="s">
        <v>662</v>
      </c>
      <c r="B228" t="s">
        <v>663</v>
      </c>
    </row>
    <row r="229" spans="1:2" x14ac:dyDescent="0.25">
      <c r="A229" t="s">
        <v>8495</v>
      </c>
      <c r="B229" t="s">
        <v>8496</v>
      </c>
    </row>
    <row r="230" spans="1:2" x14ac:dyDescent="0.25">
      <c r="A230" t="s">
        <v>256</v>
      </c>
      <c r="B230" t="s">
        <v>257</v>
      </c>
    </row>
    <row r="231" spans="1:2" x14ac:dyDescent="0.25">
      <c r="A231" t="s">
        <v>108</v>
      </c>
      <c r="B231" t="s">
        <v>109</v>
      </c>
    </row>
    <row r="232" spans="1:2" x14ac:dyDescent="0.25">
      <c r="A232" t="s">
        <v>382</v>
      </c>
      <c r="B232" t="s">
        <v>383</v>
      </c>
    </row>
    <row r="233" spans="1:2" x14ac:dyDescent="0.25">
      <c r="A233" t="s">
        <v>382</v>
      </c>
      <c r="B233" t="s">
        <v>383</v>
      </c>
    </row>
    <row r="234" spans="1:2" x14ac:dyDescent="0.25">
      <c r="A234" t="s">
        <v>880</v>
      </c>
      <c r="B234" t="s">
        <v>881</v>
      </c>
    </row>
    <row r="235" spans="1:2" x14ac:dyDescent="0.25">
      <c r="A235" t="s">
        <v>236</v>
      </c>
      <c r="B235" t="s">
        <v>237</v>
      </c>
    </row>
    <row r="236" spans="1:2" x14ac:dyDescent="0.25">
      <c r="A236" t="s">
        <v>8844</v>
      </c>
      <c r="B236" t="s">
        <v>1359</v>
      </c>
    </row>
    <row r="237" spans="1:2" x14ac:dyDescent="0.25">
      <c r="A237" t="s">
        <v>333</v>
      </c>
      <c r="B237" t="s">
        <v>334</v>
      </c>
    </row>
    <row r="238" spans="1:2" x14ac:dyDescent="0.25">
      <c r="A238" t="s">
        <v>333</v>
      </c>
      <c r="B238" t="s">
        <v>334</v>
      </c>
    </row>
    <row r="239" spans="1:2" x14ac:dyDescent="0.25">
      <c r="A239" t="s">
        <v>333</v>
      </c>
      <c r="B239" t="s">
        <v>334</v>
      </c>
    </row>
    <row r="240" spans="1:2" x14ac:dyDescent="0.25">
      <c r="A240" t="s">
        <v>333</v>
      </c>
      <c r="B240" t="s">
        <v>334</v>
      </c>
    </row>
    <row r="241" spans="1:2" x14ac:dyDescent="0.25">
      <c r="A241" t="s">
        <v>333</v>
      </c>
      <c r="B241" t="s">
        <v>334</v>
      </c>
    </row>
    <row r="242" spans="1:2" x14ac:dyDescent="0.25">
      <c r="A242" t="s">
        <v>190</v>
      </c>
      <c r="B242" t="s">
        <v>191</v>
      </c>
    </row>
    <row r="243" spans="1:2" x14ac:dyDescent="0.25">
      <c r="A243" t="s">
        <v>9050</v>
      </c>
      <c r="B243" t="s">
        <v>9051</v>
      </c>
    </row>
    <row r="244" spans="1:2" x14ac:dyDescent="0.25">
      <c r="A244" t="s">
        <v>124</v>
      </c>
      <c r="B244" t="s">
        <v>125</v>
      </c>
    </row>
    <row r="245" spans="1:2" x14ac:dyDescent="0.25">
      <c r="A245" t="s">
        <v>9070</v>
      </c>
      <c r="B245" t="s">
        <v>9071</v>
      </c>
    </row>
    <row r="246" spans="1:2" x14ac:dyDescent="0.25">
      <c r="A246" t="s">
        <v>8867</v>
      </c>
      <c r="B246" t="s">
        <v>8868</v>
      </c>
    </row>
    <row r="247" spans="1:2" x14ac:dyDescent="0.25">
      <c r="A247" t="s">
        <v>8167</v>
      </c>
      <c r="B247" t="s">
        <v>8168</v>
      </c>
    </row>
    <row r="248" spans="1:2" x14ac:dyDescent="0.25">
      <c r="A248" t="s">
        <v>662</v>
      </c>
      <c r="B248" t="s">
        <v>663</v>
      </c>
    </row>
    <row r="249" spans="1:2" x14ac:dyDescent="0.25">
      <c r="A249" t="s">
        <v>9068</v>
      </c>
      <c r="B249" t="s">
        <v>9069</v>
      </c>
    </row>
    <row r="250" spans="1:2" x14ac:dyDescent="0.25">
      <c r="A250" t="s">
        <v>333</v>
      </c>
      <c r="B250" t="s">
        <v>334</v>
      </c>
    </row>
    <row r="251" spans="1:2" x14ac:dyDescent="0.25">
      <c r="A251" t="s">
        <v>333</v>
      </c>
      <c r="B251" t="s">
        <v>334</v>
      </c>
    </row>
    <row r="252" spans="1:2" x14ac:dyDescent="0.25">
      <c r="A252" t="s">
        <v>8192</v>
      </c>
      <c r="B252" t="s">
        <v>8193</v>
      </c>
    </row>
    <row r="253" spans="1:2" x14ac:dyDescent="0.25">
      <c r="A253" t="s">
        <v>792</v>
      </c>
      <c r="B253" t="s">
        <v>793</v>
      </c>
    </row>
    <row r="254" spans="1:2" x14ac:dyDescent="0.25">
      <c r="A254" t="s">
        <v>590</v>
      </c>
      <c r="B254" t="s">
        <v>591</v>
      </c>
    </row>
    <row r="255" spans="1:2" x14ac:dyDescent="0.25">
      <c r="A255" t="s">
        <v>120</v>
      </c>
      <c r="B255" t="s">
        <v>121</v>
      </c>
    </row>
    <row r="256" spans="1:2" x14ac:dyDescent="0.25">
      <c r="A256" t="s">
        <v>7937</v>
      </c>
      <c r="B256" t="s">
        <v>1057</v>
      </c>
    </row>
    <row r="257" spans="1:2" x14ac:dyDescent="0.25">
      <c r="A257" t="s">
        <v>7834</v>
      </c>
      <c r="B257" t="s">
        <v>7835</v>
      </c>
    </row>
    <row r="258" spans="1:2" x14ac:dyDescent="0.25">
      <c r="A258" t="s">
        <v>552</v>
      </c>
      <c r="B258" t="s">
        <v>553</v>
      </c>
    </row>
    <row r="259" spans="1:2" x14ac:dyDescent="0.25">
      <c r="A259" t="s">
        <v>294</v>
      </c>
      <c r="B259" t="s">
        <v>295</v>
      </c>
    </row>
    <row r="260" spans="1:2" x14ac:dyDescent="0.25">
      <c r="A260" t="s">
        <v>294</v>
      </c>
      <c r="B260" t="s">
        <v>295</v>
      </c>
    </row>
    <row r="261" spans="1:2" x14ac:dyDescent="0.25">
      <c r="A261" t="s">
        <v>144</v>
      </c>
      <c r="B261" t="s">
        <v>145</v>
      </c>
    </row>
    <row r="262" spans="1:2" x14ac:dyDescent="0.25">
      <c r="A262" t="s">
        <v>9066</v>
      </c>
      <c r="B262" t="s">
        <v>9067</v>
      </c>
    </row>
    <row r="263" spans="1:2" x14ac:dyDescent="0.25">
      <c r="A263" t="s">
        <v>8340</v>
      </c>
      <c r="B263" t="s">
        <v>355</v>
      </c>
    </row>
    <row r="264" spans="1:2" x14ac:dyDescent="0.25">
      <c r="A264" t="s">
        <v>429</v>
      </c>
      <c r="B264" t="s">
        <v>430</v>
      </c>
    </row>
    <row r="265" spans="1:2" x14ac:dyDescent="0.25">
      <c r="A265" t="s">
        <v>429</v>
      </c>
      <c r="B265" t="s">
        <v>430</v>
      </c>
    </row>
    <row r="266" spans="1:2" x14ac:dyDescent="0.25">
      <c r="A266" t="s">
        <v>429</v>
      </c>
      <c r="B266" t="s">
        <v>430</v>
      </c>
    </row>
    <row r="267" spans="1:2" x14ac:dyDescent="0.25">
      <c r="A267" t="s">
        <v>333</v>
      </c>
      <c r="B267" t="s">
        <v>334</v>
      </c>
    </row>
    <row r="268" spans="1:2" x14ac:dyDescent="0.25">
      <c r="A268" t="s">
        <v>617</v>
      </c>
      <c r="B268" t="s">
        <v>618</v>
      </c>
    </row>
    <row r="269" spans="1:2" x14ac:dyDescent="0.25">
      <c r="A269" t="s">
        <v>617</v>
      </c>
      <c r="B269" t="s">
        <v>618</v>
      </c>
    </row>
    <row r="270" spans="1:2" x14ac:dyDescent="0.25">
      <c r="A270" t="s">
        <v>617</v>
      </c>
      <c r="B270" t="s">
        <v>618</v>
      </c>
    </row>
    <row r="271" spans="1:2" x14ac:dyDescent="0.25">
      <c r="A271" t="s">
        <v>79</v>
      </c>
      <c r="B271" t="s">
        <v>80</v>
      </c>
    </row>
    <row r="272" spans="1:2" x14ac:dyDescent="0.25">
      <c r="A272" t="s">
        <v>120</v>
      </c>
      <c r="B272" t="s">
        <v>121</v>
      </c>
    </row>
    <row r="273" spans="1:2" x14ac:dyDescent="0.25">
      <c r="A273" t="s">
        <v>7911</v>
      </c>
      <c r="B273" t="s">
        <v>357</v>
      </c>
    </row>
    <row r="274" spans="1:2" x14ac:dyDescent="0.25">
      <c r="A274" t="s">
        <v>761</v>
      </c>
      <c r="B274" t="s">
        <v>762</v>
      </c>
    </row>
    <row r="275" spans="1:2" x14ac:dyDescent="0.25">
      <c r="A275" t="s">
        <v>120</v>
      </c>
      <c r="B275" t="s">
        <v>121</v>
      </c>
    </row>
    <row r="276" spans="1:2" x14ac:dyDescent="0.25">
      <c r="A276" t="s">
        <v>523</v>
      </c>
      <c r="B276" t="s">
        <v>524</v>
      </c>
    </row>
    <row r="277" spans="1:2" x14ac:dyDescent="0.25">
      <c r="A277" t="s">
        <v>8349</v>
      </c>
      <c r="B277" t="s">
        <v>487</v>
      </c>
    </row>
    <row r="278" spans="1:2" x14ac:dyDescent="0.25">
      <c r="A278" t="s">
        <v>1311</v>
      </c>
      <c r="B278" t="s">
        <v>1312</v>
      </c>
    </row>
    <row r="279" spans="1:2" x14ac:dyDescent="0.25">
      <c r="A279" t="s">
        <v>190</v>
      </c>
      <c r="B279" t="s">
        <v>191</v>
      </c>
    </row>
    <row r="280" spans="1:2" x14ac:dyDescent="0.25">
      <c r="A280" t="s">
        <v>7967</v>
      </c>
      <c r="B280" t="s">
        <v>7968</v>
      </c>
    </row>
    <row r="281" spans="1:2" x14ac:dyDescent="0.25">
      <c r="A281" t="s">
        <v>339</v>
      </c>
      <c r="B281" t="s">
        <v>340</v>
      </c>
    </row>
    <row r="282" spans="1:2" x14ac:dyDescent="0.25">
      <c r="A282" t="s">
        <v>897</v>
      </c>
      <c r="B282" t="s">
        <v>898</v>
      </c>
    </row>
    <row r="283" spans="1:2" x14ac:dyDescent="0.25">
      <c r="A283" t="s">
        <v>250</v>
      </c>
      <c r="B283" t="s">
        <v>251</v>
      </c>
    </row>
    <row r="284" spans="1:2" x14ac:dyDescent="0.25">
      <c r="A284" t="s">
        <v>814</v>
      </c>
      <c r="B284" t="s">
        <v>815</v>
      </c>
    </row>
    <row r="285" spans="1:2" x14ac:dyDescent="0.25">
      <c r="A285" t="s">
        <v>304</v>
      </c>
      <c r="B285" t="s">
        <v>305</v>
      </c>
    </row>
    <row r="286" spans="1:2" x14ac:dyDescent="0.25">
      <c r="A286" t="s">
        <v>8679</v>
      </c>
      <c r="B286" t="s">
        <v>8680</v>
      </c>
    </row>
    <row r="287" spans="1:2" x14ac:dyDescent="0.25">
      <c r="A287" t="s">
        <v>732</v>
      </c>
      <c r="B287" t="s">
        <v>733</v>
      </c>
    </row>
    <row r="288" spans="1:2" x14ac:dyDescent="0.25">
      <c r="A288" t="s">
        <v>8863</v>
      </c>
      <c r="B288" t="s">
        <v>8864</v>
      </c>
    </row>
    <row r="289" spans="1:2" x14ac:dyDescent="0.25">
      <c r="A289" t="s">
        <v>298</v>
      </c>
      <c r="B289" t="s">
        <v>299</v>
      </c>
    </row>
    <row r="290" spans="1:2" x14ac:dyDescent="0.25">
      <c r="A290" t="s">
        <v>544</v>
      </c>
      <c r="B290" t="s">
        <v>545</v>
      </c>
    </row>
    <row r="291" spans="1:2" x14ac:dyDescent="0.25">
      <c r="A291" t="s">
        <v>234</v>
      </c>
      <c r="B291" t="s">
        <v>235</v>
      </c>
    </row>
    <row r="292" spans="1:2" x14ac:dyDescent="0.25">
      <c r="A292" s="21" t="s">
        <v>544</v>
      </c>
      <c r="B292" t="s">
        <v>545</v>
      </c>
    </row>
    <row r="293" spans="1:2" x14ac:dyDescent="0.25">
      <c r="A293" t="s">
        <v>416</v>
      </c>
      <c r="B293" t="s">
        <v>417</v>
      </c>
    </row>
    <row r="294" spans="1:2" x14ac:dyDescent="0.25">
      <c r="A294" t="s">
        <v>7922</v>
      </c>
      <c r="B294" t="s">
        <v>7923</v>
      </c>
    </row>
    <row r="295" spans="1:2" x14ac:dyDescent="0.25">
      <c r="A295" t="s">
        <v>435</v>
      </c>
      <c r="B295" t="s">
        <v>436</v>
      </c>
    </row>
    <row r="296" spans="1:2" x14ac:dyDescent="0.25">
      <c r="A296" t="s">
        <v>333</v>
      </c>
      <c r="B296" t="s">
        <v>334</v>
      </c>
    </row>
    <row r="297" spans="1:2" x14ac:dyDescent="0.25">
      <c r="A297" t="s">
        <v>975</v>
      </c>
      <c r="B297" t="s">
        <v>976</v>
      </c>
    </row>
    <row r="298" spans="1:2" x14ac:dyDescent="0.25">
      <c r="A298" t="s">
        <v>433</v>
      </c>
      <c r="B298" t="s">
        <v>434</v>
      </c>
    </row>
    <row r="299" spans="1:2" x14ac:dyDescent="0.25">
      <c r="A299" t="s">
        <v>8851</v>
      </c>
      <c r="B299" t="s">
        <v>8852</v>
      </c>
    </row>
    <row r="300" spans="1:2" x14ac:dyDescent="0.25">
      <c r="A300" t="s">
        <v>238</v>
      </c>
      <c r="B300" t="s">
        <v>239</v>
      </c>
    </row>
    <row r="301" spans="1:2" x14ac:dyDescent="0.25">
      <c r="A301" t="s">
        <v>333</v>
      </c>
      <c r="B301" t="s">
        <v>334</v>
      </c>
    </row>
    <row r="302" spans="1:2" x14ac:dyDescent="0.25">
      <c r="A302" t="s">
        <v>8436</v>
      </c>
      <c r="B302" t="s">
        <v>8233</v>
      </c>
    </row>
    <row r="303" spans="1:2" x14ac:dyDescent="0.25">
      <c r="A303" t="s">
        <v>8436</v>
      </c>
      <c r="B303" t="s">
        <v>8233</v>
      </c>
    </row>
    <row r="304" spans="1:2" x14ac:dyDescent="0.25">
      <c r="A304" t="s">
        <v>144</v>
      </c>
      <c r="B304" t="s">
        <v>145</v>
      </c>
    </row>
    <row r="305" spans="1:2" x14ac:dyDescent="0.25">
      <c r="A305" t="s">
        <v>8867</v>
      </c>
      <c r="B305" t="s">
        <v>8868</v>
      </c>
    </row>
    <row r="306" spans="1:2" x14ac:dyDescent="0.25">
      <c r="A306" t="s">
        <v>8131</v>
      </c>
      <c r="B306" t="s">
        <v>8134</v>
      </c>
    </row>
    <row r="307" spans="1:2" x14ac:dyDescent="0.25">
      <c r="A307" t="s">
        <v>120</v>
      </c>
      <c r="B307" t="s">
        <v>121</v>
      </c>
    </row>
    <row r="308" spans="1:2" x14ac:dyDescent="0.25">
      <c r="A308" t="s">
        <v>1399</v>
      </c>
      <c r="B308" t="s">
        <v>1400</v>
      </c>
    </row>
    <row r="309" spans="1:2" x14ac:dyDescent="0.25">
      <c r="A309" t="s">
        <v>8547</v>
      </c>
      <c r="B309" t="s">
        <v>935</v>
      </c>
    </row>
    <row r="310" spans="1:2" x14ac:dyDescent="0.25">
      <c r="A310" t="s">
        <v>8523</v>
      </c>
      <c r="B310" t="s">
        <v>8524</v>
      </c>
    </row>
    <row r="311" spans="1:2" x14ac:dyDescent="0.25">
      <c r="A311" t="s">
        <v>142</v>
      </c>
      <c r="B311" t="s">
        <v>143</v>
      </c>
    </row>
    <row r="312" spans="1:2" x14ac:dyDescent="0.25">
      <c r="A312" t="s">
        <v>734</v>
      </c>
      <c r="B312" t="s">
        <v>735</v>
      </c>
    </row>
    <row r="313" spans="1:2" x14ac:dyDescent="0.25">
      <c r="A313" t="s">
        <v>120</v>
      </c>
      <c r="B313" t="s">
        <v>121</v>
      </c>
    </row>
    <row r="314" spans="1:2" x14ac:dyDescent="0.25">
      <c r="A314" t="s">
        <v>7909</v>
      </c>
      <c r="B314" t="s">
        <v>7910</v>
      </c>
    </row>
    <row r="315" spans="1:2" x14ac:dyDescent="0.25">
      <c r="A315" t="s">
        <v>9064</v>
      </c>
      <c r="B315" t="s">
        <v>9065</v>
      </c>
    </row>
    <row r="316" spans="1:2" x14ac:dyDescent="0.25">
      <c r="A316" t="s">
        <v>333</v>
      </c>
      <c r="B316" t="s">
        <v>334</v>
      </c>
    </row>
    <row r="317" spans="1:2" x14ac:dyDescent="0.25">
      <c r="A317" t="s">
        <v>314</v>
      </c>
      <c r="B317" t="s">
        <v>315</v>
      </c>
    </row>
    <row r="318" spans="1:2" x14ac:dyDescent="0.25">
      <c r="A318" t="s">
        <v>8343</v>
      </c>
      <c r="B318" t="s">
        <v>8344</v>
      </c>
    </row>
    <row r="319" spans="1:2" x14ac:dyDescent="0.25">
      <c r="A319" t="s">
        <v>8356</v>
      </c>
      <c r="B319" t="s">
        <v>8357</v>
      </c>
    </row>
    <row r="320" spans="1:2" x14ac:dyDescent="0.25">
      <c r="A320" t="s">
        <v>8356</v>
      </c>
      <c r="B320" t="s">
        <v>8357</v>
      </c>
    </row>
    <row r="321" spans="1:2" x14ac:dyDescent="0.25">
      <c r="A321" t="s">
        <v>120</v>
      </c>
      <c r="B321" t="s">
        <v>121</v>
      </c>
    </row>
    <row r="322" spans="1:2" x14ac:dyDescent="0.25">
      <c r="A322" t="s">
        <v>308</v>
      </c>
      <c r="B322" t="s">
        <v>309</v>
      </c>
    </row>
    <row r="323" spans="1:2" x14ac:dyDescent="0.25">
      <c r="A323" t="s">
        <v>8275</v>
      </c>
      <c r="B323" t="s">
        <v>8276</v>
      </c>
    </row>
    <row r="324" spans="1:2" x14ac:dyDescent="0.25">
      <c r="A324" t="s">
        <v>1205</v>
      </c>
      <c r="B324" t="s">
        <v>1206</v>
      </c>
    </row>
    <row r="325" spans="1:2" x14ac:dyDescent="0.25">
      <c r="A325" t="s">
        <v>9062</v>
      </c>
      <c r="B325" t="s">
        <v>9063</v>
      </c>
    </row>
    <row r="326" spans="1:2" x14ac:dyDescent="0.25">
      <c r="A326" t="s">
        <v>134</v>
      </c>
      <c r="B326" t="s">
        <v>135</v>
      </c>
    </row>
    <row r="327" spans="1:2" x14ac:dyDescent="0.25">
      <c r="A327" t="s">
        <v>346</v>
      </c>
      <c r="B327" t="s">
        <v>347</v>
      </c>
    </row>
    <row r="328" spans="1:2" x14ac:dyDescent="0.25">
      <c r="A328" t="s">
        <v>169</v>
      </c>
      <c r="B328" t="s">
        <v>170</v>
      </c>
    </row>
    <row r="329" spans="1:2" x14ac:dyDescent="0.25">
      <c r="A329" t="s">
        <v>392</v>
      </c>
      <c r="B329" t="s">
        <v>393</v>
      </c>
    </row>
    <row r="330" spans="1:2" x14ac:dyDescent="0.25">
      <c r="A330" t="s">
        <v>120</v>
      </c>
      <c r="B330" t="s">
        <v>121</v>
      </c>
    </row>
    <row r="331" spans="1:2" x14ac:dyDescent="0.25">
      <c r="A331" t="s">
        <v>464</v>
      </c>
      <c r="B331" t="s">
        <v>465</v>
      </c>
    </row>
    <row r="332" spans="1:2" x14ac:dyDescent="0.25">
      <c r="A332" t="s">
        <v>8689</v>
      </c>
      <c r="B332" t="s">
        <v>8690</v>
      </c>
    </row>
    <row r="333" spans="1:2" x14ac:dyDescent="0.25">
      <c r="A333" t="s">
        <v>8798</v>
      </c>
      <c r="B333" t="s">
        <v>8799</v>
      </c>
    </row>
    <row r="334" spans="1:2" x14ac:dyDescent="0.25">
      <c r="A334" t="s">
        <v>420</v>
      </c>
      <c r="B334" t="s">
        <v>421</v>
      </c>
    </row>
    <row r="335" spans="1:2" x14ac:dyDescent="0.25">
      <c r="A335" t="s">
        <v>8366</v>
      </c>
      <c r="B335" t="s">
        <v>1037</v>
      </c>
    </row>
    <row r="336" spans="1:2" x14ac:dyDescent="0.25">
      <c r="A336" s="21" t="s">
        <v>294</v>
      </c>
      <c r="B336" t="s">
        <v>295</v>
      </c>
    </row>
    <row r="337" spans="1:2" x14ac:dyDescent="0.25">
      <c r="A337" t="s">
        <v>382</v>
      </c>
      <c r="B337" t="s">
        <v>383</v>
      </c>
    </row>
    <row r="338" spans="1:2" x14ac:dyDescent="0.25">
      <c r="A338" t="s">
        <v>414</v>
      </c>
      <c r="B338" t="s">
        <v>415</v>
      </c>
    </row>
    <row r="339" spans="1:2" x14ac:dyDescent="0.25">
      <c r="A339" t="s">
        <v>171</v>
      </c>
      <c r="B339" t="s">
        <v>172</v>
      </c>
    </row>
    <row r="340" spans="1:2" x14ac:dyDescent="0.25">
      <c r="A340" t="s">
        <v>8844</v>
      </c>
      <c r="B340" t="s">
        <v>1359</v>
      </c>
    </row>
    <row r="341" spans="1:2" x14ac:dyDescent="0.25">
      <c r="A341" t="s">
        <v>144</v>
      </c>
      <c r="B341" t="s">
        <v>145</v>
      </c>
    </row>
    <row r="342" spans="1:2" x14ac:dyDescent="0.25">
      <c r="A342" t="s">
        <v>79</v>
      </c>
      <c r="B342" t="s">
        <v>80</v>
      </c>
    </row>
    <row r="343" spans="1:2" x14ac:dyDescent="0.25">
      <c r="A343" t="s">
        <v>726</v>
      </c>
      <c r="B343" t="s">
        <v>727</v>
      </c>
    </row>
    <row r="344" spans="1:2" x14ac:dyDescent="0.25">
      <c r="A344" t="s">
        <v>453</v>
      </c>
      <c r="B344" t="s">
        <v>454</v>
      </c>
    </row>
    <row r="345" spans="1:2" x14ac:dyDescent="0.25">
      <c r="A345" t="s">
        <v>8313</v>
      </c>
      <c r="B345" t="s">
        <v>322</v>
      </c>
    </row>
    <row r="346" spans="1:2" x14ac:dyDescent="0.25">
      <c r="A346" t="s">
        <v>278</v>
      </c>
      <c r="B346" t="s">
        <v>279</v>
      </c>
    </row>
    <row r="347" spans="1:2" x14ac:dyDescent="0.25">
      <c r="A347" t="s">
        <v>144</v>
      </c>
      <c r="B347" t="s">
        <v>145</v>
      </c>
    </row>
    <row r="348" spans="1:2" x14ac:dyDescent="0.25">
      <c r="A348" t="s">
        <v>523</v>
      </c>
      <c r="B348" t="s">
        <v>524</v>
      </c>
    </row>
    <row r="349" spans="1:2" x14ac:dyDescent="0.25">
      <c r="A349" t="s">
        <v>1271</v>
      </c>
      <c r="B349" t="s">
        <v>1272</v>
      </c>
    </row>
    <row r="350" spans="1:2" x14ac:dyDescent="0.25">
      <c r="A350" t="s">
        <v>228</v>
      </c>
      <c r="B350" t="s">
        <v>229</v>
      </c>
    </row>
    <row r="351" spans="1:2" x14ac:dyDescent="0.25">
      <c r="A351" t="s">
        <v>384</v>
      </c>
      <c r="B351" t="s">
        <v>385</v>
      </c>
    </row>
    <row r="352" spans="1:2" x14ac:dyDescent="0.25">
      <c r="A352" t="s">
        <v>384</v>
      </c>
      <c r="B352" t="s">
        <v>385</v>
      </c>
    </row>
    <row r="353" spans="1:2" x14ac:dyDescent="0.25">
      <c r="A353" t="s">
        <v>384</v>
      </c>
      <c r="B353" t="s">
        <v>385</v>
      </c>
    </row>
    <row r="354" spans="1:2" x14ac:dyDescent="0.25">
      <c r="A354" t="s">
        <v>8321</v>
      </c>
      <c r="B354" t="s">
        <v>8322</v>
      </c>
    </row>
    <row r="355" spans="1:2" x14ac:dyDescent="0.25">
      <c r="A355" t="s">
        <v>498</v>
      </c>
      <c r="B355" t="s">
        <v>499</v>
      </c>
    </row>
    <row r="356" spans="1:2" x14ac:dyDescent="0.25">
      <c r="A356" t="s">
        <v>1073</v>
      </c>
      <c r="B356" t="s">
        <v>1074</v>
      </c>
    </row>
    <row r="357" spans="1:2" x14ac:dyDescent="0.25">
      <c r="A357" t="s">
        <v>8388</v>
      </c>
      <c r="B357" t="s">
        <v>709</v>
      </c>
    </row>
    <row r="358" spans="1:2" x14ac:dyDescent="0.25">
      <c r="A358" t="s">
        <v>552</v>
      </c>
      <c r="B358" t="s">
        <v>553</v>
      </c>
    </row>
    <row r="359" spans="1:2" x14ac:dyDescent="0.25">
      <c r="A359" t="s">
        <v>9060</v>
      </c>
      <c r="B359" t="s">
        <v>9061</v>
      </c>
    </row>
    <row r="360" spans="1:2" x14ac:dyDescent="0.25">
      <c r="A360" t="s">
        <v>8317</v>
      </c>
      <c r="B360" t="s">
        <v>345</v>
      </c>
    </row>
    <row r="361" spans="1:2" x14ac:dyDescent="0.25">
      <c r="A361" t="s">
        <v>449</v>
      </c>
      <c r="B361" t="s">
        <v>450</v>
      </c>
    </row>
    <row r="362" spans="1:2" x14ac:dyDescent="0.25">
      <c r="A362" t="s">
        <v>333</v>
      </c>
      <c r="B362" t="s">
        <v>334</v>
      </c>
    </row>
    <row r="363" spans="1:2" x14ac:dyDescent="0.25">
      <c r="A363" t="s">
        <v>333</v>
      </c>
      <c r="B363" t="s">
        <v>334</v>
      </c>
    </row>
    <row r="364" spans="1:2" x14ac:dyDescent="0.25">
      <c r="A364" t="s">
        <v>333</v>
      </c>
      <c r="B364" t="s">
        <v>334</v>
      </c>
    </row>
    <row r="365" spans="1:2" x14ac:dyDescent="0.25">
      <c r="A365" t="s">
        <v>120</v>
      </c>
      <c r="B365" t="s">
        <v>121</v>
      </c>
    </row>
    <row r="366" spans="1:2" x14ac:dyDescent="0.25">
      <c r="A366" t="s">
        <v>120</v>
      </c>
      <c r="B366" t="s">
        <v>121</v>
      </c>
    </row>
    <row r="367" spans="1:2" x14ac:dyDescent="0.25">
      <c r="A367" t="s">
        <v>1085</v>
      </c>
      <c r="B367" t="s">
        <v>1086</v>
      </c>
    </row>
    <row r="368" spans="1:2" x14ac:dyDescent="0.25">
      <c r="A368" t="s">
        <v>7990</v>
      </c>
      <c r="B368" t="s">
        <v>7991</v>
      </c>
    </row>
    <row r="369" spans="1:2" x14ac:dyDescent="0.25">
      <c r="A369" t="s">
        <v>190</v>
      </c>
      <c r="B369" t="s">
        <v>191</v>
      </c>
    </row>
    <row r="370" spans="1:2" x14ac:dyDescent="0.25">
      <c r="A370" t="s">
        <v>8333</v>
      </c>
      <c r="B370" t="s">
        <v>8334</v>
      </c>
    </row>
    <row r="371" spans="1:2" x14ac:dyDescent="0.25">
      <c r="A371" t="s">
        <v>8316</v>
      </c>
      <c r="B371" t="s">
        <v>585</v>
      </c>
    </row>
    <row r="372" spans="1:2" x14ac:dyDescent="0.25">
      <c r="A372" t="s">
        <v>698</v>
      </c>
      <c r="B372" t="s">
        <v>699</v>
      </c>
    </row>
    <row r="373" spans="1:2" x14ac:dyDescent="0.25">
      <c r="A373" t="s">
        <v>186</v>
      </c>
      <c r="B373" t="s">
        <v>187</v>
      </c>
    </row>
    <row r="374" spans="1:2" x14ac:dyDescent="0.25">
      <c r="A374" t="s">
        <v>8338</v>
      </c>
      <c r="B374" t="s">
        <v>461</v>
      </c>
    </row>
    <row r="375" spans="1:2" x14ac:dyDescent="0.25">
      <c r="A375" t="s">
        <v>707</v>
      </c>
      <c r="B375" t="s">
        <v>708</v>
      </c>
    </row>
    <row r="376" spans="1:2" x14ac:dyDescent="0.25">
      <c r="A376" t="s">
        <v>468</v>
      </c>
      <c r="B376" t="s">
        <v>469</v>
      </c>
    </row>
    <row r="377" spans="1:2" x14ac:dyDescent="0.25">
      <c r="A377" t="s">
        <v>300</v>
      </c>
      <c r="B377" t="s">
        <v>301</v>
      </c>
    </row>
    <row r="378" spans="1:2" x14ac:dyDescent="0.25">
      <c r="A378" t="s">
        <v>378</v>
      </c>
      <c r="B378" t="s">
        <v>379</v>
      </c>
    </row>
    <row r="379" spans="1:2" x14ac:dyDescent="0.25">
      <c r="A379" t="s">
        <v>594</v>
      </c>
      <c r="B379" t="s">
        <v>595</v>
      </c>
    </row>
    <row r="380" spans="1:2" x14ac:dyDescent="0.25">
      <c r="A380" t="s">
        <v>658</v>
      </c>
      <c r="B380" t="s">
        <v>659</v>
      </c>
    </row>
    <row r="381" spans="1:2" x14ac:dyDescent="0.25">
      <c r="A381" t="s">
        <v>726</v>
      </c>
      <c r="B381" t="s">
        <v>727</v>
      </c>
    </row>
    <row r="382" spans="1:2" x14ac:dyDescent="0.25">
      <c r="A382" t="s">
        <v>726</v>
      </c>
      <c r="B382" t="s">
        <v>727</v>
      </c>
    </row>
    <row r="383" spans="1:2" x14ac:dyDescent="0.25">
      <c r="A383" t="s">
        <v>8349</v>
      </c>
      <c r="B383" t="s">
        <v>487</v>
      </c>
    </row>
    <row r="384" spans="1:2" x14ac:dyDescent="0.25">
      <c r="A384" t="s">
        <v>608</v>
      </c>
      <c r="B384" t="s">
        <v>609</v>
      </c>
    </row>
    <row r="385" spans="1:2" x14ac:dyDescent="0.25">
      <c r="A385" t="s">
        <v>120</v>
      </c>
      <c r="B385" t="s">
        <v>121</v>
      </c>
    </row>
    <row r="386" spans="1:2" x14ac:dyDescent="0.25">
      <c r="A386" t="s">
        <v>218</v>
      </c>
      <c r="B386" t="s">
        <v>219</v>
      </c>
    </row>
    <row r="387" spans="1:2" x14ac:dyDescent="0.25">
      <c r="A387" t="s">
        <v>142</v>
      </c>
      <c r="B387" t="s">
        <v>143</v>
      </c>
    </row>
    <row r="388" spans="1:2" x14ac:dyDescent="0.25">
      <c r="A388" t="s">
        <v>304</v>
      </c>
      <c r="B388" t="s">
        <v>305</v>
      </c>
    </row>
    <row r="389" spans="1:2" x14ac:dyDescent="0.25">
      <c r="A389" t="s">
        <v>304</v>
      </c>
      <c r="B389" t="s">
        <v>305</v>
      </c>
    </row>
    <row r="390" spans="1:2" x14ac:dyDescent="0.25">
      <c r="A390" t="s">
        <v>429</v>
      </c>
      <c r="B390" t="s">
        <v>430</v>
      </c>
    </row>
    <row r="391" spans="1:2" x14ac:dyDescent="0.25">
      <c r="A391" t="s">
        <v>537</v>
      </c>
      <c r="B391" t="s">
        <v>538</v>
      </c>
    </row>
    <row r="392" spans="1:2" x14ac:dyDescent="0.25">
      <c r="A392" t="s">
        <v>8700</v>
      </c>
      <c r="B392" t="s">
        <v>8701</v>
      </c>
    </row>
    <row r="393" spans="1:2" x14ac:dyDescent="0.25">
      <c r="A393" t="s">
        <v>611</v>
      </c>
      <c r="B393" t="s">
        <v>612</v>
      </c>
    </row>
    <row r="394" spans="1:2" x14ac:dyDescent="0.25">
      <c r="A394" t="s">
        <v>333</v>
      </c>
      <c r="B394" t="s">
        <v>334</v>
      </c>
    </row>
    <row r="395" spans="1:2" x14ac:dyDescent="0.25">
      <c r="A395" t="s">
        <v>333</v>
      </c>
      <c r="B395" t="s">
        <v>334</v>
      </c>
    </row>
    <row r="396" spans="1:2" x14ac:dyDescent="0.25">
      <c r="A396" t="s">
        <v>9058</v>
      </c>
      <c r="B396" t="s">
        <v>9059</v>
      </c>
    </row>
    <row r="397" spans="1:2" x14ac:dyDescent="0.25">
      <c r="A397" t="s">
        <v>433</v>
      </c>
      <c r="B397" t="s">
        <v>434</v>
      </c>
    </row>
    <row r="398" spans="1:2" x14ac:dyDescent="0.25">
      <c r="A398" t="s">
        <v>429</v>
      </c>
      <c r="B398" t="s">
        <v>430</v>
      </c>
    </row>
    <row r="399" spans="1:2" x14ac:dyDescent="0.25">
      <c r="A399" t="s">
        <v>474</v>
      </c>
      <c r="B399" t="s">
        <v>475</v>
      </c>
    </row>
    <row r="400" spans="1:2" x14ac:dyDescent="0.25">
      <c r="A400" t="s">
        <v>7967</v>
      </c>
      <c r="B400" t="s">
        <v>7968</v>
      </c>
    </row>
    <row r="401" spans="1:2" x14ac:dyDescent="0.25">
      <c r="A401" t="s">
        <v>134</v>
      </c>
      <c r="B401" t="s">
        <v>135</v>
      </c>
    </row>
    <row r="402" spans="1:2" x14ac:dyDescent="0.25">
      <c r="A402" t="s">
        <v>975</v>
      </c>
      <c r="B402" t="s">
        <v>976</v>
      </c>
    </row>
    <row r="403" spans="1:2" x14ac:dyDescent="0.25">
      <c r="A403" t="s">
        <v>244</v>
      </c>
      <c r="B403" t="s">
        <v>245</v>
      </c>
    </row>
    <row r="404" spans="1:2" x14ac:dyDescent="0.25">
      <c r="A404" t="s">
        <v>308</v>
      </c>
      <c r="B404" t="s">
        <v>309</v>
      </c>
    </row>
    <row r="405" spans="1:2" x14ac:dyDescent="0.25">
      <c r="A405" t="s">
        <v>8501</v>
      </c>
      <c r="B405" t="s">
        <v>627</v>
      </c>
    </row>
    <row r="406" spans="1:2" x14ac:dyDescent="0.25">
      <c r="A406" t="s">
        <v>341</v>
      </c>
      <c r="B406" t="s">
        <v>342</v>
      </c>
    </row>
    <row r="407" spans="1:2" x14ac:dyDescent="0.25">
      <c r="A407" t="s">
        <v>8319</v>
      </c>
      <c r="B407" t="s">
        <v>8029</v>
      </c>
    </row>
    <row r="408" spans="1:2" x14ac:dyDescent="0.25">
      <c r="A408" t="s">
        <v>120</v>
      </c>
      <c r="B408" t="s">
        <v>121</v>
      </c>
    </row>
    <row r="409" spans="1:2" x14ac:dyDescent="0.25">
      <c r="A409" t="s">
        <v>521</v>
      </c>
      <c r="B409" t="s">
        <v>522</v>
      </c>
    </row>
    <row r="410" spans="1:2" x14ac:dyDescent="0.25">
      <c r="A410" t="s">
        <v>521</v>
      </c>
      <c r="B410" t="s">
        <v>522</v>
      </c>
    </row>
    <row r="411" spans="1:2" x14ac:dyDescent="0.25">
      <c r="A411" t="s">
        <v>9056</v>
      </c>
      <c r="B411" t="s">
        <v>9057</v>
      </c>
    </row>
    <row r="412" spans="1:2" x14ac:dyDescent="0.25">
      <c r="A412" t="s">
        <v>87</v>
      </c>
      <c r="B412" t="s">
        <v>88</v>
      </c>
    </row>
    <row r="413" spans="1:2" x14ac:dyDescent="0.25">
      <c r="A413" t="s">
        <v>1174</v>
      </c>
      <c r="B413" t="s">
        <v>1175</v>
      </c>
    </row>
    <row r="414" spans="1:2" x14ac:dyDescent="0.25">
      <c r="A414" t="s">
        <v>1174</v>
      </c>
      <c r="B414" t="s">
        <v>1175</v>
      </c>
    </row>
    <row r="415" spans="1:2" x14ac:dyDescent="0.25">
      <c r="A415" t="s">
        <v>1174</v>
      </c>
      <c r="B415" t="s">
        <v>1175</v>
      </c>
    </row>
    <row r="416" spans="1:2" x14ac:dyDescent="0.25">
      <c r="A416" t="s">
        <v>507</v>
      </c>
      <c r="B416" t="s">
        <v>508</v>
      </c>
    </row>
    <row r="417" spans="1:2" x14ac:dyDescent="0.25">
      <c r="A417" t="s">
        <v>1431</v>
      </c>
      <c r="B417" t="s">
        <v>1432</v>
      </c>
    </row>
    <row r="418" spans="1:2" x14ac:dyDescent="0.25">
      <c r="A418" t="s">
        <v>9054</v>
      </c>
      <c r="B418" t="s">
        <v>9055</v>
      </c>
    </row>
    <row r="419" spans="1:2" x14ac:dyDescent="0.25">
      <c r="A419" t="s">
        <v>921</v>
      </c>
      <c r="B419" t="s">
        <v>922</v>
      </c>
    </row>
    <row r="420" spans="1:2" x14ac:dyDescent="0.25">
      <c r="A420" t="s">
        <v>515</v>
      </c>
      <c r="B420" t="s">
        <v>516</v>
      </c>
    </row>
    <row r="421" spans="1:2" x14ac:dyDescent="0.25">
      <c r="A421" t="s">
        <v>523</v>
      </c>
      <c r="B421" t="s">
        <v>524</v>
      </c>
    </row>
    <row r="422" spans="1:2" x14ac:dyDescent="0.25">
      <c r="A422" t="s">
        <v>79</v>
      </c>
      <c r="B422" t="s">
        <v>80</v>
      </c>
    </row>
    <row r="423" spans="1:2" x14ac:dyDescent="0.25">
      <c r="A423" t="s">
        <v>1174</v>
      </c>
      <c r="B423" t="s">
        <v>1175</v>
      </c>
    </row>
    <row r="424" spans="1:2" x14ac:dyDescent="0.25">
      <c r="A424" t="s">
        <v>915</v>
      </c>
      <c r="B424" t="s">
        <v>916</v>
      </c>
    </row>
    <row r="425" spans="1:2" x14ac:dyDescent="0.25">
      <c r="A425" t="s">
        <v>1174</v>
      </c>
      <c r="B425" t="s">
        <v>1175</v>
      </c>
    </row>
    <row r="426" spans="1:2" x14ac:dyDescent="0.25">
      <c r="A426" t="s">
        <v>1174</v>
      </c>
      <c r="B426" t="s">
        <v>1175</v>
      </c>
    </row>
    <row r="427" spans="1:2" x14ac:dyDescent="0.25">
      <c r="A427" t="s">
        <v>1174</v>
      </c>
      <c r="B427" t="s">
        <v>1175</v>
      </c>
    </row>
    <row r="428" spans="1:2" x14ac:dyDescent="0.25">
      <c r="A428" t="s">
        <v>1174</v>
      </c>
      <c r="B428" t="s">
        <v>1175</v>
      </c>
    </row>
    <row r="429" spans="1:2" x14ac:dyDescent="0.25">
      <c r="A429" t="s">
        <v>1174</v>
      </c>
      <c r="B429" t="s">
        <v>1175</v>
      </c>
    </row>
    <row r="430" spans="1:2" x14ac:dyDescent="0.25">
      <c r="A430" t="s">
        <v>7811</v>
      </c>
      <c r="B430" t="s">
        <v>7825</v>
      </c>
    </row>
    <row r="431" spans="1:2" x14ac:dyDescent="0.25">
      <c r="A431" t="s">
        <v>120</v>
      </c>
      <c r="B431" t="s">
        <v>121</v>
      </c>
    </row>
    <row r="432" spans="1:2" x14ac:dyDescent="0.25">
      <c r="A432" t="s">
        <v>120</v>
      </c>
      <c r="B432" t="s">
        <v>121</v>
      </c>
    </row>
    <row r="433" spans="1:2" x14ac:dyDescent="0.25">
      <c r="A433" t="s">
        <v>8065</v>
      </c>
      <c r="B433" t="s">
        <v>8066</v>
      </c>
    </row>
    <row r="434" spans="1:2" x14ac:dyDescent="0.25">
      <c r="A434" t="s">
        <v>8065</v>
      </c>
      <c r="B434" t="s">
        <v>8066</v>
      </c>
    </row>
    <row r="435" spans="1:2" x14ac:dyDescent="0.25">
      <c r="A435" t="s">
        <v>9052</v>
      </c>
      <c r="B435" t="s">
        <v>9053</v>
      </c>
    </row>
    <row r="436" spans="1:2" x14ac:dyDescent="0.25">
      <c r="A436" t="s">
        <v>8258</v>
      </c>
      <c r="B436" t="s">
        <v>8259</v>
      </c>
    </row>
    <row r="437" spans="1:2" x14ac:dyDescent="0.25">
      <c r="A437" t="s">
        <v>7911</v>
      </c>
      <c r="B437" t="s">
        <v>357</v>
      </c>
    </row>
    <row r="438" spans="1:2" x14ac:dyDescent="0.25">
      <c r="A438" t="s">
        <v>240</v>
      </c>
      <c r="B438" t="s">
        <v>241</v>
      </c>
    </row>
    <row r="439" spans="1:2" x14ac:dyDescent="0.25">
      <c r="A439" t="s">
        <v>739</v>
      </c>
      <c r="B439" t="s">
        <v>740</v>
      </c>
    </row>
    <row r="440" spans="1:2" x14ac:dyDescent="0.25">
      <c r="A440" t="s">
        <v>81</v>
      </c>
      <c r="B440" t="s">
        <v>82</v>
      </c>
    </row>
    <row r="441" spans="1:2" x14ac:dyDescent="0.25">
      <c r="A441" t="s">
        <v>479</v>
      </c>
      <c r="B441" t="s">
        <v>480</v>
      </c>
    </row>
    <row r="442" spans="1:2" x14ac:dyDescent="0.25">
      <c r="A442" t="s">
        <v>8313</v>
      </c>
      <c r="B442" t="s">
        <v>322</v>
      </c>
    </row>
    <row r="443" spans="1:2" x14ac:dyDescent="0.25">
      <c r="A443" t="s">
        <v>598</v>
      </c>
      <c r="B443" t="s">
        <v>599</v>
      </c>
    </row>
    <row r="444" spans="1:2" x14ac:dyDescent="0.25">
      <c r="A444" t="s">
        <v>8771</v>
      </c>
      <c r="B444" t="s">
        <v>8770</v>
      </c>
    </row>
    <row r="445" spans="1:2" x14ac:dyDescent="0.25">
      <c r="A445" t="s">
        <v>362</v>
      </c>
      <c r="B445" t="s">
        <v>363</v>
      </c>
    </row>
    <row r="446" spans="1:2" x14ac:dyDescent="0.25">
      <c r="A446" t="s">
        <v>558</v>
      </c>
      <c r="B446" t="s">
        <v>559</v>
      </c>
    </row>
    <row r="447" spans="1:2" x14ac:dyDescent="0.25">
      <c r="A447" t="s">
        <v>705</v>
      </c>
      <c r="B447" t="s">
        <v>706</v>
      </c>
    </row>
    <row r="448" spans="1:2" x14ac:dyDescent="0.25">
      <c r="A448" t="s">
        <v>8248</v>
      </c>
      <c r="B448" t="s">
        <v>8249</v>
      </c>
    </row>
    <row r="449" spans="1:2" x14ac:dyDescent="0.25">
      <c r="A449" t="s">
        <v>228</v>
      </c>
      <c r="B449" t="s">
        <v>229</v>
      </c>
    </row>
    <row r="450" spans="1:2" x14ac:dyDescent="0.25">
      <c r="A450" t="s">
        <v>8231</v>
      </c>
      <c r="B450" t="s">
        <v>8232</v>
      </c>
    </row>
    <row r="451" spans="1:2" x14ac:dyDescent="0.25">
      <c r="A451" t="s">
        <v>120</v>
      </c>
      <c r="B451" t="s">
        <v>121</v>
      </c>
    </row>
    <row r="452" spans="1:2" x14ac:dyDescent="0.25">
      <c r="A452" t="s">
        <v>120</v>
      </c>
      <c r="B452" t="s">
        <v>121</v>
      </c>
    </row>
    <row r="453" spans="1:2" x14ac:dyDescent="0.25">
      <c r="A453" t="s">
        <v>120</v>
      </c>
      <c r="B453" t="s">
        <v>121</v>
      </c>
    </row>
    <row r="454" spans="1:2" x14ac:dyDescent="0.25">
      <c r="A454" t="s">
        <v>816</v>
      </c>
      <c r="B454" t="s">
        <v>817</v>
      </c>
    </row>
    <row r="455" spans="1:2" x14ac:dyDescent="0.25">
      <c r="A455" t="s">
        <v>8388</v>
      </c>
      <c r="B455" t="s">
        <v>709</v>
      </c>
    </row>
    <row r="456" spans="1:2" x14ac:dyDescent="0.25">
      <c r="A456" t="s">
        <v>552</v>
      </c>
      <c r="B456" t="s">
        <v>553</v>
      </c>
    </row>
    <row r="457" spans="1:2" x14ac:dyDescent="0.25">
      <c r="A457" t="s">
        <v>8844</v>
      </c>
      <c r="B457" t="s">
        <v>1359</v>
      </c>
    </row>
    <row r="458" spans="1:2" x14ac:dyDescent="0.25">
      <c r="A458" t="s">
        <v>552</v>
      </c>
      <c r="B458" t="s">
        <v>553</v>
      </c>
    </row>
    <row r="459" spans="1:2" x14ac:dyDescent="0.25">
      <c r="A459" t="s">
        <v>190</v>
      </c>
      <c r="B459" t="s">
        <v>191</v>
      </c>
    </row>
    <row r="460" spans="1:2" x14ac:dyDescent="0.25">
      <c r="A460" t="s">
        <v>144</v>
      </c>
      <c r="B460" t="s">
        <v>145</v>
      </c>
    </row>
    <row r="461" spans="1:2" x14ac:dyDescent="0.25">
      <c r="A461" t="s">
        <v>190</v>
      </c>
      <c r="B461" t="s">
        <v>191</v>
      </c>
    </row>
    <row r="462" spans="1:2" x14ac:dyDescent="0.25">
      <c r="A462" t="s">
        <v>194</v>
      </c>
      <c r="B462" t="s">
        <v>195</v>
      </c>
    </row>
    <row r="463" spans="1:2" x14ac:dyDescent="0.25">
      <c r="A463" t="s">
        <v>128</v>
      </c>
      <c r="B463" t="s">
        <v>129</v>
      </c>
    </row>
    <row r="464" spans="1:2" x14ac:dyDescent="0.25">
      <c r="A464" t="s">
        <v>474</v>
      </c>
      <c r="B464" t="s">
        <v>475</v>
      </c>
    </row>
    <row r="465" spans="1:2" x14ac:dyDescent="0.25">
      <c r="A465" t="s">
        <v>83</v>
      </c>
      <c r="B465" t="s">
        <v>84</v>
      </c>
    </row>
    <row r="466" spans="1:2" x14ac:dyDescent="0.25">
      <c r="A466" t="s">
        <v>8355</v>
      </c>
      <c r="B466" t="s">
        <v>332</v>
      </c>
    </row>
    <row r="467" spans="1:2" x14ac:dyDescent="0.25">
      <c r="A467" t="s">
        <v>1371</v>
      </c>
      <c r="B467" t="s">
        <v>1372</v>
      </c>
    </row>
    <row r="468" spans="1:2" x14ac:dyDescent="0.25">
      <c r="A468" t="s">
        <v>378</v>
      </c>
      <c r="B468" t="s">
        <v>379</v>
      </c>
    </row>
    <row r="469" spans="1:2" x14ac:dyDescent="0.25">
      <c r="A469" t="s">
        <v>726</v>
      </c>
      <c r="B469" t="s">
        <v>727</v>
      </c>
    </row>
    <row r="470" spans="1:2" x14ac:dyDescent="0.25">
      <c r="A470" t="s">
        <v>288</v>
      </c>
      <c r="B470" t="s">
        <v>289</v>
      </c>
    </row>
    <row r="471" spans="1:2" x14ac:dyDescent="0.25">
      <c r="A471" t="s">
        <v>1415</v>
      </c>
      <c r="B471" t="s">
        <v>1416</v>
      </c>
    </row>
    <row r="472" spans="1:2" x14ac:dyDescent="0.25">
      <c r="A472" t="s">
        <v>1415</v>
      </c>
      <c r="B472" t="s">
        <v>1416</v>
      </c>
    </row>
    <row r="473" spans="1:2" x14ac:dyDescent="0.25">
      <c r="A473" t="s">
        <v>120</v>
      </c>
      <c r="B473" t="s">
        <v>121</v>
      </c>
    </row>
    <row r="474" spans="1:2" x14ac:dyDescent="0.25">
      <c r="A474" t="s">
        <v>509</v>
      </c>
      <c r="B474" t="s">
        <v>510</v>
      </c>
    </row>
    <row r="475" spans="1:2" x14ac:dyDescent="0.25">
      <c r="A475" t="s">
        <v>734</v>
      </c>
      <c r="B475" t="s">
        <v>735</v>
      </c>
    </row>
    <row r="476" spans="1:2" x14ac:dyDescent="0.25">
      <c r="A476" t="s">
        <v>388</v>
      </c>
      <c r="B476" t="s">
        <v>389</v>
      </c>
    </row>
    <row r="477" spans="1:2" x14ac:dyDescent="0.25">
      <c r="A477" t="s">
        <v>8438</v>
      </c>
      <c r="B477" t="s">
        <v>1222</v>
      </c>
    </row>
    <row r="478" spans="1:2" x14ac:dyDescent="0.25">
      <c r="A478" t="s">
        <v>8341</v>
      </c>
      <c r="B478" t="s">
        <v>8342</v>
      </c>
    </row>
    <row r="479" spans="1:2" x14ac:dyDescent="0.25">
      <c r="A479" t="s">
        <v>390</v>
      </c>
      <c r="B479" t="s">
        <v>391</v>
      </c>
    </row>
    <row r="480" spans="1:2" x14ac:dyDescent="0.25">
      <c r="A480" t="s">
        <v>85</v>
      </c>
      <c r="B480" t="s">
        <v>86</v>
      </c>
    </row>
    <row r="481" spans="1:2" x14ac:dyDescent="0.25">
      <c r="A481" t="s">
        <v>544</v>
      </c>
      <c r="B481" t="s">
        <v>545</v>
      </c>
    </row>
    <row r="482" spans="1:2" x14ac:dyDescent="0.25">
      <c r="A482" t="s">
        <v>453</v>
      </c>
      <c r="B482" t="s">
        <v>454</v>
      </c>
    </row>
    <row r="483" spans="1:2" x14ac:dyDescent="0.25">
      <c r="A483" t="s">
        <v>8082</v>
      </c>
      <c r="B483" t="s">
        <v>8083</v>
      </c>
    </row>
    <row r="484" spans="1:2" x14ac:dyDescent="0.25">
      <c r="A484" t="s">
        <v>254</v>
      </c>
      <c r="B484" t="s">
        <v>255</v>
      </c>
    </row>
    <row r="485" spans="1:2" x14ac:dyDescent="0.25">
      <c r="A485" t="s">
        <v>8683</v>
      </c>
      <c r="B485" t="s">
        <v>8684</v>
      </c>
    </row>
    <row r="486" spans="1:2" x14ac:dyDescent="0.25">
      <c r="A486" t="s">
        <v>194</v>
      </c>
      <c r="B486" t="s">
        <v>195</v>
      </c>
    </row>
    <row r="487" spans="1:2" x14ac:dyDescent="0.25">
      <c r="A487" t="s">
        <v>382</v>
      </c>
      <c r="B487" t="s">
        <v>383</v>
      </c>
    </row>
    <row r="488" spans="1:2" x14ac:dyDescent="0.25">
      <c r="A488" t="s">
        <v>1251</v>
      </c>
      <c r="B488" t="s">
        <v>1252</v>
      </c>
    </row>
    <row r="489" spans="1:2" x14ac:dyDescent="0.25">
      <c r="A489" t="s">
        <v>639</v>
      </c>
      <c r="B489" t="s">
        <v>640</v>
      </c>
    </row>
    <row r="490" spans="1:2" x14ac:dyDescent="0.25">
      <c r="A490" t="s">
        <v>8340</v>
      </c>
      <c r="B490" t="s">
        <v>355</v>
      </c>
    </row>
    <row r="491" spans="1:2" x14ac:dyDescent="0.25">
      <c r="A491" t="s">
        <v>314</v>
      </c>
      <c r="B491" t="s">
        <v>315</v>
      </c>
    </row>
    <row r="492" spans="1:2" x14ac:dyDescent="0.25">
      <c r="A492" t="s">
        <v>8237</v>
      </c>
      <c r="B492" t="s">
        <v>8238</v>
      </c>
    </row>
    <row r="493" spans="1:2" x14ac:dyDescent="0.25">
      <c r="A493" s="21" t="s">
        <v>294</v>
      </c>
      <c r="B493" t="s">
        <v>295</v>
      </c>
    </row>
    <row r="494" spans="1:2" x14ac:dyDescent="0.25">
      <c r="A494" t="s">
        <v>120</v>
      </c>
      <c r="B494" t="s">
        <v>121</v>
      </c>
    </row>
    <row r="495" spans="1:2" x14ac:dyDescent="0.25">
      <c r="A495" t="s">
        <v>333</v>
      </c>
      <c r="B495" t="s">
        <v>334</v>
      </c>
    </row>
    <row r="496" spans="1:2" x14ac:dyDescent="0.25">
      <c r="A496" t="s">
        <v>152</v>
      </c>
      <c r="B496" t="s">
        <v>153</v>
      </c>
    </row>
    <row r="497" spans="1:2" x14ac:dyDescent="0.25">
      <c r="A497" t="s">
        <v>573</v>
      </c>
      <c r="B497" t="s">
        <v>574</v>
      </c>
    </row>
    <row r="498" spans="1:2" x14ac:dyDescent="0.25">
      <c r="A498" t="s">
        <v>710</v>
      </c>
      <c r="B498" t="s">
        <v>711</v>
      </c>
    </row>
    <row r="499" spans="1:2" x14ac:dyDescent="0.25">
      <c r="A499" t="s">
        <v>8332</v>
      </c>
      <c r="B499" t="s">
        <v>630</v>
      </c>
    </row>
    <row r="500" spans="1:2" x14ac:dyDescent="0.25">
      <c r="A500" t="s">
        <v>374</v>
      </c>
      <c r="B500" t="s">
        <v>375</v>
      </c>
    </row>
    <row r="501" spans="1:2" x14ac:dyDescent="0.25">
      <c r="A501" t="s">
        <v>7922</v>
      </c>
      <c r="B501" t="s">
        <v>7923</v>
      </c>
    </row>
    <row r="502" spans="1:2" x14ac:dyDescent="0.25">
      <c r="A502" t="s">
        <v>292</v>
      </c>
      <c r="B502" t="s">
        <v>293</v>
      </c>
    </row>
    <row r="503" spans="1:2" x14ac:dyDescent="0.25">
      <c r="A503" t="s">
        <v>431</v>
      </c>
      <c r="B503" t="s">
        <v>432</v>
      </c>
    </row>
    <row r="504" spans="1:2" x14ac:dyDescent="0.25">
      <c r="A504" t="s">
        <v>238</v>
      </c>
      <c r="B504" t="s">
        <v>239</v>
      </c>
    </row>
    <row r="505" spans="1:2" x14ac:dyDescent="0.25">
      <c r="A505" t="s">
        <v>9050</v>
      </c>
      <c r="B505" t="s">
        <v>9051</v>
      </c>
    </row>
    <row r="506" spans="1:2" x14ac:dyDescent="0.25">
      <c r="A506" t="s">
        <v>244</v>
      </c>
      <c r="B506" t="s">
        <v>245</v>
      </c>
    </row>
    <row r="507" spans="1:2" x14ac:dyDescent="0.25">
      <c r="A507" t="s">
        <v>457</v>
      </c>
      <c r="B507" t="s">
        <v>458</v>
      </c>
    </row>
    <row r="508" spans="1:2" x14ac:dyDescent="0.25">
      <c r="A508" t="s">
        <v>304</v>
      </c>
      <c r="B508" t="s">
        <v>305</v>
      </c>
    </row>
    <row r="509" spans="1:2" x14ac:dyDescent="0.25">
      <c r="A509" t="s">
        <v>433</v>
      </c>
      <c r="B509" t="s">
        <v>434</v>
      </c>
    </row>
    <row r="510" spans="1:2" x14ac:dyDescent="0.25">
      <c r="A510" t="s">
        <v>8844</v>
      </c>
      <c r="B510" t="s">
        <v>1359</v>
      </c>
    </row>
    <row r="511" spans="1:2" x14ac:dyDescent="0.25">
      <c r="A511" t="s">
        <v>8844</v>
      </c>
      <c r="B511" t="s">
        <v>1359</v>
      </c>
    </row>
    <row r="512" spans="1:2" x14ac:dyDescent="0.25">
      <c r="A512" t="s">
        <v>771</v>
      </c>
      <c r="B512" t="s">
        <v>772</v>
      </c>
    </row>
    <row r="513" spans="1:2" x14ac:dyDescent="0.25">
      <c r="A513" t="s">
        <v>921</v>
      </c>
      <c r="B513" t="s">
        <v>922</v>
      </c>
    </row>
    <row r="514" spans="1:2" x14ac:dyDescent="0.25">
      <c r="A514" t="s">
        <v>8842</v>
      </c>
      <c r="B514" t="s">
        <v>8843</v>
      </c>
    </row>
    <row r="515" spans="1:2" x14ac:dyDescent="0.25">
      <c r="A515" t="s">
        <v>8547</v>
      </c>
      <c r="B515" t="s">
        <v>935</v>
      </c>
    </row>
    <row r="516" spans="1:2" x14ac:dyDescent="0.25">
      <c r="A516" t="s">
        <v>1371</v>
      </c>
      <c r="B516" t="s">
        <v>1372</v>
      </c>
    </row>
    <row r="517" spans="1:2" x14ac:dyDescent="0.25">
      <c r="A517" t="s">
        <v>8225</v>
      </c>
      <c r="B517" t="s">
        <v>8226</v>
      </c>
    </row>
    <row r="518" spans="1:2" x14ac:dyDescent="0.25">
      <c r="A518" t="s">
        <v>429</v>
      </c>
      <c r="B518" t="s">
        <v>430</v>
      </c>
    </row>
    <row r="519" spans="1:2" x14ac:dyDescent="0.25">
      <c r="A519" t="s">
        <v>504</v>
      </c>
      <c r="B519" t="s">
        <v>505</v>
      </c>
    </row>
    <row r="520" spans="1:2" x14ac:dyDescent="0.25">
      <c r="A520" t="s">
        <v>664</v>
      </c>
      <c r="B520" t="s">
        <v>665</v>
      </c>
    </row>
    <row r="521" spans="1:2" x14ac:dyDescent="0.25">
      <c r="A521" t="s">
        <v>132</v>
      </c>
      <c r="B521" t="s">
        <v>133</v>
      </c>
    </row>
    <row r="522" spans="1:2" x14ac:dyDescent="0.25">
      <c r="A522" t="s">
        <v>132</v>
      </c>
      <c r="B522" t="s">
        <v>133</v>
      </c>
    </row>
    <row r="523" spans="1:2" x14ac:dyDescent="0.25">
      <c r="A523" t="s">
        <v>9041</v>
      </c>
      <c r="B523" t="s">
        <v>9042</v>
      </c>
    </row>
    <row r="524" spans="1:2" x14ac:dyDescent="0.25">
      <c r="A524" t="s">
        <v>234</v>
      </c>
      <c r="B524" t="s">
        <v>235</v>
      </c>
    </row>
    <row r="525" spans="1:2" x14ac:dyDescent="0.25">
      <c r="A525" t="s">
        <v>1317</v>
      </c>
      <c r="B525" t="s">
        <v>1318</v>
      </c>
    </row>
    <row r="526" spans="1:2" x14ac:dyDescent="0.25">
      <c r="A526" t="s">
        <v>1317</v>
      </c>
      <c r="B526" t="s">
        <v>1318</v>
      </c>
    </row>
    <row r="527" spans="1:2" x14ac:dyDescent="0.25">
      <c r="A527" t="s">
        <v>8312</v>
      </c>
      <c r="B527" t="s">
        <v>426</v>
      </c>
    </row>
    <row r="528" spans="1:2" x14ac:dyDescent="0.25">
      <c r="A528" t="s">
        <v>89</v>
      </c>
      <c r="B528" t="s">
        <v>90</v>
      </c>
    </row>
    <row r="529" spans="1:2" x14ac:dyDescent="0.25">
      <c r="A529" t="s">
        <v>358</v>
      </c>
      <c r="B529" t="s">
        <v>359</v>
      </c>
    </row>
    <row r="530" spans="1:2" x14ac:dyDescent="0.25">
      <c r="A530" t="s">
        <v>830</v>
      </c>
      <c r="B530" t="s">
        <v>831</v>
      </c>
    </row>
    <row r="531" spans="1:2" x14ac:dyDescent="0.25">
      <c r="A531" t="s">
        <v>959</v>
      </c>
      <c r="B531" t="s">
        <v>960</v>
      </c>
    </row>
    <row r="532" spans="1:2" x14ac:dyDescent="0.25">
      <c r="A532" t="s">
        <v>270</v>
      </c>
      <c r="B532" t="s">
        <v>271</v>
      </c>
    </row>
    <row r="533" spans="1:2" x14ac:dyDescent="0.25">
      <c r="A533" t="s">
        <v>270</v>
      </c>
      <c r="B533" t="s">
        <v>271</v>
      </c>
    </row>
    <row r="534" spans="1:2" x14ac:dyDescent="0.25">
      <c r="A534" t="s">
        <v>686</v>
      </c>
      <c r="B534" t="s">
        <v>687</v>
      </c>
    </row>
    <row r="535" spans="1:2" x14ac:dyDescent="0.25">
      <c r="A535" t="s">
        <v>686</v>
      </c>
      <c r="B535" t="s">
        <v>687</v>
      </c>
    </row>
    <row r="536" spans="1:2" x14ac:dyDescent="0.25">
      <c r="A536" t="s">
        <v>506</v>
      </c>
      <c r="B536" t="s">
        <v>8018</v>
      </c>
    </row>
    <row r="537" spans="1:2" x14ac:dyDescent="0.25">
      <c r="A537" t="s">
        <v>9039</v>
      </c>
      <c r="B537" t="s">
        <v>9040</v>
      </c>
    </row>
    <row r="538" spans="1:2" x14ac:dyDescent="0.25">
      <c r="A538" t="s">
        <v>476</v>
      </c>
      <c r="B538" t="s">
        <v>477</v>
      </c>
    </row>
    <row r="539" spans="1:2" x14ac:dyDescent="0.25">
      <c r="A539" t="s">
        <v>116</v>
      </c>
      <c r="B539" t="s">
        <v>117</v>
      </c>
    </row>
    <row r="540" spans="1:2" x14ac:dyDescent="0.25">
      <c r="A540" t="s">
        <v>116</v>
      </c>
      <c r="B540" t="s">
        <v>117</v>
      </c>
    </row>
    <row r="541" spans="1:2" x14ac:dyDescent="0.25">
      <c r="A541" t="s">
        <v>586</v>
      </c>
      <c r="B541" t="s">
        <v>587</v>
      </c>
    </row>
    <row r="542" spans="1:2" x14ac:dyDescent="0.25">
      <c r="A542" t="s">
        <v>1342</v>
      </c>
      <c r="B542" t="s">
        <v>1343</v>
      </c>
    </row>
    <row r="543" spans="1:2" x14ac:dyDescent="0.25">
      <c r="A543" t="s">
        <v>1342</v>
      </c>
      <c r="B543" t="s">
        <v>1343</v>
      </c>
    </row>
    <row r="544" spans="1:2" x14ac:dyDescent="0.25">
      <c r="A544" t="s">
        <v>1342</v>
      </c>
      <c r="B544" t="s">
        <v>1343</v>
      </c>
    </row>
    <row r="545" spans="1:2" x14ac:dyDescent="0.25">
      <c r="A545" t="s">
        <v>116</v>
      </c>
      <c r="B545" t="s">
        <v>117</v>
      </c>
    </row>
    <row r="546" spans="1:2" x14ac:dyDescent="0.25">
      <c r="A546" t="s">
        <v>116</v>
      </c>
      <c r="B546" t="s">
        <v>117</v>
      </c>
    </row>
    <row r="547" spans="1:2" x14ac:dyDescent="0.25">
      <c r="A547" t="s">
        <v>1340</v>
      </c>
      <c r="B547" t="s">
        <v>1341</v>
      </c>
    </row>
    <row r="548" spans="1:2" x14ac:dyDescent="0.25">
      <c r="A548" t="s">
        <v>116</v>
      </c>
      <c r="B548" t="s">
        <v>117</v>
      </c>
    </row>
    <row r="549" spans="1:2" x14ac:dyDescent="0.25">
      <c r="A549" t="s">
        <v>116</v>
      </c>
      <c r="B549" t="s">
        <v>117</v>
      </c>
    </row>
    <row r="550" spans="1:2" x14ac:dyDescent="0.25">
      <c r="A550" t="s">
        <v>116</v>
      </c>
      <c r="B550" t="s">
        <v>117</v>
      </c>
    </row>
    <row r="551" spans="1:2" x14ac:dyDescent="0.25">
      <c r="A551" t="s">
        <v>1342</v>
      </c>
      <c r="B551" t="s">
        <v>1343</v>
      </c>
    </row>
    <row r="552" spans="1:2" x14ac:dyDescent="0.25">
      <c r="A552" t="s">
        <v>116</v>
      </c>
      <c r="B552" t="s">
        <v>117</v>
      </c>
    </row>
    <row r="553" spans="1:2" x14ac:dyDescent="0.25">
      <c r="A553" t="s">
        <v>8079</v>
      </c>
      <c r="B553" t="s">
        <v>1332</v>
      </c>
    </row>
    <row r="554" spans="1:2" x14ac:dyDescent="0.25">
      <c r="A554" t="s">
        <v>8756</v>
      </c>
      <c r="B554" t="s">
        <v>8755</v>
      </c>
    </row>
    <row r="555" spans="1:2" x14ac:dyDescent="0.25">
      <c r="A555" t="s">
        <v>8756</v>
      </c>
      <c r="B555" t="s">
        <v>8755</v>
      </c>
    </row>
    <row r="556" spans="1:2" x14ac:dyDescent="0.25">
      <c r="A556" t="s">
        <v>8756</v>
      </c>
      <c r="B556" t="s">
        <v>8755</v>
      </c>
    </row>
    <row r="557" spans="1:2" x14ac:dyDescent="0.25">
      <c r="A557" t="s">
        <v>8756</v>
      </c>
      <c r="B557" t="s">
        <v>8755</v>
      </c>
    </row>
    <row r="558" spans="1:2" x14ac:dyDescent="0.25">
      <c r="A558" t="s">
        <v>8756</v>
      </c>
      <c r="B558" t="s">
        <v>8755</v>
      </c>
    </row>
    <row r="559" spans="1:2" x14ac:dyDescent="0.25">
      <c r="A559" t="s">
        <v>8079</v>
      </c>
      <c r="B559" t="s">
        <v>1332</v>
      </c>
    </row>
    <row r="560" spans="1:2" x14ac:dyDescent="0.25">
      <c r="A560" t="s">
        <v>122</v>
      </c>
      <c r="B560" t="s">
        <v>123</v>
      </c>
    </row>
    <row r="561" spans="1:2" x14ac:dyDescent="0.25">
      <c r="A561" t="s">
        <v>122</v>
      </c>
      <c r="B561" t="s">
        <v>123</v>
      </c>
    </row>
    <row r="562" spans="1:2" x14ac:dyDescent="0.25">
      <c r="A562" t="s">
        <v>122</v>
      </c>
      <c r="B562" t="s">
        <v>123</v>
      </c>
    </row>
    <row r="563" spans="1:2" x14ac:dyDescent="0.25">
      <c r="A563" t="s">
        <v>304</v>
      </c>
      <c r="B563" t="s">
        <v>305</v>
      </c>
    </row>
    <row r="564" spans="1:2" x14ac:dyDescent="0.25">
      <c r="A564" t="s">
        <v>304</v>
      </c>
      <c r="B564" t="s">
        <v>305</v>
      </c>
    </row>
    <row r="565" spans="1:2" x14ac:dyDescent="0.25">
      <c r="A565" t="s">
        <v>541</v>
      </c>
      <c r="B565" t="s">
        <v>542</v>
      </c>
    </row>
    <row r="566" spans="1:2" x14ac:dyDescent="0.25">
      <c r="A566" t="s">
        <v>184</v>
      </c>
      <c r="B566" t="s">
        <v>185</v>
      </c>
    </row>
    <row r="567" spans="1:2" x14ac:dyDescent="0.25">
      <c r="A567" t="s">
        <v>1290</v>
      </c>
      <c r="B567" t="s">
        <v>1291</v>
      </c>
    </row>
    <row r="568" spans="1:2" x14ac:dyDescent="0.25">
      <c r="A568" t="s">
        <v>128</v>
      </c>
      <c r="B568" t="s">
        <v>129</v>
      </c>
    </row>
    <row r="569" spans="1:2" x14ac:dyDescent="0.25">
      <c r="A569" t="s">
        <v>128</v>
      </c>
      <c r="B569" t="s">
        <v>129</v>
      </c>
    </row>
    <row r="570" spans="1:2" x14ac:dyDescent="0.25">
      <c r="A570" t="s">
        <v>128</v>
      </c>
      <c r="B570" t="s">
        <v>129</v>
      </c>
    </row>
    <row r="571" spans="1:2" x14ac:dyDescent="0.25">
      <c r="A571" t="s">
        <v>254</v>
      </c>
      <c r="B571" t="s">
        <v>255</v>
      </c>
    </row>
    <row r="572" spans="1:2" x14ac:dyDescent="0.25">
      <c r="A572" t="s">
        <v>254</v>
      </c>
      <c r="B572" t="s">
        <v>255</v>
      </c>
    </row>
    <row r="573" spans="1:2" x14ac:dyDescent="0.25">
      <c r="A573" t="s">
        <v>97</v>
      </c>
      <c r="B573" t="s">
        <v>98</v>
      </c>
    </row>
    <row r="574" spans="1:2" x14ac:dyDescent="0.25">
      <c r="A574" t="s">
        <v>97</v>
      </c>
      <c r="B574" t="s">
        <v>98</v>
      </c>
    </row>
    <row r="575" spans="1:2" x14ac:dyDescent="0.25">
      <c r="A575" t="s">
        <v>120</v>
      </c>
      <c r="B575" t="s">
        <v>121</v>
      </c>
    </row>
    <row r="576" spans="1:2" x14ac:dyDescent="0.25">
      <c r="A576" t="s">
        <v>254</v>
      </c>
      <c r="B576" t="s">
        <v>255</v>
      </c>
    </row>
    <row r="577" spans="1:2" x14ac:dyDescent="0.25">
      <c r="A577" t="s">
        <v>254</v>
      </c>
      <c r="B577" t="s">
        <v>255</v>
      </c>
    </row>
    <row r="578" spans="1:2" x14ac:dyDescent="0.25">
      <c r="A578" t="s">
        <v>128</v>
      </c>
      <c r="B578" t="s">
        <v>129</v>
      </c>
    </row>
    <row r="579" spans="1:2" x14ac:dyDescent="0.25">
      <c r="A579" t="s">
        <v>254</v>
      </c>
      <c r="B579" t="s">
        <v>255</v>
      </c>
    </row>
    <row r="580" spans="1:2" x14ac:dyDescent="0.25">
      <c r="A580" t="s">
        <v>8345</v>
      </c>
      <c r="B580" t="s">
        <v>1275</v>
      </c>
    </row>
    <row r="581" spans="1:2" x14ac:dyDescent="0.25">
      <c r="A581" t="s">
        <v>254</v>
      </c>
      <c r="B581" t="s">
        <v>255</v>
      </c>
    </row>
    <row r="582" spans="1:2" x14ac:dyDescent="0.25">
      <c r="A582" t="s">
        <v>7920</v>
      </c>
      <c r="B582" t="s">
        <v>7921</v>
      </c>
    </row>
    <row r="583" spans="1:2" x14ac:dyDescent="0.25">
      <c r="A583" t="s">
        <v>771</v>
      </c>
      <c r="B583" t="s">
        <v>772</v>
      </c>
    </row>
    <row r="584" spans="1:2" x14ac:dyDescent="0.25">
      <c r="A584" t="s">
        <v>196</v>
      </c>
      <c r="B584" t="s">
        <v>197</v>
      </c>
    </row>
    <row r="585" spans="1:2" x14ac:dyDescent="0.25">
      <c r="A585" t="s">
        <v>1311</v>
      </c>
      <c r="B585" t="s">
        <v>1312</v>
      </c>
    </row>
    <row r="586" spans="1:2" x14ac:dyDescent="0.25">
      <c r="A586" t="s">
        <v>79</v>
      </c>
      <c r="B586" t="s">
        <v>80</v>
      </c>
    </row>
    <row r="587" spans="1:2" x14ac:dyDescent="0.25">
      <c r="A587" t="s">
        <v>128</v>
      </c>
      <c r="B587" t="s">
        <v>129</v>
      </c>
    </row>
    <row r="588" spans="1:2" x14ac:dyDescent="0.25">
      <c r="A588" t="s">
        <v>739</v>
      </c>
      <c r="B588" t="s">
        <v>740</v>
      </c>
    </row>
    <row r="589" spans="1:2" x14ac:dyDescent="0.25">
      <c r="A589" t="s">
        <v>739</v>
      </c>
      <c r="B589" t="s">
        <v>740</v>
      </c>
    </row>
    <row r="590" spans="1:2" x14ac:dyDescent="0.25">
      <c r="A590" t="s">
        <v>739</v>
      </c>
      <c r="B590" t="s">
        <v>740</v>
      </c>
    </row>
    <row r="591" spans="1:2" x14ac:dyDescent="0.25">
      <c r="A591" t="s">
        <v>734</v>
      </c>
      <c r="B591" t="s">
        <v>735</v>
      </c>
    </row>
    <row r="592" spans="1:2" x14ac:dyDescent="0.25">
      <c r="A592" t="s">
        <v>120</v>
      </c>
      <c r="B592" t="s">
        <v>121</v>
      </c>
    </row>
    <row r="593" spans="1:2" x14ac:dyDescent="0.25">
      <c r="A593" t="s">
        <v>8052</v>
      </c>
      <c r="B593" t="s">
        <v>8053</v>
      </c>
    </row>
    <row r="594" spans="1:2" x14ac:dyDescent="0.25">
      <c r="A594" t="s">
        <v>544</v>
      </c>
      <c r="B594" t="s">
        <v>545</v>
      </c>
    </row>
    <row r="595" spans="1:2" x14ac:dyDescent="0.25">
      <c r="A595" t="s">
        <v>608</v>
      </c>
      <c r="B595" t="s">
        <v>609</v>
      </c>
    </row>
    <row r="596" spans="1:2" x14ac:dyDescent="0.25">
      <c r="A596" t="s">
        <v>388</v>
      </c>
      <c r="B596" t="s">
        <v>389</v>
      </c>
    </row>
    <row r="597" spans="1:2" x14ac:dyDescent="0.25">
      <c r="A597" t="s">
        <v>114</v>
      </c>
      <c r="B597" t="s">
        <v>115</v>
      </c>
    </row>
    <row r="598" spans="1:2" x14ac:dyDescent="0.25">
      <c r="A598" t="s">
        <v>134</v>
      </c>
      <c r="B598" t="s">
        <v>135</v>
      </c>
    </row>
    <row r="599" spans="1:2" x14ac:dyDescent="0.25">
      <c r="A599" t="s">
        <v>474</v>
      </c>
      <c r="B599" t="s">
        <v>475</v>
      </c>
    </row>
    <row r="600" spans="1:2" x14ac:dyDescent="0.25">
      <c r="A600" t="s">
        <v>7846</v>
      </c>
      <c r="B600" t="s">
        <v>7847</v>
      </c>
    </row>
    <row r="601" spans="1:2" x14ac:dyDescent="0.25">
      <c r="A601" t="s">
        <v>8316</v>
      </c>
      <c r="B601" t="s">
        <v>585</v>
      </c>
    </row>
    <row r="602" spans="1:2" x14ac:dyDescent="0.25">
      <c r="A602" t="s">
        <v>496</v>
      </c>
      <c r="B602" t="s">
        <v>497</v>
      </c>
    </row>
    <row r="603" spans="1:2" x14ac:dyDescent="0.25">
      <c r="A603" t="s">
        <v>1443</v>
      </c>
      <c r="B603" t="s">
        <v>1444</v>
      </c>
    </row>
    <row r="604" spans="1:2" x14ac:dyDescent="0.25">
      <c r="A604" t="s">
        <v>8389</v>
      </c>
      <c r="B604" t="s">
        <v>8390</v>
      </c>
    </row>
    <row r="605" spans="1:2" x14ac:dyDescent="0.25">
      <c r="A605" t="s">
        <v>120</v>
      </c>
      <c r="B605" t="s">
        <v>121</v>
      </c>
    </row>
    <row r="606" spans="1:2" x14ac:dyDescent="0.25">
      <c r="A606" t="s">
        <v>1048</v>
      </c>
      <c r="B606" t="s">
        <v>1049</v>
      </c>
    </row>
    <row r="607" spans="1:2" x14ac:dyDescent="0.25">
      <c r="A607" t="s">
        <v>818</v>
      </c>
      <c r="B607" t="s">
        <v>819</v>
      </c>
    </row>
    <row r="608" spans="1:2" x14ac:dyDescent="0.25">
      <c r="A608" t="s">
        <v>120</v>
      </c>
      <c r="B608" t="s">
        <v>121</v>
      </c>
    </row>
    <row r="609" spans="1:2" x14ac:dyDescent="0.25">
      <c r="A609" t="s">
        <v>7967</v>
      </c>
      <c r="B609" t="s">
        <v>7968</v>
      </c>
    </row>
    <row r="610" spans="1:2" x14ac:dyDescent="0.25">
      <c r="A610" t="s">
        <v>122</v>
      </c>
      <c r="B610" t="s">
        <v>123</v>
      </c>
    </row>
    <row r="611" spans="1:2" x14ac:dyDescent="0.25">
      <c r="A611" t="s">
        <v>590</v>
      </c>
      <c r="B611" t="s">
        <v>591</v>
      </c>
    </row>
    <row r="612" spans="1:2" x14ac:dyDescent="0.25">
      <c r="A612" t="s">
        <v>194</v>
      </c>
      <c r="B612" t="s">
        <v>195</v>
      </c>
    </row>
    <row r="613" spans="1:2" x14ac:dyDescent="0.25">
      <c r="A613" t="s">
        <v>496</v>
      </c>
      <c r="B613" t="s">
        <v>497</v>
      </c>
    </row>
    <row r="614" spans="1:2" x14ac:dyDescent="0.25">
      <c r="A614" t="s">
        <v>122</v>
      </c>
      <c r="B614" t="s">
        <v>123</v>
      </c>
    </row>
    <row r="615" spans="1:2" x14ac:dyDescent="0.25">
      <c r="A615" t="s">
        <v>120</v>
      </c>
      <c r="B615" t="s">
        <v>121</v>
      </c>
    </row>
    <row r="616" spans="1:2" x14ac:dyDescent="0.25">
      <c r="A616" t="s">
        <v>120</v>
      </c>
      <c r="B616" t="s">
        <v>121</v>
      </c>
    </row>
    <row r="617" spans="1:2" x14ac:dyDescent="0.25">
      <c r="A617" t="s">
        <v>7846</v>
      </c>
      <c r="B617" t="s">
        <v>7847</v>
      </c>
    </row>
    <row r="618" spans="1:2" x14ac:dyDescent="0.25">
      <c r="A618" t="s">
        <v>1282</v>
      </c>
      <c r="B618" t="s">
        <v>1283</v>
      </c>
    </row>
    <row r="619" spans="1:2" x14ac:dyDescent="0.25">
      <c r="A619" t="s">
        <v>8336</v>
      </c>
      <c r="B619" t="s">
        <v>8337</v>
      </c>
    </row>
    <row r="620" spans="1:2" x14ac:dyDescent="0.25">
      <c r="A620" t="s">
        <v>128</v>
      </c>
      <c r="B620" t="s">
        <v>129</v>
      </c>
    </row>
    <row r="621" spans="1:2" x14ac:dyDescent="0.25">
      <c r="A621" t="s">
        <v>128</v>
      </c>
      <c r="B621" t="s">
        <v>129</v>
      </c>
    </row>
    <row r="622" spans="1:2" x14ac:dyDescent="0.25">
      <c r="A622" t="s">
        <v>8058</v>
      </c>
      <c r="B622" t="s">
        <v>8059</v>
      </c>
    </row>
    <row r="623" spans="1:2" x14ac:dyDescent="0.25">
      <c r="A623" t="s">
        <v>9017</v>
      </c>
      <c r="B623" t="s">
        <v>9018</v>
      </c>
    </row>
    <row r="624" spans="1:2" x14ac:dyDescent="0.25">
      <c r="A624" t="s">
        <v>120</v>
      </c>
      <c r="B624" t="s">
        <v>121</v>
      </c>
    </row>
    <row r="625" spans="1:2" x14ac:dyDescent="0.25">
      <c r="A625" t="s">
        <v>431</v>
      </c>
      <c r="B625" t="s">
        <v>432</v>
      </c>
    </row>
    <row r="626" spans="1:2" x14ac:dyDescent="0.25">
      <c r="A626" t="s">
        <v>9025</v>
      </c>
      <c r="B626" t="s">
        <v>9026</v>
      </c>
    </row>
    <row r="627" spans="1:2" x14ac:dyDescent="0.25">
      <c r="A627" t="s">
        <v>9025</v>
      </c>
      <c r="B627" t="s">
        <v>9026</v>
      </c>
    </row>
    <row r="628" spans="1:2" x14ac:dyDescent="0.25">
      <c r="A628" t="s">
        <v>87</v>
      </c>
      <c r="B628" t="s">
        <v>88</v>
      </c>
    </row>
    <row r="629" spans="1:2" x14ac:dyDescent="0.25">
      <c r="A629" t="s">
        <v>8818</v>
      </c>
      <c r="B629" t="s">
        <v>8819</v>
      </c>
    </row>
    <row r="630" spans="1:2" x14ac:dyDescent="0.25">
      <c r="A630" t="s">
        <v>120</v>
      </c>
      <c r="B630" t="s">
        <v>121</v>
      </c>
    </row>
    <row r="631" spans="1:2" x14ac:dyDescent="0.25">
      <c r="A631" t="s">
        <v>9023</v>
      </c>
      <c r="B631" t="s">
        <v>9024</v>
      </c>
    </row>
    <row r="632" spans="1:2" x14ac:dyDescent="0.25">
      <c r="A632" t="s">
        <v>8308</v>
      </c>
      <c r="B632" t="s">
        <v>105</v>
      </c>
    </row>
    <row r="633" spans="1:2" x14ac:dyDescent="0.25">
      <c r="A633" t="s">
        <v>254</v>
      </c>
      <c r="B633" t="s">
        <v>255</v>
      </c>
    </row>
    <row r="634" spans="1:2" x14ac:dyDescent="0.25">
      <c r="A634" t="s">
        <v>134</v>
      </c>
      <c r="B634" t="s">
        <v>135</v>
      </c>
    </row>
    <row r="635" spans="1:2" x14ac:dyDescent="0.25">
      <c r="A635" t="s">
        <v>8818</v>
      </c>
      <c r="B635" t="s">
        <v>8819</v>
      </c>
    </row>
    <row r="636" spans="1:2" x14ac:dyDescent="0.25">
      <c r="A636" t="s">
        <v>7933</v>
      </c>
      <c r="B636" t="s">
        <v>1149</v>
      </c>
    </row>
    <row r="637" spans="1:2" x14ac:dyDescent="0.25">
      <c r="A637" t="s">
        <v>9021</v>
      </c>
      <c r="B637" t="s">
        <v>9022</v>
      </c>
    </row>
    <row r="638" spans="1:2" x14ac:dyDescent="0.25">
      <c r="A638" t="s">
        <v>79</v>
      </c>
      <c r="B638" t="s">
        <v>80</v>
      </c>
    </row>
    <row r="639" spans="1:2" x14ac:dyDescent="0.25">
      <c r="A639" t="s">
        <v>79</v>
      </c>
      <c r="B639" t="s">
        <v>80</v>
      </c>
    </row>
    <row r="640" spans="1:2" x14ac:dyDescent="0.25">
      <c r="A640" t="s">
        <v>120</v>
      </c>
      <c r="B640" t="s">
        <v>121</v>
      </c>
    </row>
    <row r="641" spans="1:2" x14ac:dyDescent="0.25">
      <c r="A641" t="s">
        <v>496</v>
      </c>
      <c r="B641" t="s">
        <v>497</v>
      </c>
    </row>
    <row r="642" spans="1:2" x14ac:dyDescent="0.25">
      <c r="A642" t="s">
        <v>198</v>
      </c>
      <c r="B642" t="s">
        <v>199</v>
      </c>
    </row>
    <row r="643" spans="1:2" x14ac:dyDescent="0.25">
      <c r="A643" t="s">
        <v>9019</v>
      </c>
      <c r="B643" t="s">
        <v>9020</v>
      </c>
    </row>
    <row r="644" spans="1:2" x14ac:dyDescent="0.25">
      <c r="A644" t="s">
        <v>7820</v>
      </c>
      <c r="B644" t="s">
        <v>7821</v>
      </c>
    </row>
    <row r="645" spans="1:2" x14ac:dyDescent="0.25">
      <c r="A645" t="s">
        <v>9017</v>
      </c>
      <c r="B645" t="s">
        <v>9018</v>
      </c>
    </row>
    <row r="646" spans="1:2" x14ac:dyDescent="0.25">
      <c r="A646" t="s">
        <v>7820</v>
      </c>
      <c r="B646" t="s">
        <v>7821</v>
      </c>
    </row>
    <row r="647" spans="1:2" x14ac:dyDescent="0.25">
      <c r="A647" t="s">
        <v>9019</v>
      </c>
      <c r="B647" t="s">
        <v>9020</v>
      </c>
    </row>
    <row r="648" spans="1:2" x14ac:dyDescent="0.25">
      <c r="A648" t="s">
        <v>120</v>
      </c>
      <c r="B648" t="s">
        <v>121</v>
      </c>
    </row>
    <row r="649" spans="1:2" x14ac:dyDescent="0.25">
      <c r="A649" t="s">
        <v>120</v>
      </c>
      <c r="B649" t="s">
        <v>121</v>
      </c>
    </row>
    <row r="650" spans="1:2" x14ac:dyDescent="0.25">
      <c r="A650" t="s">
        <v>132</v>
      </c>
      <c r="B650" t="s">
        <v>133</v>
      </c>
    </row>
    <row r="651" spans="1:2" x14ac:dyDescent="0.25">
      <c r="A651" t="s">
        <v>114</v>
      </c>
      <c r="B651" t="s">
        <v>115</v>
      </c>
    </row>
    <row r="652" spans="1:2" x14ac:dyDescent="0.25">
      <c r="A652" t="s">
        <v>1048</v>
      </c>
      <c r="B652" t="s">
        <v>1049</v>
      </c>
    </row>
    <row r="653" spans="1:2" x14ac:dyDescent="0.25">
      <c r="A653" t="s">
        <v>122</v>
      </c>
      <c r="B653" t="s">
        <v>123</v>
      </c>
    </row>
    <row r="654" spans="1:2" x14ac:dyDescent="0.25">
      <c r="A654" t="s">
        <v>120</v>
      </c>
      <c r="B654" t="s">
        <v>121</v>
      </c>
    </row>
    <row r="655" spans="1:2" x14ac:dyDescent="0.25">
      <c r="A655" t="s">
        <v>120</v>
      </c>
      <c r="B655" t="s">
        <v>121</v>
      </c>
    </row>
    <row r="656" spans="1:2" x14ac:dyDescent="0.25">
      <c r="A656" t="s">
        <v>9017</v>
      </c>
      <c r="B656" t="s">
        <v>9018</v>
      </c>
    </row>
    <row r="657" spans="1:2" x14ac:dyDescent="0.25">
      <c r="A657" t="s">
        <v>8189</v>
      </c>
      <c r="B657" t="s">
        <v>8190</v>
      </c>
    </row>
    <row r="658" spans="1:2" x14ac:dyDescent="0.25">
      <c r="A658" t="s">
        <v>8571</v>
      </c>
      <c r="B658" t="s">
        <v>8572</v>
      </c>
    </row>
    <row r="659" spans="1:2" x14ac:dyDescent="0.25">
      <c r="A659" t="s">
        <v>541</v>
      </c>
      <c r="B659" t="s">
        <v>542</v>
      </c>
    </row>
    <row r="660" spans="1:2" x14ac:dyDescent="0.25">
      <c r="A660" t="s">
        <v>541</v>
      </c>
      <c r="B660" t="s">
        <v>542</v>
      </c>
    </row>
    <row r="661" spans="1:2" x14ac:dyDescent="0.25">
      <c r="A661" t="s">
        <v>541</v>
      </c>
      <c r="B661" t="s">
        <v>542</v>
      </c>
    </row>
    <row r="662" spans="1:2" x14ac:dyDescent="0.25">
      <c r="A662" t="s">
        <v>541</v>
      </c>
      <c r="B662" t="s">
        <v>542</v>
      </c>
    </row>
    <row r="663" spans="1:2" x14ac:dyDescent="0.25">
      <c r="A663" t="s">
        <v>541</v>
      </c>
      <c r="B663" t="s">
        <v>542</v>
      </c>
    </row>
    <row r="664" spans="1:2" x14ac:dyDescent="0.25">
      <c r="A664" t="s">
        <v>541</v>
      </c>
      <c r="B664" t="s">
        <v>542</v>
      </c>
    </row>
    <row r="665" spans="1:2" x14ac:dyDescent="0.25">
      <c r="A665" t="s">
        <v>541</v>
      </c>
      <c r="B665" t="s">
        <v>542</v>
      </c>
    </row>
    <row r="666" spans="1:2" x14ac:dyDescent="0.25">
      <c r="A666" t="s">
        <v>541</v>
      </c>
      <c r="B666" t="s">
        <v>542</v>
      </c>
    </row>
    <row r="667" spans="1:2" x14ac:dyDescent="0.25">
      <c r="A667" t="s">
        <v>541</v>
      </c>
      <c r="B667" t="s">
        <v>542</v>
      </c>
    </row>
    <row r="668" spans="1:2" x14ac:dyDescent="0.25">
      <c r="A668" t="s">
        <v>541</v>
      </c>
      <c r="B668" t="s">
        <v>542</v>
      </c>
    </row>
    <row r="669" spans="1:2" x14ac:dyDescent="0.25">
      <c r="A669" t="s">
        <v>541</v>
      </c>
      <c r="B669" t="s">
        <v>542</v>
      </c>
    </row>
    <row r="670" spans="1:2" x14ac:dyDescent="0.25">
      <c r="A670" t="s">
        <v>541</v>
      </c>
      <c r="B670" t="s">
        <v>542</v>
      </c>
    </row>
    <row r="671" spans="1:2" x14ac:dyDescent="0.25">
      <c r="A671" t="s">
        <v>541</v>
      </c>
      <c r="B671" t="s">
        <v>542</v>
      </c>
    </row>
    <row r="672" spans="1:2" x14ac:dyDescent="0.25">
      <c r="A672" t="s">
        <v>541</v>
      </c>
      <c r="B672" t="s">
        <v>542</v>
      </c>
    </row>
    <row r="673" spans="1:2" x14ac:dyDescent="0.25">
      <c r="A673" t="s">
        <v>541</v>
      </c>
      <c r="B673" t="s">
        <v>542</v>
      </c>
    </row>
    <row r="674" spans="1:2" x14ac:dyDescent="0.25">
      <c r="A674" t="s">
        <v>541</v>
      </c>
      <c r="B674" t="s">
        <v>542</v>
      </c>
    </row>
    <row r="675" spans="1:2" x14ac:dyDescent="0.25">
      <c r="A675" t="s">
        <v>541</v>
      </c>
      <c r="B675" t="s">
        <v>542</v>
      </c>
    </row>
    <row r="676" spans="1:2" x14ac:dyDescent="0.25">
      <c r="A676" t="s">
        <v>541</v>
      </c>
      <c r="B676" t="s">
        <v>542</v>
      </c>
    </row>
    <row r="677" spans="1:2" x14ac:dyDescent="0.25">
      <c r="A677" t="s">
        <v>541</v>
      </c>
      <c r="B677" t="s">
        <v>542</v>
      </c>
    </row>
    <row r="678" spans="1:2" x14ac:dyDescent="0.25">
      <c r="A678" t="s">
        <v>541</v>
      </c>
      <c r="B678" t="s">
        <v>542</v>
      </c>
    </row>
    <row r="679" spans="1:2" x14ac:dyDescent="0.25">
      <c r="A679" t="s">
        <v>541</v>
      </c>
      <c r="B679" t="s">
        <v>542</v>
      </c>
    </row>
    <row r="680" spans="1:2" x14ac:dyDescent="0.25">
      <c r="A680" t="s">
        <v>435</v>
      </c>
      <c r="B680" t="s">
        <v>436</v>
      </c>
    </row>
    <row r="681" spans="1:2" x14ac:dyDescent="0.25">
      <c r="A681" t="s">
        <v>498</v>
      </c>
      <c r="B681" t="s">
        <v>499</v>
      </c>
    </row>
    <row r="682" spans="1:2" x14ac:dyDescent="0.25">
      <c r="A682" t="s">
        <v>433</v>
      </c>
      <c r="B682" t="s">
        <v>434</v>
      </c>
    </row>
    <row r="683" spans="1:2" x14ac:dyDescent="0.25">
      <c r="A683" t="s">
        <v>304</v>
      </c>
      <c r="B683" t="s">
        <v>305</v>
      </c>
    </row>
    <row r="684" spans="1:2" x14ac:dyDescent="0.25">
      <c r="A684" t="s">
        <v>278</v>
      </c>
      <c r="B684" t="s">
        <v>279</v>
      </c>
    </row>
    <row r="685" spans="1:2" x14ac:dyDescent="0.25">
      <c r="A685" t="s">
        <v>1203</v>
      </c>
      <c r="B685" t="s">
        <v>1204</v>
      </c>
    </row>
    <row r="686" spans="1:2" x14ac:dyDescent="0.25">
      <c r="A686" t="s">
        <v>552</v>
      </c>
      <c r="B686" t="s">
        <v>553</v>
      </c>
    </row>
    <row r="687" spans="1:2" x14ac:dyDescent="0.25">
      <c r="A687" t="s">
        <v>120</v>
      </c>
      <c r="B687" t="s">
        <v>121</v>
      </c>
    </row>
    <row r="688" spans="1:2" x14ac:dyDescent="0.25">
      <c r="A688" t="s">
        <v>144</v>
      </c>
      <c r="B688" t="s">
        <v>145</v>
      </c>
    </row>
    <row r="689" spans="1:2" x14ac:dyDescent="0.25">
      <c r="A689" t="s">
        <v>95</v>
      </c>
      <c r="B689" t="s">
        <v>96</v>
      </c>
    </row>
    <row r="690" spans="1:2" x14ac:dyDescent="0.25">
      <c r="A690" t="s">
        <v>323</v>
      </c>
      <c r="B690" t="s">
        <v>324</v>
      </c>
    </row>
    <row r="691" spans="1:2" x14ac:dyDescent="0.25">
      <c r="A691" t="s">
        <v>120</v>
      </c>
      <c r="B691" t="s">
        <v>121</v>
      </c>
    </row>
    <row r="692" spans="1:2" x14ac:dyDescent="0.25">
      <c r="A692" t="s">
        <v>8355</v>
      </c>
      <c r="B692" t="s">
        <v>332</v>
      </c>
    </row>
    <row r="693" spans="1:2" x14ac:dyDescent="0.25">
      <c r="A693" t="s">
        <v>333</v>
      </c>
      <c r="B693" t="s">
        <v>334</v>
      </c>
    </row>
    <row r="694" spans="1:2" x14ac:dyDescent="0.25">
      <c r="A694" t="s">
        <v>818</v>
      </c>
      <c r="B694" t="s">
        <v>819</v>
      </c>
    </row>
    <row r="695" spans="1:2" x14ac:dyDescent="0.25">
      <c r="A695" s="21" t="s">
        <v>294</v>
      </c>
      <c r="B695" t="s">
        <v>295</v>
      </c>
    </row>
    <row r="696" spans="1:2" x14ac:dyDescent="0.25">
      <c r="A696" t="s">
        <v>270</v>
      </c>
      <c r="B696" t="s">
        <v>271</v>
      </c>
    </row>
    <row r="697" spans="1:2" x14ac:dyDescent="0.25">
      <c r="A697" t="s">
        <v>120</v>
      </c>
      <c r="B697" t="s">
        <v>121</v>
      </c>
    </row>
    <row r="698" spans="1:2" x14ac:dyDescent="0.25">
      <c r="A698" t="s">
        <v>304</v>
      </c>
      <c r="B698" t="s">
        <v>305</v>
      </c>
    </row>
    <row r="699" spans="1:2" x14ac:dyDescent="0.25">
      <c r="A699" t="s">
        <v>320</v>
      </c>
      <c r="B699" t="s">
        <v>321</v>
      </c>
    </row>
    <row r="700" spans="1:2" x14ac:dyDescent="0.25">
      <c r="A700" t="s">
        <v>346</v>
      </c>
      <c r="B700" t="s">
        <v>347</v>
      </c>
    </row>
    <row r="701" spans="1:2" x14ac:dyDescent="0.25">
      <c r="A701" t="s">
        <v>8991</v>
      </c>
      <c r="B701" t="s">
        <v>8992</v>
      </c>
    </row>
    <row r="702" spans="1:2" x14ac:dyDescent="0.25">
      <c r="A702" t="s">
        <v>726</v>
      </c>
      <c r="B702" t="s">
        <v>727</v>
      </c>
    </row>
    <row r="703" spans="1:2" x14ac:dyDescent="0.25">
      <c r="A703" s="21" t="s">
        <v>544</v>
      </c>
      <c r="B703" t="s">
        <v>545</v>
      </c>
    </row>
    <row r="704" spans="1:2" x14ac:dyDescent="0.25">
      <c r="A704" t="s">
        <v>384</v>
      </c>
      <c r="B704" t="s">
        <v>385</v>
      </c>
    </row>
    <row r="705" spans="1:2" x14ac:dyDescent="0.25">
      <c r="A705" t="s">
        <v>8989</v>
      </c>
      <c r="B705" t="s">
        <v>8990</v>
      </c>
    </row>
    <row r="706" spans="1:2" x14ac:dyDescent="0.25">
      <c r="A706" t="s">
        <v>238</v>
      </c>
      <c r="B706" t="s">
        <v>239</v>
      </c>
    </row>
    <row r="707" spans="1:2" x14ac:dyDescent="0.25">
      <c r="A707" t="s">
        <v>120</v>
      </c>
      <c r="B707" t="s">
        <v>121</v>
      </c>
    </row>
    <row r="708" spans="1:2" x14ac:dyDescent="0.25">
      <c r="A708" s="21" t="s">
        <v>544</v>
      </c>
      <c r="B708" t="s">
        <v>545</v>
      </c>
    </row>
    <row r="709" spans="1:2" x14ac:dyDescent="0.25">
      <c r="A709" t="s">
        <v>314</v>
      </c>
      <c r="B709" t="s">
        <v>315</v>
      </c>
    </row>
    <row r="710" spans="1:2" x14ac:dyDescent="0.25">
      <c r="A710" t="s">
        <v>8340</v>
      </c>
      <c r="B710" t="s">
        <v>355</v>
      </c>
    </row>
    <row r="711" spans="1:2" x14ac:dyDescent="0.25">
      <c r="A711" t="s">
        <v>85</v>
      </c>
      <c r="B711" t="s">
        <v>86</v>
      </c>
    </row>
    <row r="712" spans="1:2" x14ac:dyDescent="0.25">
      <c r="A712" t="s">
        <v>622</v>
      </c>
      <c r="B712" t="s">
        <v>623</v>
      </c>
    </row>
    <row r="713" spans="1:2" x14ac:dyDescent="0.25">
      <c r="A713" t="s">
        <v>144</v>
      </c>
      <c r="B713" t="s">
        <v>145</v>
      </c>
    </row>
    <row r="714" spans="1:2" x14ac:dyDescent="0.25">
      <c r="A714" t="s">
        <v>120</v>
      </c>
      <c r="B714" t="s">
        <v>121</v>
      </c>
    </row>
    <row r="715" spans="1:2" x14ac:dyDescent="0.25">
      <c r="A715" t="s">
        <v>8867</v>
      </c>
      <c r="B715" t="s">
        <v>8868</v>
      </c>
    </row>
    <row r="716" spans="1:2" x14ac:dyDescent="0.25">
      <c r="A716" t="s">
        <v>142</v>
      </c>
      <c r="B716" t="s">
        <v>143</v>
      </c>
    </row>
    <row r="717" spans="1:2" x14ac:dyDescent="0.25">
      <c r="A717" t="s">
        <v>8316</v>
      </c>
      <c r="B717" t="s">
        <v>585</v>
      </c>
    </row>
    <row r="718" spans="1:2" x14ac:dyDescent="0.25">
      <c r="A718" t="s">
        <v>134</v>
      </c>
      <c r="B718" t="s">
        <v>135</v>
      </c>
    </row>
    <row r="719" spans="1:2" x14ac:dyDescent="0.25">
      <c r="A719" t="s">
        <v>120</v>
      </c>
      <c r="B719" t="s">
        <v>121</v>
      </c>
    </row>
    <row r="720" spans="1:2" x14ac:dyDescent="0.25">
      <c r="A720" t="s">
        <v>8811</v>
      </c>
      <c r="B720" t="s">
        <v>8812</v>
      </c>
    </row>
    <row r="721" spans="1:2" x14ac:dyDescent="0.25">
      <c r="A721" t="s">
        <v>433</v>
      </c>
      <c r="B721" t="s">
        <v>434</v>
      </c>
    </row>
    <row r="722" spans="1:2" x14ac:dyDescent="0.25">
      <c r="A722" t="s">
        <v>1133</v>
      </c>
      <c r="B722" t="s">
        <v>1134</v>
      </c>
    </row>
    <row r="723" spans="1:2" x14ac:dyDescent="0.25">
      <c r="A723" t="s">
        <v>1133</v>
      </c>
      <c r="B723" t="s">
        <v>1134</v>
      </c>
    </row>
    <row r="724" spans="1:2" x14ac:dyDescent="0.25">
      <c r="A724" t="s">
        <v>144</v>
      </c>
      <c r="B724" t="s">
        <v>145</v>
      </c>
    </row>
    <row r="725" spans="1:2" x14ac:dyDescent="0.25">
      <c r="A725" t="s">
        <v>1371</v>
      </c>
      <c r="B725" t="s">
        <v>1372</v>
      </c>
    </row>
    <row r="726" spans="1:2" x14ac:dyDescent="0.25">
      <c r="A726" t="s">
        <v>474</v>
      </c>
      <c r="B726" t="s">
        <v>475</v>
      </c>
    </row>
    <row r="727" spans="1:2" x14ac:dyDescent="0.25">
      <c r="A727" t="s">
        <v>8161</v>
      </c>
      <c r="B727" t="s">
        <v>8162</v>
      </c>
    </row>
    <row r="728" spans="1:2" x14ac:dyDescent="0.25">
      <c r="A728" t="s">
        <v>292</v>
      </c>
      <c r="B728" t="s">
        <v>293</v>
      </c>
    </row>
    <row r="729" spans="1:2" x14ac:dyDescent="0.25">
      <c r="A729" t="s">
        <v>414</v>
      </c>
      <c r="B729" t="s">
        <v>415</v>
      </c>
    </row>
    <row r="730" spans="1:2" x14ac:dyDescent="0.25">
      <c r="A730" t="s">
        <v>408</v>
      </c>
      <c r="B730" t="s">
        <v>409</v>
      </c>
    </row>
    <row r="731" spans="1:2" x14ac:dyDescent="0.25">
      <c r="A731" t="s">
        <v>8679</v>
      </c>
      <c r="B731" t="s">
        <v>8680</v>
      </c>
    </row>
    <row r="732" spans="1:2" x14ac:dyDescent="0.25">
      <c r="A732" t="s">
        <v>327</v>
      </c>
      <c r="B732" t="s">
        <v>328</v>
      </c>
    </row>
    <row r="733" spans="1:2" x14ac:dyDescent="0.25">
      <c r="A733" t="s">
        <v>325</v>
      </c>
      <c r="B733" t="s">
        <v>326</v>
      </c>
    </row>
    <row r="734" spans="1:2" x14ac:dyDescent="0.25">
      <c r="A734" t="s">
        <v>8535</v>
      </c>
      <c r="B734" t="s">
        <v>8536</v>
      </c>
    </row>
    <row r="735" spans="1:2" x14ac:dyDescent="0.25">
      <c r="A735" t="s">
        <v>79</v>
      </c>
      <c r="B735" t="s">
        <v>80</v>
      </c>
    </row>
    <row r="736" spans="1:2" x14ac:dyDescent="0.25">
      <c r="A736" t="s">
        <v>79</v>
      </c>
      <c r="B736" t="s">
        <v>80</v>
      </c>
    </row>
    <row r="737" spans="1:2" x14ac:dyDescent="0.25">
      <c r="A737" t="s">
        <v>120</v>
      </c>
      <c r="B737" t="s">
        <v>121</v>
      </c>
    </row>
    <row r="738" spans="1:2" x14ac:dyDescent="0.25">
      <c r="A738" t="s">
        <v>8321</v>
      </c>
      <c r="B738" t="s">
        <v>8322</v>
      </c>
    </row>
    <row r="739" spans="1:2" x14ac:dyDescent="0.25">
      <c r="A739" t="s">
        <v>1205</v>
      </c>
      <c r="B739" t="s">
        <v>1206</v>
      </c>
    </row>
    <row r="740" spans="1:2" x14ac:dyDescent="0.25">
      <c r="A740" t="s">
        <v>7988</v>
      </c>
      <c r="B740" t="s">
        <v>7989</v>
      </c>
    </row>
    <row r="741" spans="1:2" x14ac:dyDescent="0.25">
      <c r="A741" t="s">
        <v>608</v>
      </c>
      <c r="B741" t="s">
        <v>609</v>
      </c>
    </row>
    <row r="742" spans="1:2" x14ac:dyDescent="0.25">
      <c r="A742" t="s">
        <v>364</v>
      </c>
      <c r="B742" t="s">
        <v>365</v>
      </c>
    </row>
    <row r="743" spans="1:2" x14ac:dyDescent="0.25">
      <c r="A743" t="s">
        <v>8389</v>
      </c>
      <c r="B743" t="s">
        <v>8390</v>
      </c>
    </row>
    <row r="744" spans="1:2" x14ac:dyDescent="0.25">
      <c r="A744" t="s">
        <v>418</v>
      </c>
      <c r="B744" t="s">
        <v>419</v>
      </c>
    </row>
    <row r="745" spans="1:2" x14ac:dyDescent="0.25">
      <c r="A745" t="s">
        <v>333</v>
      </c>
      <c r="B745" t="s">
        <v>334</v>
      </c>
    </row>
    <row r="746" spans="1:2" x14ac:dyDescent="0.25">
      <c r="A746" t="s">
        <v>431</v>
      </c>
      <c r="B746" t="s">
        <v>432</v>
      </c>
    </row>
    <row r="747" spans="1:2" x14ac:dyDescent="0.25">
      <c r="A747" t="s">
        <v>8312</v>
      </c>
      <c r="B747" t="s">
        <v>426</v>
      </c>
    </row>
    <row r="748" spans="1:2" x14ac:dyDescent="0.25">
      <c r="A748" t="s">
        <v>8237</v>
      </c>
      <c r="B748" t="s">
        <v>8238</v>
      </c>
    </row>
    <row r="749" spans="1:2" x14ac:dyDescent="0.25">
      <c r="A749" t="s">
        <v>8863</v>
      </c>
      <c r="B749" t="s">
        <v>8864</v>
      </c>
    </row>
    <row r="750" spans="1:2" x14ac:dyDescent="0.25">
      <c r="A750" t="s">
        <v>8700</v>
      </c>
      <c r="B750" t="s">
        <v>8701</v>
      </c>
    </row>
    <row r="751" spans="1:2" x14ac:dyDescent="0.25">
      <c r="A751" t="s">
        <v>256</v>
      </c>
      <c r="B751" t="s">
        <v>257</v>
      </c>
    </row>
    <row r="752" spans="1:2" x14ac:dyDescent="0.25">
      <c r="A752" t="s">
        <v>97</v>
      </c>
      <c r="B752" t="s">
        <v>98</v>
      </c>
    </row>
    <row r="753" spans="1:2" x14ac:dyDescent="0.25">
      <c r="A753" t="s">
        <v>97</v>
      </c>
      <c r="B753" t="s">
        <v>98</v>
      </c>
    </row>
    <row r="754" spans="1:2" x14ac:dyDescent="0.25">
      <c r="A754" t="s">
        <v>97</v>
      </c>
      <c r="B754" t="s">
        <v>98</v>
      </c>
    </row>
    <row r="755" spans="1:2" x14ac:dyDescent="0.25">
      <c r="A755" t="s">
        <v>97</v>
      </c>
      <c r="B755" t="s">
        <v>98</v>
      </c>
    </row>
    <row r="756" spans="1:2" x14ac:dyDescent="0.25">
      <c r="A756" t="s">
        <v>97</v>
      </c>
      <c r="B756" t="s">
        <v>98</v>
      </c>
    </row>
    <row r="757" spans="1:2" x14ac:dyDescent="0.25">
      <c r="A757" t="s">
        <v>97</v>
      </c>
      <c r="B757" t="s">
        <v>98</v>
      </c>
    </row>
    <row r="758" spans="1:2" x14ac:dyDescent="0.25">
      <c r="A758" t="s">
        <v>97</v>
      </c>
      <c r="B758" t="s">
        <v>98</v>
      </c>
    </row>
    <row r="759" spans="1:2" x14ac:dyDescent="0.25">
      <c r="A759" t="s">
        <v>97</v>
      </c>
      <c r="B759" t="s">
        <v>98</v>
      </c>
    </row>
    <row r="760" spans="1:2" x14ac:dyDescent="0.25">
      <c r="A760" t="s">
        <v>97</v>
      </c>
      <c r="B760" t="s">
        <v>98</v>
      </c>
    </row>
    <row r="761" spans="1:2" x14ac:dyDescent="0.25">
      <c r="A761" t="s">
        <v>97</v>
      </c>
      <c r="B761" t="s">
        <v>98</v>
      </c>
    </row>
    <row r="762" spans="1:2" x14ac:dyDescent="0.25">
      <c r="A762" t="s">
        <v>97</v>
      </c>
      <c r="B762" t="s">
        <v>98</v>
      </c>
    </row>
    <row r="763" spans="1:2" x14ac:dyDescent="0.25">
      <c r="A763" t="s">
        <v>97</v>
      </c>
      <c r="B763" t="s">
        <v>98</v>
      </c>
    </row>
    <row r="764" spans="1:2" x14ac:dyDescent="0.25">
      <c r="A764" t="s">
        <v>97</v>
      </c>
      <c r="B764" t="s">
        <v>98</v>
      </c>
    </row>
    <row r="765" spans="1:2" x14ac:dyDescent="0.25">
      <c r="A765" t="s">
        <v>97</v>
      </c>
      <c r="B765" t="s">
        <v>98</v>
      </c>
    </row>
    <row r="766" spans="1:2" x14ac:dyDescent="0.25">
      <c r="A766" t="s">
        <v>97</v>
      </c>
      <c r="B766" t="s">
        <v>98</v>
      </c>
    </row>
    <row r="767" spans="1:2" x14ac:dyDescent="0.25">
      <c r="A767" t="s">
        <v>97</v>
      </c>
      <c r="B767" t="s">
        <v>98</v>
      </c>
    </row>
    <row r="768" spans="1:2" x14ac:dyDescent="0.25">
      <c r="A768" t="s">
        <v>97</v>
      </c>
      <c r="B768" t="s">
        <v>98</v>
      </c>
    </row>
    <row r="769" spans="1:2" x14ac:dyDescent="0.25">
      <c r="A769" t="s">
        <v>97</v>
      </c>
      <c r="B769" t="s">
        <v>98</v>
      </c>
    </row>
    <row r="770" spans="1:2" x14ac:dyDescent="0.25">
      <c r="A770" t="s">
        <v>97</v>
      </c>
      <c r="B770" t="s">
        <v>98</v>
      </c>
    </row>
    <row r="771" spans="1:2" x14ac:dyDescent="0.25">
      <c r="A771" t="s">
        <v>97</v>
      </c>
      <c r="B771" t="s">
        <v>98</v>
      </c>
    </row>
    <row r="772" spans="1:2" x14ac:dyDescent="0.25">
      <c r="A772" t="s">
        <v>97</v>
      </c>
      <c r="B772" t="s">
        <v>98</v>
      </c>
    </row>
    <row r="773" spans="1:2" x14ac:dyDescent="0.25">
      <c r="A773" t="s">
        <v>97</v>
      </c>
      <c r="B773" t="s">
        <v>98</v>
      </c>
    </row>
    <row r="774" spans="1:2" x14ac:dyDescent="0.25">
      <c r="A774" t="s">
        <v>97</v>
      </c>
      <c r="B774" t="s">
        <v>98</v>
      </c>
    </row>
    <row r="775" spans="1:2" x14ac:dyDescent="0.25">
      <c r="A775" t="s">
        <v>97</v>
      </c>
      <c r="B775" t="s">
        <v>98</v>
      </c>
    </row>
    <row r="776" spans="1:2" x14ac:dyDescent="0.25">
      <c r="A776" t="s">
        <v>97</v>
      </c>
      <c r="B776" t="s">
        <v>98</v>
      </c>
    </row>
    <row r="777" spans="1:2" x14ac:dyDescent="0.25">
      <c r="A777" t="s">
        <v>97</v>
      </c>
      <c r="B777" t="s">
        <v>98</v>
      </c>
    </row>
    <row r="778" spans="1:2" x14ac:dyDescent="0.25">
      <c r="A778" t="s">
        <v>97</v>
      </c>
      <c r="B778" t="s">
        <v>98</v>
      </c>
    </row>
    <row r="779" spans="1:2" x14ac:dyDescent="0.25">
      <c r="A779" t="s">
        <v>97</v>
      </c>
      <c r="B779" t="s">
        <v>98</v>
      </c>
    </row>
    <row r="780" spans="1:2" x14ac:dyDescent="0.25">
      <c r="A780" t="s">
        <v>97</v>
      </c>
      <c r="B780" t="s">
        <v>98</v>
      </c>
    </row>
    <row r="781" spans="1:2" x14ac:dyDescent="0.25">
      <c r="A781" t="s">
        <v>308</v>
      </c>
      <c r="B781" t="s">
        <v>309</v>
      </c>
    </row>
    <row r="782" spans="1:2" x14ac:dyDescent="0.25">
      <c r="A782" t="s">
        <v>120</v>
      </c>
      <c r="B782" t="s">
        <v>121</v>
      </c>
    </row>
    <row r="783" spans="1:2" x14ac:dyDescent="0.25">
      <c r="A783" t="s">
        <v>97</v>
      </c>
      <c r="B783" t="s">
        <v>98</v>
      </c>
    </row>
    <row r="784" spans="1:2" x14ac:dyDescent="0.25">
      <c r="A784" t="s">
        <v>97</v>
      </c>
      <c r="B784" t="s">
        <v>98</v>
      </c>
    </row>
    <row r="785" spans="1:2" x14ac:dyDescent="0.25">
      <c r="A785" t="s">
        <v>97</v>
      </c>
      <c r="B785" t="s">
        <v>98</v>
      </c>
    </row>
    <row r="786" spans="1:2" x14ac:dyDescent="0.25">
      <c r="A786" t="s">
        <v>97</v>
      </c>
      <c r="B786" t="s">
        <v>98</v>
      </c>
    </row>
    <row r="787" spans="1:2" x14ac:dyDescent="0.25">
      <c r="A787" t="s">
        <v>97</v>
      </c>
      <c r="B787" t="s">
        <v>98</v>
      </c>
    </row>
    <row r="788" spans="1:2" x14ac:dyDescent="0.25">
      <c r="A788" t="s">
        <v>97</v>
      </c>
      <c r="B788" t="s">
        <v>98</v>
      </c>
    </row>
    <row r="789" spans="1:2" x14ac:dyDescent="0.25">
      <c r="A789" t="s">
        <v>97</v>
      </c>
      <c r="B789" t="s">
        <v>98</v>
      </c>
    </row>
    <row r="790" spans="1:2" x14ac:dyDescent="0.25">
      <c r="A790" t="s">
        <v>97</v>
      </c>
      <c r="B790" t="s">
        <v>98</v>
      </c>
    </row>
    <row r="791" spans="1:2" x14ac:dyDescent="0.25">
      <c r="A791" t="s">
        <v>97</v>
      </c>
      <c r="B791" t="s">
        <v>98</v>
      </c>
    </row>
    <row r="792" spans="1:2" x14ac:dyDescent="0.25">
      <c r="A792" t="s">
        <v>97</v>
      </c>
      <c r="B792" t="s">
        <v>98</v>
      </c>
    </row>
    <row r="793" spans="1:2" x14ac:dyDescent="0.25">
      <c r="A793" t="s">
        <v>97</v>
      </c>
      <c r="B793" t="s">
        <v>98</v>
      </c>
    </row>
    <row r="794" spans="1:2" x14ac:dyDescent="0.25">
      <c r="A794" t="s">
        <v>97</v>
      </c>
      <c r="B794" t="s">
        <v>98</v>
      </c>
    </row>
    <row r="795" spans="1:2" x14ac:dyDescent="0.25">
      <c r="A795" t="s">
        <v>97</v>
      </c>
      <c r="B795" t="s">
        <v>98</v>
      </c>
    </row>
    <row r="796" spans="1:2" x14ac:dyDescent="0.25">
      <c r="A796" t="s">
        <v>97</v>
      </c>
      <c r="B796" t="s">
        <v>98</v>
      </c>
    </row>
    <row r="797" spans="1:2" x14ac:dyDescent="0.25">
      <c r="A797" t="s">
        <v>97</v>
      </c>
      <c r="B797" t="s">
        <v>98</v>
      </c>
    </row>
    <row r="798" spans="1:2" x14ac:dyDescent="0.25">
      <c r="A798" t="s">
        <v>97</v>
      </c>
      <c r="B798" t="s">
        <v>98</v>
      </c>
    </row>
    <row r="799" spans="1:2" x14ac:dyDescent="0.25">
      <c r="A799" t="s">
        <v>97</v>
      </c>
      <c r="B799" t="s">
        <v>98</v>
      </c>
    </row>
    <row r="800" spans="1:2" x14ac:dyDescent="0.25">
      <c r="A800" t="s">
        <v>97</v>
      </c>
      <c r="B800" t="s">
        <v>98</v>
      </c>
    </row>
    <row r="801" spans="1:2" x14ac:dyDescent="0.25">
      <c r="A801" t="s">
        <v>97</v>
      </c>
      <c r="B801" t="s">
        <v>98</v>
      </c>
    </row>
    <row r="802" spans="1:2" x14ac:dyDescent="0.25">
      <c r="A802" t="s">
        <v>97</v>
      </c>
      <c r="B802" t="s">
        <v>98</v>
      </c>
    </row>
    <row r="803" spans="1:2" x14ac:dyDescent="0.25">
      <c r="A803" t="s">
        <v>97</v>
      </c>
      <c r="B803" t="s">
        <v>98</v>
      </c>
    </row>
    <row r="804" spans="1:2" x14ac:dyDescent="0.25">
      <c r="A804" t="s">
        <v>97</v>
      </c>
      <c r="B804" t="s">
        <v>98</v>
      </c>
    </row>
    <row r="805" spans="1:2" x14ac:dyDescent="0.25">
      <c r="A805" t="s">
        <v>97</v>
      </c>
      <c r="B805" t="s">
        <v>98</v>
      </c>
    </row>
    <row r="806" spans="1:2" x14ac:dyDescent="0.25">
      <c r="A806" t="s">
        <v>97</v>
      </c>
      <c r="B806" t="s">
        <v>98</v>
      </c>
    </row>
    <row r="807" spans="1:2" x14ac:dyDescent="0.25">
      <c r="A807" t="s">
        <v>97</v>
      </c>
      <c r="B807" t="s">
        <v>98</v>
      </c>
    </row>
    <row r="808" spans="1:2" x14ac:dyDescent="0.25">
      <c r="A808" t="s">
        <v>97</v>
      </c>
      <c r="B808" t="s">
        <v>98</v>
      </c>
    </row>
    <row r="809" spans="1:2" x14ac:dyDescent="0.25">
      <c r="A809" t="s">
        <v>97</v>
      </c>
      <c r="B809" t="s">
        <v>98</v>
      </c>
    </row>
    <row r="810" spans="1:2" x14ac:dyDescent="0.25">
      <c r="A810" t="s">
        <v>97</v>
      </c>
      <c r="B810" t="s">
        <v>98</v>
      </c>
    </row>
    <row r="811" spans="1:2" x14ac:dyDescent="0.25">
      <c r="A811" t="s">
        <v>97</v>
      </c>
      <c r="B811" t="s">
        <v>98</v>
      </c>
    </row>
    <row r="812" spans="1:2" x14ac:dyDescent="0.25">
      <c r="A812" t="s">
        <v>97</v>
      </c>
      <c r="B812" t="s">
        <v>98</v>
      </c>
    </row>
    <row r="813" spans="1:2" x14ac:dyDescent="0.25">
      <c r="A813" t="s">
        <v>97</v>
      </c>
      <c r="B813" t="s">
        <v>98</v>
      </c>
    </row>
    <row r="814" spans="1:2" x14ac:dyDescent="0.25">
      <c r="A814" t="s">
        <v>97</v>
      </c>
      <c r="B814" t="s">
        <v>98</v>
      </c>
    </row>
    <row r="815" spans="1:2" x14ac:dyDescent="0.25">
      <c r="A815" t="s">
        <v>97</v>
      </c>
      <c r="B815" t="s">
        <v>98</v>
      </c>
    </row>
    <row r="816" spans="1:2" x14ac:dyDescent="0.25">
      <c r="A816" t="s">
        <v>97</v>
      </c>
      <c r="B816" t="s">
        <v>98</v>
      </c>
    </row>
    <row r="817" spans="1:2" x14ac:dyDescent="0.25">
      <c r="A817" t="s">
        <v>97</v>
      </c>
      <c r="B817" t="s">
        <v>98</v>
      </c>
    </row>
    <row r="818" spans="1:2" x14ac:dyDescent="0.25">
      <c r="A818" t="s">
        <v>97</v>
      </c>
      <c r="B818" t="s">
        <v>98</v>
      </c>
    </row>
    <row r="819" spans="1:2" x14ac:dyDescent="0.25">
      <c r="A819" t="s">
        <v>97</v>
      </c>
      <c r="B819" t="s">
        <v>98</v>
      </c>
    </row>
    <row r="820" spans="1:2" x14ac:dyDescent="0.25">
      <c r="A820" t="s">
        <v>97</v>
      </c>
      <c r="B820" t="s">
        <v>98</v>
      </c>
    </row>
    <row r="821" spans="1:2" x14ac:dyDescent="0.25">
      <c r="A821" t="s">
        <v>97</v>
      </c>
      <c r="B821" t="s">
        <v>98</v>
      </c>
    </row>
    <row r="822" spans="1:2" x14ac:dyDescent="0.25">
      <c r="A822" t="s">
        <v>120</v>
      </c>
      <c r="B822" t="s">
        <v>121</v>
      </c>
    </row>
    <row r="823" spans="1:2" x14ac:dyDescent="0.25">
      <c r="A823" t="s">
        <v>1133</v>
      </c>
      <c r="B823" t="s">
        <v>1134</v>
      </c>
    </row>
    <row r="824" spans="1:2" x14ac:dyDescent="0.25">
      <c r="A824" t="s">
        <v>8842</v>
      </c>
      <c r="B824" t="s">
        <v>8843</v>
      </c>
    </row>
    <row r="825" spans="1:2" x14ac:dyDescent="0.25">
      <c r="A825" t="s">
        <v>304</v>
      </c>
      <c r="B825" t="s">
        <v>305</v>
      </c>
    </row>
    <row r="826" spans="1:2" x14ac:dyDescent="0.25">
      <c r="A826" t="s">
        <v>294</v>
      </c>
      <c r="B826" t="s">
        <v>295</v>
      </c>
    </row>
    <row r="827" spans="1:2" x14ac:dyDescent="0.25">
      <c r="A827" t="s">
        <v>459</v>
      </c>
      <c r="B827" t="s">
        <v>460</v>
      </c>
    </row>
    <row r="828" spans="1:2" x14ac:dyDescent="0.25">
      <c r="A828" t="s">
        <v>523</v>
      </c>
      <c r="B828" t="s">
        <v>524</v>
      </c>
    </row>
    <row r="829" spans="1:2" x14ac:dyDescent="0.25">
      <c r="A829" t="s">
        <v>278</v>
      </c>
      <c r="B829" t="s">
        <v>279</v>
      </c>
    </row>
    <row r="830" spans="1:2" x14ac:dyDescent="0.25">
      <c r="A830" t="s">
        <v>8689</v>
      </c>
      <c r="B830" t="s">
        <v>8690</v>
      </c>
    </row>
    <row r="831" spans="1:2" x14ac:dyDescent="0.25">
      <c r="A831" t="s">
        <v>523</v>
      </c>
      <c r="B831" t="s">
        <v>524</v>
      </c>
    </row>
    <row r="832" spans="1:2" x14ac:dyDescent="0.25">
      <c r="A832" t="s">
        <v>8844</v>
      </c>
      <c r="B832" t="s">
        <v>1359</v>
      </c>
    </row>
    <row r="833" spans="1:2" x14ac:dyDescent="0.25">
      <c r="A833" s="21" t="s">
        <v>294</v>
      </c>
      <c r="B833" t="s">
        <v>295</v>
      </c>
    </row>
    <row r="834" spans="1:2" x14ac:dyDescent="0.25">
      <c r="A834" t="s">
        <v>304</v>
      </c>
      <c r="B834" t="s">
        <v>305</v>
      </c>
    </row>
    <row r="835" spans="1:2" x14ac:dyDescent="0.25">
      <c r="A835" t="s">
        <v>515</v>
      </c>
      <c r="B835" t="s">
        <v>516</v>
      </c>
    </row>
    <row r="836" spans="1:2" x14ac:dyDescent="0.25">
      <c r="A836" t="s">
        <v>8859</v>
      </c>
      <c r="B836" t="s">
        <v>8860</v>
      </c>
    </row>
    <row r="837" spans="1:2" x14ac:dyDescent="0.25">
      <c r="A837" t="s">
        <v>943</v>
      </c>
      <c r="B837" t="s">
        <v>944</v>
      </c>
    </row>
    <row r="838" spans="1:2" x14ac:dyDescent="0.25">
      <c r="A838" t="s">
        <v>112</v>
      </c>
      <c r="B838" t="s">
        <v>113</v>
      </c>
    </row>
    <row r="839" spans="1:2" x14ac:dyDescent="0.25">
      <c r="A839" t="s">
        <v>112</v>
      </c>
      <c r="B839" t="s">
        <v>113</v>
      </c>
    </row>
    <row r="840" spans="1:2" x14ac:dyDescent="0.25">
      <c r="A840" t="s">
        <v>398</v>
      </c>
      <c r="B840" t="s">
        <v>399</v>
      </c>
    </row>
    <row r="841" spans="1:2" x14ac:dyDescent="0.25">
      <c r="A841" t="s">
        <v>8987</v>
      </c>
      <c r="B841" t="s">
        <v>8988</v>
      </c>
    </row>
    <row r="842" spans="1:2" x14ac:dyDescent="0.25">
      <c r="A842" t="s">
        <v>1013</v>
      </c>
      <c r="B842" t="s">
        <v>1014</v>
      </c>
    </row>
    <row r="843" spans="1:2" x14ac:dyDescent="0.25">
      <c r="A843" t="s">
        <v>333</v>
      </c>
      <c r="B843" t="s">
        <v>334</v>
      </c>
    </row>
    <row r="844" spans="1:2" x14ac:dyDescent="0.25">
      <c r="A844" t="s">
        <v>8321</v>
      </c>
      <c r="B844" t="s">
        <v>8322</v>
      </c>
    </row>
    <row r="845" spans="1:2" x14ac:dyDescent="0.25">
      <c r="A845" t="s">
        <v>120</v>
      </c>
      <c r="B845" t="s">
        <v>121</v>
      </c>
    </row>
    <row r="846" spans="1:2" x14ac:dyDescent="0.25">
      <c r="A846" t="s">
        <v>120</v>
      </c>
      <c r="B846" t="s">
        <v>121</v>
      </c>
    </row>
    <row r="847" spans="1:2" x14ac:dyDescent="0.25">
      <c r="A847" t="s">
        <v>1015</v>
      </c>
      <c r="B847" t="s">
        <v>1016</v>
      </c>
    </row>
    <row r="848" spans="1:2" x14ac:dyDescent="0.25">
      <c r="A848" t="s">
        <v>8805</v>
      </c>
      <c r="B848" t="s">
        <v>8806</v>
      </c>
    </row>
    <row r="849" spans="1:2" x14ac:dyDescent="0.25">
      <c r="A849" t="s">
        <v>433</v>
      </c>
      <c r="B849" t="s">
        <v>434</v>
      </c>
    </row>
    <row r="850" spans="1:2" x14ac:dyDescent="0.25">
      <c r="A850" t="s">
        <v>433</v>
      </c>
      <c r="B850" t="s">
        <v>434</v>
      </c>
    </row>
    <row r="851" spans="1:2" x14ac:dyDescent="0.25">
      <c r="A851" t="s">
        <v>433</v>
      </c>
      <c r="B851" t="s">
        <v>434</v>
      </c>
    </row>
    <row r="852" spans="1:2" x14ac:dyDescent="0.25">
      <c r="A852" t="s">
        <v>433</v>
      </c>
      <c r="B852" t="s">
        <v>434</v>
      </c>
    </row>
    <row r="853" spans="1:2" x14ac:dyDescent="0.25">
      <c r="A853" t="s">
        <v>523</v>
      </c>
      <c r="B853" t="s">
        <v>524</v>
      </c>
    </row>
    <row r="854" spans="1:2" x14ac:dyDescent="0.25">
      <c r="A854" t="s">
        <v>238</v>
      </c>
      <c r="B854" t="s">
        <v>239</v>
      </c>
    </row>
    <row r="855" spans="1:2" x14ac:dyDescent="0.25">
      <c r="A855" t="s">
        <v>333</v>
      </c>
      <c r="B855" t="s">
        <v>334</v>
      </c>
    </row>
    <row r="856" spans="1:2" x14ac:dyDescent="0.25">
      <c r="A856" t="s">
        <v>8985</v>
      </c>
      <c r="B856" t="s">
        <v>8986</v>
      </c>
    </row>
    <row r="857" spans="1:2" x14ac:dyDescent="0.25">
      <c r="A857" t="s">
        <v>1342</v>
      </c>
      <c r="B857" t="s">
        <v>1343</v>
      </c>
    </row>
    <row r="858" spans="1:2" x14ac:dyDescent="0.25">
      <c r="A858" t="s">
        <v>581</v>
      </c>
      <c r="B858" t="s">
        <v>582</v>
      </c>
    </row>
    <row r="859" spans="1:2" x14ac:dyDescent="0.25">
      <c r="A859" t="s">
        <v>93</v>
      </c>
      <c r="B859" t="s">
        <v>94</v>
      </c>
    </row>
    <row r="860" spans="1:2" x14ac:dyDescent="0.25">
      <c r="A860" t="s">
        <v>420</v>
      </c>
      <c r="B860" t="s">
        <v>421</v>
      </c>
    </row>
    <row r="861" spans="1:2" x14ac:dyDescent="0.25">
      <c r="A861" t="s">
        <v>1383</v>
      </c>
      <c r="B861" t="s">
        <v>1384</v>
      </c>
    </row>
    <row r="862" spans="1:2" x14ac:dyDescent="0.25">
      <c r="A862" t="s">
        <v>8313</v>
      </c>
      <c r="B862" t="s">
        <v>322</v>
      </c>
    </row>
    <row r="863" spans="1:2" x14ac:dyDescent="0.25">
      <c r="A863" t="s">
        <v>169</v>
      </c>
      <c r="B863" t="s">
        <v>170</v>
      </c>
    </row>
    <row r="864" spans="1:2" x14ac:dyDescent="0.25">
      <c r="A864" t="s">
        <v>8329</v>
      </c>
      <c r="B864" t="s">
        <v>1368</v>
      </c>
    </row>
    <row r="865" spans="1:2" x14ac:dyDescent="0.25">
      <c r="A865" t="s">
        <v>483</v>
      </c>
      <c r="B865" t="s">
        <v>484</v>
      </c>
    </row>
    <row r="866" spans="1:2" x14ac:dyDescent="0.25">
      <c r="A866" t="s">
        <v>7826</v>
      </c>
      <c r="B866" t="s">
        <v>7827</v>
      </c>
    </row>
    <row r="867" spans="1:2" x14ac:dyDescent="0.25">
      <c r="A867" t="s">
        <v>726</v>
      </c>
      <c r="B867" t="s">
        <v>727</v>
      </c>
    </row>
    <row r="868" spans="1:2" x14ac:dyDescent="0.25">
      <c r="A868" t="s">
        <v>394</v>
      </c>
      <c r="B868" t="s">
        <v>395</v>
      </c>
    </row>
    <row r="869" spans="1:2" x14ac:dyDescent="0.25">
      <c r="A869" t="s">
        <v>658</v>
      </c>
      <c r="B869" t="s">
        <v>659</v>
      </c>
    </row>
    <row r="870" spans="1:2" x14ac:dyDescent="0.25">
      <c r="A870" t="s">
        <v>270</v>
      </c>
      <c r="B870" t="s">
        <v>271</v>
      </c>
    </row>
    <row r="871" spans="1:2" x14ac:dyDescent="0.25">
      <c r="A871" t="s">
        <v>8512</v>
      </c>
      <c r="B871" t="s">
        <v>8513</v>
      </c>
    </row>
    <row r="872" spans="1:2" x14ac:dyDescent="0.25">
      <c r="A872" t="s">
        <v>8769</v>
      </c>
      <c r="B872" t="s">
        <v>8768</v>
      </c>
    </row>
    <row r="873" spans="1:2" x14ac:dyDescent="0.25">
      <c r="A873" t="s">
        <v>8692</v>
      </c>
      <c r="B873" t="s">
        <v>8693</v>
      </c>
    </row>
    <row r="874" spans="1:2" x14ac:dyDescent="0.25">
      <c r="A874" t="s">
        <v>433</v>
      </c>
      <c r="B874" t="s">
        <v>434</v>
      </c>
    </row>
    <row r="875" spans="1:2" x14ac:dyDescent="0.25">
      <c r="A875" t="s">
        <v>8310</v>
      </c>
      <c r="B875" t="s">
        <v>8311</v>
      </c>
    </row>
    <row r="876" spans="1:2" x14ac:dyDescent="0.25">
      <c r="A876" t="s">
        <v>1401</v>
      </c>
      <c r="B876" t="s">
        <v>1402</v>
      </c>
    </row>
    <row r="877" spans="1:2" x14ac:dyDescent="0.25">
      <c r="A877" t="s">
        <v>8798</v>
      </c>
      <c r="B877" t="s">
        <v>8799</v>
      </c>
    </row>
    <row r="878" spans="1:2" x14ac:dyDescent="0.25">
      <c r="A878" t="s">
        <v>8798</v>
      </c>
      <c r="B878" t="s">
        <v>8799</v>
      </c>
    </row>
    <row r="879" spans="1:2" x14ac:dyDescent="0.25">
      <c r="A879" t="s">
        <v>8387</v>
      </c>
      <c r="B879" t="s">
        <v>987</v>
      </c>
    </row>
    <row r="880" spans="1:2" x14ac:dyDescent="0.25">
      <c r="A880" t="s">
        <v>8983</v>
      </c>
      <c r="B880" t="s">
        <v>8984</v>
      </c>
    </row>
    <row r="881" spans="1:2" x14ac:dyDescent="0.25">
      <c r="A881" t="s">
        <v>1317</v>
      </c>
      <c r="B881" t="s">
        <v>1318</v>
      </c>
    </row>
    <row r="882" spans="1:2" x14ac:dyDescent="0.25">
      <c r="A882" t="s">
        <v>333</v>
      </c>
      <c r="B882" t="s">
        <v>334</v>
      </c>
    </row>
    <row r="883" spans="1:2" x14ac:dyDescent="0.25">
      <c r="A883" t="s">
        <v>8341</v>
      </c>
      <c r="B883" t="s">
        <v>8342</v>
      </c>
    </row>
    <row r="884" spans="1:2" x14ac:dyDescent="0.25">
      <c r="A884" t="s">
        <v>1405</v>
      </c>
      <c r="B884" t="s">
        <v>1406</v>
      </c>
    </row>
    <row r="885" spans="1:2" x14ac:dyDescent="0.25">
      <c r="A885" t="s">
        <v>298</v>
      </c>
      <c r="B885" t="s">
        <v>299</v>
      </c>
    </row>
    <row r="886" spans="1:2" x14ac:dyDescent="0.25">
      <c r="A886" t="s">
        <v>1401</v>
      </c>
      <c r="B886" t="s">
        <v>1402</v>
      </c>
    </row>
    <row r="887" spans="1:2" x14ac:dyDescent="0.25">
      <c r="A887" t="s">
        <v>457</v>
      </c>
      <c r="B887" t="s">
        <v>458</v>
      </c>
    </row>
    <row r="888" spans="1:2" x14ac:dyDescent="0.25">
      <c r="A888" t="s">
        <v>457</v>
      </c>
      <c r="B888" t="s">
        <v>458</v>
      </c>
    </row>
    <row r="889" spans="1:2" x14ac:dyDescent="0.25">
      <c r="A889" t="s">
        <v>457</v>
      </c>
      <c r="B889" t="s">
        <v>458</v>
      </c>
    </row>
    <row r="890" spans="1:2" x14ac:dyDescent="0.25">
      <c r="A890" t="s">
        <v>362</v>
      </c>
      <c r="B890" t="s">
        <v>363</v>
      </c>
    </row>
    <row r="891" spans="1:2" x14ac:dyDescent="0.25">
      <c r="A891" t="s">
        <v>346</v>
      </c>
      <c r="B891" t="s">
        <v>347</v>
      </c>
    </row>
    <row r="892" spans="1:2" x14ac:dyDescent="0.25">
      <c r="A892" t="s">
        <v>272</v>
      </c>
      <c r="B892" t="s">
        <v>273</v>
      </c>
    </row>
    <row r="893" spans="1:2" x14ac:dyDescent="0.25">
      <c r="A893" t="s">
        <v>142</v>
      </c>
      <c r="B893" t="s">
        <v>143</v>
      </c>
    </row>
    <row r="894" spans="1:2" x14ac:dyDescent="0.25">
      <c r="A894" t="s">
        <v>394</v>
      </c>
      <c r="B894" t="s">
        <v>395</v>
      </c>
    </row>
    <row r="895" spans="1:2" x14ac:dyDescent="0.25">
      <c r="A895" t="s">
        <v>8321</v>
      </c>
      <c r="B895" t="s">
        <v>8322</v>
      </c>
    </row>
    <row r="896" spans="1:2" x14ac:dyDescent="0.25">
      <c r="A896" t="s">
        <v>226</v>
      </c>
      <c r="B896" t="s">
        <v>227</v>
      </c>
    </row>
    <row r="897" spans="1:2" x14ac:dyDescent="0.25">
      <c r="A897" t="s">
        <v>130</v>
      </c>
      <c r="B897" t="s">
        <v>131</v>
      </c>
    </row>
    <row r="898" spans="1:2" x14ac:dyDescent="0.25">
      <c r="A898" t="s">
        <v>8346</v>
      </c>
      <c r="B898" t="s">
        <v>8347</v>
      </c>
    </row>
    <row r="899" spans="1:2" x14ac:dyDescent="0.25">
      <c r="A899" t="s">
        <v>8346</v>
      </c>
      <c r="B899" t="s">
        <v>8347</v>
      </c>
    </row>
    <row r="900" spans="1:2" x14ac:dyDescent="0.25">
      <c r="A900" t="s">
        <v>782</v>
      </c>
      <c r="B900" t="s">
        <v>783</v>
      </c>
    </row>
    <row r="901" spans="1:2" x14ac:dyDescent="0.25">
      <c r="A901" t="s">
        <v>8352</v>
      </c>
      <c r="B901" t="s">
        <v>8353</v>
      </c>
    </row>
    <row r="902" spans="1:2" x14ac:dyDescent="0.25">
      <c r="A902" t="s">
        <v>8352</v>
      </c>
      <c r="B902" t="s">
        <v>8353</v>
      </c>
    </row>
    <row r="903" spans="1:2" x14ac:dyDescent="0.25">
      <c r="A903" t="s">
        <v>228</v>
      </c>
      <c r="B903" t="s">
        <v>229</v>
      </c>
    </row>
    <row r="904" spans="1:2" x14ac:dyDescent="0.25">
      <c r="A904" t="s">
        <v>8981</v>
      </c>
      <c r="B904" t="s">
        <v>8982</v>
      </c>
    </row>
    <row r="905" spans="1:2" x14ac:dyDescent="0.25">
      <c r="A905" t="s">
        <v>641</v>
      </c>
      <c r="B905" t="s">
        <v>642</v>
      </c>
    </row>
    <row r="906" spans="1:2" x14ac:dyDescent="0.25">
      <c r="A906" t="s">
        <v>8314</v>
      </c>
      <c r="B906" t="s">
        <v>621</v>
      </c>
    </row>
    <row r="907" spans="1:2" x14ac:dyDescent="0.25">
      <c r="A907" t="s">
        <v>194</v>
      </c>
      <c r="B907" t="s">
        <v>195</v>
      </c>
    </row>
    <row r="908" spans="1:2" x14ac:dyDescent="0.25">
      <c r="A908" t="s">
        <v>8694</v>
      </c>
      <c r="B908" t="s">
        <v>8695</v>
      </c>
    </row>
    <row r="909" spans="1:2" x14ac:dyDescent="0.25">
      <c r="A909" t="s">
        <v>8525</v>
      </c>
      <c r="B909" t="s">
        <v>8526</v>
      </c>
    </row>
    <row r="910" spans="1:2" x14ac:dyDescent="0.25">
      <c r="A910" t="s">
        <v>120</v>
      </c>
      <c r="B910" t="s">
        <v>121</v>
      </c>
    </row>
    <row r="911" spans="1:2" x14ac:dyDescent="0.25">
      <c r="A911" t="s">
        <v>333</v>
      </c>
      <c r="B911" t="s">
        <v>334</v>
      </c>
    </row>
    <row r="912" spans="1:2" x14ac:dyDescent="0.25">
      <c r="A912" t="s">
        <v>726</v>
      </c>
      <c r="B912" t="s">
        <v>727</v>
      </c>
    </row>
    <row r="913" spans="1:2" x14ac:dyDescent="0.25">
      <c r="A913" t="s">
        <v>666</v>
      </c>
      <c r="B913" t="s">
        <v>667</v>
      </c>
    </row>
    <row r="914" spans="1:2" x14ac:dyDescent="0.25">
      <c r="A914" t="s">
        <v>374</v>
      </c>
      <c r="B914" t="s">
        <v>375</v>
      </c>
    </row>
    <row r="915" spans="1:2" x14ac:dyDescent="0.25">
      <c r="A915" t="s">
        <v>402</v>
      </c>
      <c r="B915" t="s">
        <v>403</v>
      </c>
    </row>
    <row r="916" spans="1:2" x14ac:dyDescent="0.25">
      <c r="A916" t="s">
        <v>416</v>
      </c>
      <c r="B916" t="s">
        <v>417</v>
      </c>
    </row>
    <row r="917" spans="1:2" x14ac:dyDescent="0.25">
      <c r="A917" t="s">
        <v>300</v>
      </c>
      <c r="B917" t="s">
        <v>301</v>
      </c>
    </row>
    <row r="918" spans="1:2" x14ac:dyDescent="0.25">
      <c r="A918" t="s">
        <v>1429</v>
      </c>
      <c r="B918" t="s">
        <v>1430</v>
      </c>
    </row>
    <row r="919" spans="1:2" x14ac:dyDescent="0.25">
      <c r="A919" t="s">
        <v>424</v>
      </c>
      <c r="B919" t="s">
        <v>425</v>
      </c>
    </row>
    <row r="920" spans="1:2" x14ac:dyDescent="0.25">
      <c r="A920" t="s">
        <v>278</v>
      </c>
      <c r="B920" t="s">
        <v>279</v>
      </c>
    </row>
    <row r="921" spans="1:2" x14ac:dyDescent="0.25">
      <c r="A921" t="s">
        <v>167</v>
      </c>
      <c r="B921" t="s">
        <v>168</v>
      </c>
    </row>
    <row r="922" spans="1:2" x14ac:dyDescent="0.25">
      <c r="A922" t="s">
        <v>134</v>
      </c>
      <c r="B922" t="s">
        <v>135</v>
      </c>
    </row>
    <row r="923" spans="1:2" x14ac:dyDescent="0.25">
      <c r="A923" t="s">
        <v>8319</v>
      </c>
      <c r="B923" t="s">
        <v>8029</v>
      </c>
    </row>
    <row r="924" spans="1:2" x14ac:dyDescent="0.25">
      <c r="A924" t="s">
        <v>89</v>
      </c>
      <c r="B924" t="s">
        <v>90</v>
      </c>
    </row>
    <row r="925" spans="1:2" x14ac:dyDescent="0.25">
      <c r="A925" t="s">
        <v>670</v>
      </c>
      <c r="B925" t="s">
        <v>671</v>
      </c>
    </row>
    <row r="926" spans="1:2" x14ac:dyDescent="0.25">
      <c r="A926" t="s">
        <v>128</v>
      </c>
      <c r="B926" t="s">
        <v>129</v>
      </c>
    </row>
    <row r="927" spans="1:2" x14ac:dyDescent="0.25">
      <c r="A927" t="s">
        <v>552</v>
      </c>
      <c r="B927" t="s">
        <v>553</v>
      </c>
    </row>
    <row r="928" spans="1:2" x14ac:dyDescent="0.25">
      <c r="A928" t="s">
        <v>8129</v>
      </c>
      <c r="B928" t="s">
        <v>8130</v>
      </c>
    </row>
    <row r="929" spans="1:2" x14ac:dyDescent="0.25">
      <c r="A929" t="s">
        <v>120</v>
      </c>
      <c r="B929" t="s">
        <v>121</v>
      </c>
    </row>
    <row r="930" spans="1:2" x14ac:dyDescent="0.25">
      <c r="A930" t="s">
        <v>1317</v>
      </c>
      <c r="B930" t="s">
        <v>1318</v>
      </c>
    </row>
    <row r="931" spans="1:2" x14ac:dyDescent="0.25">
      <c r="A931" t="s">
        <v>466</v>
      </c>
      <c r="B931" t="s">
        <v>467</v>
      </c>
    </row>
    <row r="932" spans="1:2" x14ac:dyDescent="0.25">
      <c r="A932" t="s">
        <v>726</v>
      </c>
      <c r="B932" t="s">
        <v>727</v>
      </c>
    </row>
    <row r="933" spans="1:2" x14ac:dyDescent="0.25">
      <c r="A933" t="s">
        <v>8321</v>
      </c>
      <c r="B933" t="s">
        <v>8322</v>
      </c>
    </row>
    <row r="934" spans="1:2" x14ac:dyDescent="0.25">
      <c r="A934" t="s">
        <v>8683</v>
      </c>
      <c r="B934" t="s">
        <v>8684</v>
      </c>
    </row>
    <row r="935" spans="1:2" x14ac:dyDescent="0.25">
      <c r="A935" t="s">
        <v>333</v>
      </c>
      <c r="B935" t="s">
        <v>334</v>
      </c>
    </row>
    <row r="936" spans="1:2" x14ac:dyDescent="0.25">
      <c r="A936" t="s">
        <v>333</v>
      </c>
      <c r="B936" t="s">
        <v>334</v>
      </c>
    </row>
    <row r="937" spans="1:2" x14ac:dyDescent="0.25">
      <c r="A937" t="s">
        <v>975</v>
      </c>
      <c r="B937" t="s">
        <v>976</v>
      </c>
    </row>
    <row r="938" spans="1:2" x14ac:dyDescent="0.25">
      <c r="A938" t="s">
        <v>314</v>
      </c>
      <c r="B938" t="s">
        <v>315</v>
      </c>
    </row>
    <row r="939" spans="1:2" x14ac:dyDescent="0.25">
      <c r="A939" t="s">
        <v>927</v>
      </c>
      <c r="B939" t="s">
        <v>928</v>
      </c>
    </row>
    <row r="940" spans="1:2" x14ac:dyDescent="0.25">
      <c r="A940" t="s">
        <v>8865</v>
      </c>
      <c r="B940" t="s">
        <v>8866</v>
      </c>
    </row>
    <row r="941" spans="1:2" x14ac:dyDescent="0.25">
      <c r="A941" t="s">
        <v>701</v>
      </c>
      <c r="B941" t="s">
        <v>702</v>
      </c>
    </row>
    <row r="942" spans="1:2" x14ac:dyDescent="0.25">
      <c r="A942" t="s">
        <v>567</v>
      </c>
      <c r="B942" t="s">
        <v>568</v>
      </c>
    </row>
    <row r="943" spans="1:2" x14ac:dyDescent="0.25">
      <c r="A943" t="s">
        <v>1354</v>
      </c>
      <c r="B943" t="s">
        <v>1355</v>
      </c>
    </row>
    <row r="944" spans="1:2" x14ac:dyDescent="0.25">
      <c r="A944" t="s">
        <v>498</v>
      </c>
      <c r="B944" t="s">
        <v>499</v>
      </c>
    </row>
    <row r="945" spans="1:2" x14ac:dyDescent="0.25">
      <c r="A945" t="s">
        <v>496</v>
      </c>
      <c r="B945" t="s">
        <v>497</v>
      </c>
    </row>
    <row r="946" spans="1:2" x14ac:dyDescent="0.25">
      <c r="A946" t="s">
        <v>190</v>
      </c>
      <c r="B946" t="s">
        <v>191</v>
      </c>
    </row>
    <row r="947" spans="1:2" x14ac:dyDescent="0.25">
      <c r="A947" t="s">
        <v>523</v>
      </c>
      <c r="B947" t="s">
        <v>524</v>
      </c>
    </row>
    <row r="948" spans="1:2" x14ac:dyDescent="0.25">
      <c r="A948" t="s">
        <v>8329</v>
      </c>
      <c r="B948" t="s">
        <v>1368</v>
      </c>
    </row>
    <row r="949" spans="1:2" x14ac:dyDescent="0.25">
      <c r="A949" t="s">
        <v>449</v>
      </c>
      <c r="B949" t="s">
        <v>450</v>
      </c>
    </row>
    <row r="950" spans="1:2" x14ac:dyDescent="0.25">
      <c r="A950" t="s">
        <v>449</v>
      </c>
      <c r="B950" t="s">
        <v>450</v>
      </c>
    </row>
    <row r="951" spans="1:2" x14ac:dyDescent="0.25">
      <c r="A951" t="s">
        <v>1360</v>
      </c>
      <c r="B951" t="s">
        <v>1361</v>
      </c>
    </row>
    <row r="952" spans="1:2" x14ac:dyDescent="0.25">
      <c r="A952" t="s">
        <v>93</v>
      </c>
      <c r="B952" t="s">
        <v>4869</v>
      </c>
    </row>
    <row r="953" spans="1:2" x14ac:dyDescent="0.25">
      <c r="A953" t="s">
        <v>8844</v>
      </c>
      <c r="B953" t="s">
        <v>1359</v>
      </c>
    </row>
    <row r="954" spans="1:2" x14ac:dyDescent="0.25">
      <c r="A954" t="s">
        <v>581</v>
      </c>
      <c r="B954" t="s">
        <v>582</v>
      </c>
    </row>
    <row r="955" spans="1:2" x14ac:dyDescent="0.25">
      <c r="A955" t="s">
        <v>346</v>
      </c>
      <c r="B955" t="s">
        <v>347</v>
      </c>
    </row>
    <row r="956" spans="1:2" x14ac:dyDescent="0.25">
      <c r="A956" t="s">
        <v>696</v>
      </c>
      <c r="B956" t="s">
        <v>697</v>
      </c>
    </row>
    <row r="957" spans="1:2" x14ac:dyDescent="0.25">
      <c r="A957" t="s">
        <v>8129</v>
      </c>
      <c r="B957" t="s">
        <v>8130</v>
      </c>
    </row>
    <row r="958" spans="1:2" x14ac:dyDescent="0.25">
      <c r="A958" t="s">
        <v>8192</v>
      </c>
      <c r="B958" t="s">
        <v>8193</v>
      </c>
    </row>
    <row r="959" spans="1:2" x14ac:dyDescent="0.25">
      <c r="A959" t="s">
        <v>7920</v>
      </c>
      <c r="B959" t="s">
        <v>7921</v>
      </c>
    </row>
    <row r="960" spans="1:2" x14ac:dyDescent="0.25">
      <c r="A960" t="s">
        <v>8275</v>
      </c>
      <c r="B960" t="s">
        <v>8276</v>
      </c>
    </row>
    <row r="961" spans="1:2" x14ac:dyDescent="0.25">
      <c r="A961" t="s">
        <v>8058</v>
      </c>
      <c r="B961" t="s">
        <v>8059</v>
      </c>
    </row>
    <row r="962" spans="1:2" x14ac:dyDescent="0.25">
      <c r="A962" t="s">
        <v>753</v>
      </c>
      <c r="B962" t="s">
        <v>754</v>
      </c>
    </row>
    <row r="963" spans="1:2" x14ac:dyDescent="0.25">
      <c r="A963" t="s">
        <v>8368</v>
      </c>
      <c r="B963" t="s">
        <v>297</v>
      </c>
    </row>
    <row r="964" spans="1:2" x14ac:dyDescent="0.25">
      <c r="A964" t="s">
        <v>7969</v>
      </c>
      <c r="B964" t="s">
        <v>7970</v>
      </c>
    </row>
    <row r="965" spans="1:2" x14ac:dyDescent="0.25">
      <c r="A965" t="s">
        <v>7969</v>
      </c>
      <c r="B965" t="s">
        <v>7970</v>
      </c>
    </row>
    <row r="966" spans="1:2" x14ac:dyDescent="0.25">
      <c r="A966" t="s">
        <v>8842</v>
      </c>
      <c r="B966" t="s">
        <v>8843</v>
      </c>
    </row>
    <row r="967" spans="1:2" x14ac:dyDescent="0.25">
      <c r="A967" t="s">
        <v>240</v>
      </c>
      <c r="B967" t="s">
        <v>241</v>
      </c>
    </row>
    <row r="968" spans="1:2" x14ac:dyDescent="0.25">
      <c r="A968" t="s">
        <v>79</v>
      </c>
      <c r="B968" t="s">
        <v>80</v>
      </c>
    </row>
    <row r="969" spans="1:2" x14ac:dyDescent="0.25">
      <c r="A969" t="s">
        <v>304</v>
      </c>
      <c r="B969" t="s">
        <v>305</v>
      </c>
    </row>
    <row r="970" spans="1:2" x14ac:dyDescent="0.25">
      <c r="A970" t="s">
        <v>333</v>
      </c>
      <c r="B970" t="s">
        <v>334</v>
      </c>
    </row>
    <row r="971" spans="1:2" x14ac:dyDescent="0.25">
      <c r="A971" t="s">
        <v>341</v>
      </c>
      <c r="B971" t="s">
        <v>342</v>
      </c>
    </row>
    <row r="972" spans="1:2" x14ac:dyDescent="0.25">
      <c r="A972" t="s">
        <v>186</v>
      </c>
      <c r="B972" t="s">
        <v>187</v>
      </c>
    </row>
    <row r="973" spans="1:2" x14ac:dyDescent="0.25">
      <c r="A973" t="s">
        <v>250</v>
      </c>
      <c r="B973" t="s">
        <v>251</v>
      </c>
    </row>
    <row r="974" spans="1:2" x14ac:dyDescent="0.25">
      <c r="A974" t="s">
        <v>579</v>
      </c>
      <c r="B974" t="s">
        <v>580</v>
      </c>
    </row>
    <row r="975" spans="1:2" x14ac:dyDescent="0.25">
      <c r="A975" t="s">
        <v>494</v>
      </c>
      <c r="B975" t="s">
        <v>495</v>
      </c>
    </row>
    <row r="976" spans="1:2" x14ac:dyDescent="0.25">
      <c r="A976" t="s">
        <v>120</v>
      </c>
      <c r="B976" t="s">
        <v>121</v>
      </c>
    </row>
    <row r="977" spans="1:2" x14ac:dyDescent="0.25">
      <c r="A977" t="s">
        <v>120</v>
      </c>
      <c r="B977" t="s">
        <v>121</v>
      </c>
    </row>
    <row r="978" spans="1:2" x14ac:dyDescent="0.25">
      <c r="A978" t="s">
        <v>8321</v>
      </c>
      <c r="B978" t="s">
        <v>8322</v>
      </c>
    </row>
    <row r="979" spans="1:2" x14ac:dyDescent="0.25">
      <c r="A979" t="s">
        <v>308</v>
      </c>
      <c r="B979" t="s">
        <v>309</v>
      </c>
    </row>
    <row r="980" spans="1:2" x14ac:dyDescent="0.25">
      <c r="A980" t="s">
        <v>348</v>
      </c>
      <c r="B980" t="s">
        <v>349</v>
      </c>
    </row>
    <row r="981" spans="1:2" x14ac:dyDescent="0.25">
      <c r="A981" t="s">
        <v>120</v>
      </c>
      <c r="B981" t="s">
        <v>121</v>
      </c>
    </row>
    <row r="982" spans="1:2" x14ac:dyDescent="0.25">
      <c r="A982" t="s">
        <v>567</v>
      </c>
      <c r="B982" t="s">
        <v>568</v>
      </c>
    </row>
    <row r="983" spans="1:2" x14ac:dyDescent="0.25">
      <c r="A983" t="s">
        <v>120</v>
      </c>
      <c r="B983" t="s">
        <v>121</v>
      </c>
    </row>
    <row r="984" spans="1:2" x14ac:dyDescent="0.25">
      <c r="A984" t="s">
        <v>1391</v>
      </c>
      <c r="B984" t="s">
        <v>1392</v>
      </c>
    </row>
    <row r="985" spans="1:2" x14ac:dyDescent="0.25">
      <c r="A985" t="s">
        <v>544</v>
      </c>
      <c r="B985" t="s">
        <v>545</v>
      </c>
    </row>
    <row r="986" spans="1:2" x14ac:dyDescent="0.25">
      <c r="A986" t="s">
        <v>8366</v>
      </c>
      <c r="B986" t="s">
        <v>1037</v>
      </c>
    </row>
    <row r="987" spans="1:2" x14ac:dyDescent="0.25">
      <c r="A987" t="s">
        <v>8452</v>
      </c>
      <c r="B987" t="s">
        <v>691</v>
      </c>
    </row>
    <row r="988" spans="1:2" x14ac:dyDescent="0.25">
      <c r="A988" t="s">
        <v>678</v>
      </c>
      <c r="B988" t="s">
        <v>679</v>
      </c>
    </row>
    <row r="989" spans="1:2" x14ac:dyDescent="0.25">
      <c r="A989" t="s">
        <v>678</v>
      </c>
      <c r="B989" t="s">
        <v>679</v>
      </c>
    </row>
    <row r="990" spans="1:2" x14ac:dyDescent="0.25">
      <c r="A990" t="s">
        <v>256</v>
      </c>
      <c r="B990" t="s">
        <v>257</v>
      </c>
    </row>
    <row r="991" spans="1:2" x14ac:dyDescent="0.25">
      <c r="A991" t="s">
        <v>8317</v>
      </c>
      <c r="B991" t="s">
        <v>345</v>
      </c>
    </row>
    <row r="992" spans="1:2" x14ac:dyDescent="0.25">
      <c r="A992" t="s">
        <v>523</v>
      </c>
      <c r="B992" t="s">
        <v>524</v>
      </c>
    </row>
    <row r="993" spans="1:2" x14ac:dyDescent="0.25">
      <c r="A993" t="s">
        <v>8065</v>
      </c>
      <c r="B993" t="s">
        <v>8066</v>
      </c>
    </row>
    <row r="994" spans="1:2" x14ac:dyDescent="0.25">
      <c r="A994" t="s">
        <v>1435</v>
      </c>
      <c r="B994" t="s">
        <v>1436</v>
      </c>
    </row>
    <row r="995" spans="1:2" x14ac:dyDescent="0.25">
      <c r="A995" t="s">
        <v>507</v>
      </c>
      <c r="B995" t="s">
        <v>508</v>
      </c>
    </row>
    <row r="996" spans="1:2" x14ac:dyDescent="0.25">
      <c r="A996" t="s">
        <v>304</v>
      </c>
      <c r="B996" t="s">
        <v>305</v>
      </c>
    </row>
    <row r="997" spans="1:2" x14ac:dyDescent="0.25">
      <c r="A997" t="s">
        <v>333</v>
      </c>
      <c r="B997" t="s">
        <v>334</v>
      </c>
    </row>
    <row r="998" spans="1:2" x14ac:dyDescent="0.25">
      <c r="A998" t="s">
        <v>120</v>
      </c>
      <c r="B998" t="s">
        <v>121</v>
      </c>
    </row>
    <row r="999" spans="1:2" x14ac:dyDescent="0.25">
      <c r="A999" t="s">
        <v>496</v>
      </c>
      <c r="B999" t="s">
        <v>497</v>
      </c>
    </row>
    <row r="1000" spans="1:2" x14ac:dyDescent="0.25">
      <c r="A1000" t="s">
        <v>8512</v>
      </c>
      <c r="B1000" t="s">
        <v>8513</v>
      </c>
    </row>
    <row r="1001" spans="1:2" x14ac:dyDescent="0.25">
      <c r="A1001" t="s">
        <v>523</v>
      </c>
      <c r="B1001" t="s">
        <v>524</v>
      </c>
    </row>
    <row r="1002" spans="1:2" x14ac:dyDescent="0.25">
      <c r="A1002" t="s">
        <v>982</v>
      </c>
      <c r="B1002" t="s">
        <v>983</v>
      </c>
    </row>
    <row r="1003" spans="1:2" x14ac:dyDescent="0.25">
      <c r="A1003" t="s">
        <v>144</v>
      </c>
      <c r="B1003" t="s">
        <v>145</v>
      </c>
    </row>
    <row r="1004" spans="1:2" x14ac:dyDescent="0.25">
      <c r="A1004" t="s">
        <v>567</v>
      </c>
      <c r="B1004" t="s">
        <v>568</v>
      </c>
    </row>
    <row r="1005" spans="1:2" x14ac:dyDescent="0.25">
      <c r="A1005" t="s">
        <v>429</v>
      </c>
      <c r="B1005" t="s">
        <v>430</v>
      </c>
    </row>
    <row r="1006" spans="1:2" x14ac:dyDescent="0.25">
      <c r="A1006" t="s">
        <v>429</v>
      </c>
      <c r="B1006" t="s">
        <v>430</v>
      </c>
    </row>
    <row r="1007" spans="1:2" x14ac:dyDescent="0.25">
      <c r="A1007" t="s">
        <v>433</v>
      </c>
      <c r="B1007" t="s">
        <v>434</v>
      </c>
    </row>
    <row r="1008" spans="1:2" x14ac:dyDescent="0.25">
      <c r="A1008" t="s">
        <v>433</v>
      </c>
      <c r="B1008" t="s">
        <v>434</v>
      </c>
    </row>
    <row r="1009" spans="1:2" x14ac:dyDescent="0.25">
      <c r="A1009" t="s">
        <v>433</v>
      </c>
      <c r="B1009" t="s">
        <v>434</v>
      </c>
    </row>
    <row r="1010" spans="1:2" x14ac:dyDescent="0.25">
      <c r="A1010" t="s">
        <v>2457</v>
      </c>
      <c r="B1010" t="s">
        <v>2458</v>
      </c>
    </row>
    <row r="1011" spans="1:2" x14ac:dyDescent="0.25">
      <c r="A1011" t="s">
        <v>1445</v>
      </c>
      <c r="B1011" t="s">
        <v>1446</v>
      </c>
    </row>
    <row r="1012" spans="1:2" x14ac:dyDescent="0.25">
      <c r="A1012" t="s">
        <v>854</v>
      </c>
      <c r="B1012" t="s">
        <v>855</v>
      </c>
    </row>
    <row r="1013" spans="1:2" x14ac:dyDescent="0.25">
      <c r="A1013" t="s">
        <v>8844</v>
      </c>
      <c r="B1013" t="s">
        <v>1359</v>
      </c>
    </row>
    <row r="1014" spans="1:2" x14ac:dyDescent="0.25">
      <c r="A1014" t="s">
        <v>433</v>
      </c>
      <c r="B1014" t="s">
        <v>434</v>
      </c>
    </row>
    <row r="1015" spans="1:2" x14ac:dyDescent="0.25">
      <c r="A1015" t="s">
        <v>433</v>
      </c>
      <c r="B1015" t="s">
        <v>434</v>
      </c>
    </row>
    <row r="1016" spans="1:2" x14ac:dyDescent="0.25">
      <c r="A1016" t="s">
        <v>790</v>
      </c>
      <c r="B1016" t="s">
        <v>791</v>
      </c>
    </row>
    <row r="1017" spans="1:2" x14ac:dyDescent="0.25">
      <c r="A1017" t="s">
        <v>1317</v>
      </c>
      <c r="B1017" t="s">
        <v>1318</v>
      </c>
    </row>
    <row r="1018" spans="1:2" x14ac:dyDescent="0.25">
      <c r="A1018" t="s">
        <v>8355</v>
      </c>
      <c r="B1018" t="s">
        <v>332</v>
      </c>
    </row>
    <row r="1019" spans="1:2" x14ac:dyDescent="0.25">
      <c r="A1019" t="s">
        <v>726</v>
      </c>
      <c r="B1019" t="s">
        <v>727</v>
      </c>
    </row>
    <row r="1020" spans="1:2" x14ac:dyDescent="0.25">
      <c r="A1020" t="s">
        <v>726</v>
      </c>
      <c r="B1020" t="s">
        <v>727</v>
      </c>
    </row>
    <row r="1021" spans="1:2" x14ac:dyDescent="0.25">
      <c r="A1021" t="s">
        <v>346</v>
      </c>
      <c r="B1021" t="s">
        <v>347</v>
      </c>
    </row>
    <row r="1022" spans="1:2" x14ac:dyDescent="0.25">
      <c r="A1022" t="s">
        <v>350</v>
      </c>
      <c r="B1022" t="s">
        <v>351</v>
      </c>
    </row>
    <row r="1023" spans="1:2" x14ac:dyDescent="0.25">
      <c r="A1023" t="s">
        <v>511</v>
      </c>
      <c r="B1023" t="s">
        <v>512</v>
      </c>
    </row>
    <row r="1024" spans="1:2" x14ac:dyDescent="0.25">
      <c r="A1024" t="s">
        <v>8321</v>
      </c>
      <c r="B1024" t="s">
        <v>8322</v>
      </c>
    </row>
    <row r="1025" spans="1:2" x14ac:dyDescent="0.25">
      <c r="A1025" t="s">
        <v>8979</v>
      </c>
      <c r="B1025" t="s">
        <v>8980</v>
      </c>
    </row>
    <row r="1026" spans="1:2" x14ac:dyDescent="0.25">
      <c r="A1026" t="s">
        <v>8853</v>
      </c>
      <c r="B1026" t="s">
        <v>8854</v>
      </c>
    </row>
    <row r="1027" spans="1:2" x14ac:dyDescent="0.25">
      <c r="A1027" t="s">
        <v>8702</v>
      </c>
      <c r="B1027" t="s">
        <v>8703</v>
      </c>
    </row>
    <row r="1028" spans="1:2" x14ac:dyDescent="0.25">
      <c r="A1028" t="s">
        <v>8977</v>
      </c>
      <c r="B1028" t="s">
        <v>8978</v>
      </c>
    </row>
    <row r="1029" spans="1:2" x14ac:dyDescent="0.25">
      <c r="A1029" t="s">
        <v>7915</v>
      </c>
      <c r="B1029" t="s">
        <v>7916</v>
      </c>
    </row>
    <row r="1030" spans="1:2" x14ac:dyDescent="0.25">
      <c r="A1030" t="s">
        <v>7988</v>
      </c>
      <c r="B1030" t="s">
        <v>7989</v>
      </c>
    </row>
    <row r="1031" spans="1:2" x14ac:dyDescent="0.25">
      <c r="A1031" t="s">
        <v>1319</v>
      </c>
      <c r="B1031" t="s">
        <v>1320</v>
      </c>
    </row>
    <row r="1032" spans="1:2" x14ac:dyDescent="0.25">
      <c r="A1032" t="s">
        <v>1399</v>
      </c>
      <c r="B1032" t="s">
        <v>1400</v>
      </c>
    </row>
    <row r="1033" spans="1:2" x14ac:dyDescent="0.25">
      <c r="A1033" t="s">
        <v>921</v>
      </c>
      <c r="B1033" t="s">
        <v>922</v>
      </c>
    </row>
    <row r="1034" spans="1:2" x14ac:dyDescent="0.25">
      <c r="A1034" t="s">
        <v>120</v>
      </c>
      <c r="B1034" t="s">
        <v>121</v>
      </c>
    </row>
    <row r="1035" spans="1:2" x14ac:dyDescent="0.25">
      <c r="A1035" t="s">
        <v>120</v>
      </c>
      <c r="B1035" t="s">
        <v>121</v>
      </c>
    </row>
    <row r="1036" spans="1:2" x14ac:dyDescent="0.25">
      <c r="A1036" t="s">
        <v>112</v>
      </c>
      <c r="B1036" t="s">
        <v>113</v>
      </c>
    </row>
    <row r="1037" spans="1:2" x14ac:dyDescent="0.25">
      <c r="A1037" t="s">
        <v>929</v>
      </c>
      <c r="B1037" t="s">
        <v>930</v>
      </c>
    </row>
    <row r="1038" spans="1:2" x14ac:dyDescent="0.25">
      <c r="A1038" t="s">
        <v>8436</v>
      </c>
      <c r="B1038" t="s">
        <v>8233</v>
      </c>
    </row>
    <row r="1039" spans="1:2" x14ac:dyDescent="0.25">
      <c r="A1039" t="s">
        <v>8702</v>
      </c>
      <c r="B1039" t="s">
        <v>8703</v>
      </c>
    </row>
    <row r="1040" spans="1:2" x14ac:dyDescent="0.25">
      <c r="A1040" t="s">
        <v>8702</v>
      </c>
      <c r="B1040" t="s">
        <v>8703</v>
      </c>
    </row>
    <row r="1041" spans="1:2" x14ac:dyDescent="0.25">
      <c r="A1041" t="s">
        <v>1441</v>
      </c>
      <c r="B1041" t="s">
        <v>1442</v>
      </c>
    </row>
    <row r="1042" spans="1:2" x14ac:dyDescent="0.25">
      <c r="A1042" t="s">
        <v>95</v>
      </c>
      <c r="B1042" t="s">
        <v>96</v>
      </c>
    </row>
    <row r="1043" spans="1:2" x14ac:dyDescent="0.25">
      <c r="A1043" t="s">
        <v>333</v>
      </c>
      <c r="B1043" t="s">
        <v>334</v>
      </c>
    </row>
    <row r="1044" spans="1:2" x14ac:dyDescent="0.25">
      <c r="A1044" t="s">
        <v>333</v>
      </c>
      <c r="B1044" t="s">
        <v>334</v>
      </c>
    </row>
    <row r="1045" spans="1:2" x14ac:dyDescent="0.25">
      <c r="A1045" t="s">
        <v>250</v>
      </c>
      <c r="B1045" t="s">
        <v>251</v>
      </c>
    </row>
    <row r="1046" spans="1:2" x14ac:dyDescent="0.25">
      <c r="A1046" t="s">
        <v>751</v>
      </c>
      <c r="B1046" t="s">
        <v>752</v>
      </c>
    </row>
    <row r="1047" spans="1:2" x14ac:dyDescent="0.25">
      <c r="A1047" t="s">
        <v>751</v>
      </c>
      <c r="B1047" t="s">
        <v>752</v>
      </c>
    </row>
    <row r="1048" spans="1:2" x14ac:dyDescent="0.25">
      <c r="A1048" t="s">
        <v>490</v>
      </c>
      <c r="B1048" t="s">
        <v>491</v>
      </c>
    </row>
    <row r="1049" spans="1:2" x14ac:dyDescent="0.25">
      <c r="A1049" t="s">
        <v>390</v>
      </c>
      <c r="B1049" t="s">
        <v>391</v>
      </c>
    </row>
    <row r="1050" spans="1:2" x14ac:dyDescent="0.25">
      <c r="A1050" t="s">
        <v>453</v>
      </c>
      <c r="B1050" t="s">
        <v>454</v>
      </c>
    </row>
    <row r="1051" spans="1:2" x14ac:dyDescent="0.25">
      <c r="A1051" t="s">
        <v>8844</v>
      </c>
      <c r="B1051" t="s">
        <v>1359</v>
      </c>
    </row>
    <row r="1052" spans="1:2" x14ac:dyDescent="0.25">
      <c r="A1052" t="s">
        <v>431</v>
      </c>
      <c r="B1052" t="s">
        <v>432</v>
      </c>
    </row>
    <row r="1053" spans="1:2" x14ac:dyDescent="0.25">
      <c r="A1053" t="s">
        <v>818</v>
      </c>
      <c r="B1053" t="s">
        <v>819</v>
      </c>
    </row>
    <row r="1054" spans="1:2" x14ac:dyDescent="0.25">
      <c r="A1054" t="s">
        <v>431</v>
      </c>
      <c r="B1054" t="s">
        <v>432</v>
      </c>
    </row>
    <row r="1055" spans="1:2" x14ac:dyDescent="0.25">
      <c r="A1055" t="s">
        <v>333</v>
      </c>
      <c r="B1055" t="s">
        <v>334</v>
      </c>
    </row>
    <row r="1056" spans="1:2" x14ac:dyDescent="0.25">
      <c r="A1056" t="s">
        <v>333</v>
      </c>
      <c r="B1056" t="s">
        <v>334</v>
      </c>
    </row>
    <row r="1057" spans="1:2" x14ac:dyDescent="0.25">
      <c r="A1057" t="s">
        <v>333</v>
      </c>
      <c r="B1057" t="s">
        <v>334</v>
      </c>
    </row>
    <row r="1058" spans="1:2" x14ac:dyDescent="0.25">
      <c r="A1058" t="s">
        <v>496</v>
      </c>
      <c r="B1058" t="s">
        <v>497</v>
      </c>
    </row>
    <row r="1059" spans="1:2" x14ac:dyDescent="0.25">
      <c r="A1059" t="s">
        <v>268</v>
      </c>
      <c r="B1059" t="s">
        <v>269</v>
      </c>
    </row>
    <row r="1060" spans="1:2" x14ac:dyDescent="0.25">
      <c r="A1060" t="s">
        <v>1186</v>
      </c>
      <c r="B1060" t="s">
        <v>1187</v>
      </c>
    </row>
    <row r="1061" spans="1:2" x14ac:dyDescent="0.25">
      <c r="A1061" t="s">
        <v>611</v>
      </c>
      <c r="B1061" t="s">
        <v>612</v>
      </c>
    </row>
    <row r="1062" spans="1:2" x14ac:dyDescent="0.25">
      <c r="A1062" t="s">
        <v>142</v>
      </c>
      <c r="B1062" t="s">
        <v>143</v>
      </c>
    </row>
    <row r="1063" spans="1:2" x14ac:dyDescent="0.25">
      <c r="A1063" t="s">
        <v>120</v>
      </c>
      <c r="B1063" t="s">
        <v>121</v>
      </c>
    </row>
    <row r="1064" spans="1:2" x14ac:dyDescent="0.25">
      <c r="A1064" t="s">
        <v>521</v>
      </c>
      <c r="B1064" t="s">
        <v>522</v>
      </c>
    </row>
    <row r="1065" spans="1:2" x14ac:dyDescent="0.25">
      <c r="A1065" t="s">
        <v>498</v>
      </c>
      <c r="B1065" t="s">
        <v>499</v>
      </c>
    </row>
    <row r="1066" spans="1:2" x14ac:dyDescent="0.25">
      <c r="A1066" t="s">
        <v>8759</v>
      </c>
      <c r="B1066" t="s">
        <v>8179</v>
      </c>
    </row>
    <row r="1067" spans="1:2" x14ac:dyDescent="0.25">
      <c r="A1067" t="s">
        <v>814</v>
      </c>
      <c r="B1067" t="s">
        <v>815</v>
      </c>
    </row>
    <row r="1068" spans="1:2" x14ac:dyDescent="0.25">
      <c r="A1068" t="s">
        <v>8975</v>
      </c>
      <c r="B1068" t="s">
        <v>8976</v>
      </c>
    </row>
    <row r="1069" spans="1:2" x14ac:dyDescent="0.25">
      <c r="A1069" t="s">
        <v>8973</v>
      </c>
      <c r="B1069" t="s">
        <v>8974</v>
      </c>
    </row>
    <row r="1070" spans="1:2" x14ac:dyDescent="0.25">
      <c r="A1070" t="s">
        <v>120</v>
      </c>
      <c r="B1070" t="s">
        <v>121</v>
      </c>
    </row>
    <row r="1071" spans="1:2" x14ac:dyDescent="0.25">
      <c r="A1071" t="s">
        <v>8329</v>
      </c>
      <c r="B1071" t="s">
        <v>1368</v>
      </c>
    </row>
    <row r="1072" spans="1:2" x14ac:dyDescent="0.25">
      <c r="A1072" t="s">
        <v>8329</v>
      </c>
      <c r="B1072" t="s">
        <v>1368</v>
      </c>
    </row>
    <row r="1073" spans="1:2" x14ac:dyDescent="0.25">
      <c r="A1073" t="s">
        <v>931</v>
      </c>
      <c r="B1073" t="s">
        <v>932</v>
      </c>
    </row>
    <row r="1074" spans="1:2" x14ac:dyDescent="0.25">
      <c r="A1074" t="s">
        <v>749</v>
      </c>
      <c r="B1074" t="s">
        <v>750</v>
      </c>
    </row>
    <row r="1075" spans="1:2" x14ac:dyDescent="0.25">
      <c r="A1075" t="s">
        <v>698</v>
      </c>
      <c r="B1075" t="s">
        <v>699</v>
      </c>
    </row>
    <row r="1076" spans="1:2" x14ac:dyDescent="0.25">
      <c r="A1076" t="s">
        <v>7891</v>
      </c>
      <c r="B1076" t="s">
        <v>1126</v>
      </c>
    </row>
    <row r="1077" spans="1:2" x14ac:dyDescent="0.25">
      <c r="A1077" t="s">
        <v>443</v>
      </c>
      <c r="B1077" t="s">
        <v>444</v>
      </c>
    </row>
    <row r="1078" spans="1:2" x14ac:dyDescent="0.25">
      <c r="A1078" t="s">
        <v>8312</v>
      </c>
      <c r="B1078" t="s">
        <v>426</v>
      </c>
    </row>
    <row r="1079" spans="1:2" x14ac:dyDescent="0.25">
      <c r="A1079" t="s">
        <v>1441</v>
      </c>
      <c r="B1079" t="s">
        <v>1442</v>
      </c>
    </row>
    <row r="1080" spans="1:2" x14ac:dyDescent="0.25">
      <c r="A1080" t="s">
        <v>8512</v>
      </c>
      <c r="B1080" t="s">
        <v>8513</v>
      </c>
    </row>
    <row r="1081" spans="1:2" x14ac:dyDescent="0.25">
      <c r="A1081" t="s">
        <v>7903</v>
      </c>
      <c r="B1081" t="s">
        <v>7904</v>
      </c>
    </row>
    <row r="1082" spans="1:2" x14ac:dyDescent="0.25">
      <c r="A1082" t="s">
        <v>333</v>
      </c>
      <c r="B1082" t="s">
        <v>334</v>
      </c>
    </row>
    <row r="1083" spans="1:2" x14ac:dyDescent="0.25">
      <c r="A1083" t="s">
        <v>333</v>
      </c>
      <c r="B1083" t="s">
        <v>334</v>
      </c>
    </row>
    <row r="1084" spans="1:2" x14ac:dyDescent="0.25">
      <c r="A1084" t="s">
        <v>333</v>
      </c>
      <c r="B1084" t="s">
        <v>334</v>
      </c>
    </row>
    <row r="1085" spans="1:2" x14ac:dyDescent="0.25">
      <c r="A1085" t="s">
        <v>1419</v>
      </c>
      <c r="B1085" t="s">
        <v>1420</v>
      </c>
    </row>
    <row r="1086" spans="1:2" x14ac:dyDescent="0.25">
      <c r="A1086" t="s">
        <v>7911</v>
      </c>
      <c r="B1086" t="s">
        <v>357</v>
      </c>
    </row>
    <row r="1087" spans="1:2" x14ac:dyDescent="0.25">
      <c r="A1087" t="s">
        <v>921</v>
      </c>
      <c r="B1087" t="s">
        <v>922</v>
      </c>
    </row>
    <row r="1088" spans="1:2" x14ac:dyDescent="0.25">
      <c r="A1088" t="s">
        <v>412</v>
      </c>
      <c r="B1088" t="s">
        <v>413</v>
      </c>
    </row>
    <row r="1089" spans="1:2" x14ac:dyDescent="0.25">
      <c r="A1089" t="s">
        <v>1664</v>
      </c>
      <c r="B1089" t="s">
        <v>1665</v>
      </c>
    </row>
    <row r="1090" spans="1:2" x14ac:dyDescent="0.25">
      <c r="A1090" t="s">
        <v>8971</v>
      </c>
      <c r="B1090" t="s">
        <v>8972</v>
      </c>
    </row>
    <row r="1091" spans="1:2" x14ac:dyDescent="0.25">
      <c r="A1091" t="s">
        <v>238</v>
      </c>
      <c r="B1091" t="s">
        <v>239</v>
      </c>
    </row>
    <row r="1092" spans="1:2" x14ac:dyDescent="0.25">
      <c r="A1092" t="s">
        <v>304</v>
      </c>
      <c r="B1092" t="s">
        <v>305</v>
      </c>
    </row>
    <row r="1093" spans="1:2" x14ac:dyDescent="0.25">
      <c r="A1093" t="s">
        <v>304</v>
      </c>
      <c r="B1093" t="s">
        <v>305</v>
      </c>
    </row>
    <row r="1094" spans="1:2" x14ac:dyDescent="0.25">
      <c r="A1094" t="s">
        <v>608</v>
      </c>
      <c r="B1094" t="s">
        <v>609</v>
      </c>
    </row>
    <row r="1095" spans="1:2" x14ac:dyDescent="0.25">
      <c r="A1095" t="s">
        <v>7911</v>
      </c>
      <c r="B1095" t="s">
        <v>357</v>
      </c>
    </row>
    <row r="1096" spans="1:2" x14ac:dyDescent="0.25">
      <c r="A1096" t="s">
        <v>7909</v>
      </c>
      <c r="B1096" t="s">
        <v>7910</v>
      </c>
    </row>
    <row r="1097" spans="1:2" x14ac:dyDescent="0.25">
      <c r="A1097" t="s">
        <v>755</v>
      </c>
      <c r="B1097" t="s">
        <v>756</v>
      </c>
    </row>
    <row r="1098" spans="1:2" x14ac:dyDescent="0.25">
      <c r="A1098" t="s">
        <v>8436</v>
      </c>
      <c r="B1098" t="s">
        <v>8233</v>
      </c>
    </row>
    <row r="1099" spans="1:2" x14ac:dyDescent="0.25">
      <c r="A1099" t="s">
        <v>120</v>
      </c>
      <c r="B1099" t="s">
        <v>121</v>
      </c>
    </row>
    <row r="1100" spans="1:2" x14ac:dyDescent="0.25">
      <c r="A1100" t="s">
        <v>1371</v>
      </c>
      <c r="B1100" t="s">
        <v>1372</v>
      </c>
    </row>
    <row r="1101" spans="1:2" x14ac:dyDescent="0.25">
      <c r="A1101" t="s">
        <v>308</v>
      </c>
      <c r="B1101" t="s">
        <v>309</v>
      </c>
    </row>
    <row r="1102" spans="1:2" x14ac:dyDescent="0.25">
      <c r="A1102" t="s">
        <v>188</v>
      </c>
      <c r="B1102" t="s">
        <v>189</v>
      </c>
    </row>
    <row r="1103" spans="1:2" x14ac:dyDescent="0.25">
      <c r="A1103" t="s">
        <v>698</v>
      </c>
      <c r="B1103" t="s">
        <v>699</v>
      </c>
    </row>
    <row r="1104" spans="1:2" x14ac:dyDescent="0.25">
      <c r="A1104" t="s">
        <v>8338</v>
      </c>
      <c r="B1104" t="s">
        <v>461</v>
      </c>
    </row>
    <row r="1105" spans="1:2" x14ac:dyDescent="0.25">
      <c r="A1105" t="s">
        <v>8360</v>
      </c>
      <c r="B1105" t="s">
        <v>8361</v>
      </c>
    </row>
    <row r="1106" spans="1:2" x14ac:dyDescent="0.25">
      <c r="A1106" t="s">
        <v>79</v>
      </c>
      <c r="B1106" t="s">
        <v>80</v>
      </c>
    </row>
    <row r="1107" spans="1:2" x14ac:dyDescent="0.25">
      <c r="A1107" t="s">
        <v>382</v>
      </c>
      <c r="B1107" t="s">
        <v>383</v>
      </c>
    </row>
    <row r="1108" spans="1:2" x14ac:dyDescent="0.25">
      <c r="A1108" t="s">
        <v>8065</v>
      </c>
      <c r="B1108" t="s">
        <v>8066</v>
      </c>
    </row>
    <row r="1109" spans="1:2" x14ac:dyDescent="0.25">
      <c r="A1109" t="s">
        <v>79</v>
      </c>
      <c r="B1109" t="s">
        <v>80</v>
      </c>
    </row>
    <row r="1110" spans="1:2" x14ac:dyDescent="0.25">
      <c r="A1110" t="s">
        <v>8844</v>
      </c>
      <c r="B1110" t="s">
        <v>1359</v>
      </c>
    </row>
    <row r="1111" spans="1:2" x14ac:dyDescent="0.25">
      <c r="A1111" t="s">
        <v>97</v>
      </c>
      <c r="B1111" t="s">
        <v>98</v>
      </c>
    </row>
    <row r="1112" spans="1:2" x14ac:dyDescent="0.25">
      <c r="A1112" t="s">
        <v>97</v>
      </c>
      <c r="B1112" t="s">
        <v>98</v>
      </c>
    </row>
    <row r="1113" spans="1:2" x14ac:dyDescent="0.25">
      <c r="A1113" t="s">
        <v>97</v>
      </c>
      <c r="B1113" t="s">
        <v>98</v>
      </c>
    </row>
    <row r="1114" spans="1:2" x14ac:dyDescent="0.25">
      <c r="A1114" t="s">
        <v>97</v>
      </c>
      <c r="B1114" t="s">
        <v>98</v>
      </c>
    </row>
    <row r="1115" spans="1:2" x14ac:dyDescent="0.25">
      <c r="A1115" t="s">
        <v>97</v>
      </c>
      <c r="B1115" t="s">
        <v>98</v>
      </c>
    </row>
    <row r="1116" spans="1:2" x14ac:dyDescent="0.25">
      <c r="A1116" t="s">
        <v>97</v>
      </c>
      <c r="B1116" t="s">
        <v>98</v>
      </c>
    </row>
    <row r="1117" spans="1:2" x14ac:dyDescent="0.25">
      <c r="A1117" t="s">
        <v>97</v>
      </c>
      <c r="B1117" t="s">
        <v>98</v>
      </c>
    </row>
    <row r="1118" spans="1:2" x14ac:dyDescent="0.25">
      <c r="A1118" t="s">
        <v>97</v>
      </c>
      <c r="B1118" t="s">
        <v>98</v>
      </c>
    </row>
    <row r="1119" spans="1:2" x14ac:dyDescent="0.25">
      <c r="A1119" t="s">
        <v>97</v>
      </c>
      <c r="B1119" t="s">
        <v>98</v>
      </c>
    </row>
    <row r="1120" spans="1:2" x14ac:dyDescent="0.25">
      <c r="A1120" t="s">
        <v>97</v>
      </c>
      <c r="B1120" t="s">
        <v>98</v>
      </c>
    </row>
    <row r="1121" spans="1:2" x14ac:dyDescent="0.25">
      <c r="A1121" t="s">
        <v>97</v>
      </c>
      <c r="B1121" t="s">
        <v>98</v>
      </c>
    </row>
    <row r="1122" spans="1:2" x14ac:dyDescent="0.25">
      <c r="A1122" t="s">
        <v>97</v>
      </c>
      <c r="B1122" t="s">
        <v>98</v>
      </c>
    </row>
    <row r="1123" spans="1:2" x14ac:dyDescent="0.25">
      <c r="A1123" t="s">
        <v>97</v>
      </c>
      <c r="B1123" t="s">
        <v>98</v>
      </c>
    </row>
    <row r="1124" spans="1:2" x14ac:dyDescent="0.25">
      <c r="A1124" t="s">
        <v>771</v>
      </c>
      <c r="B1124" t="s">
        <v>772</v>
      </c>
    </row>
    <row r="1125" spans="1:2" x14ac:dyDescent="0.25">
      <c r="A1125" t="s">
        <v>8438</v>
      </c>
      <c r="B1125" t="s">
        <v>1222</v>
      </c>
    </row>
    <row r="1126" spans="1:2" x14ac:dyDescent="0.25">
      <c r="A1126" t="s">
        <v>8321</v>
      </c>
      <c r="B1126" t="s">
        <v>8322</v>
      </c>
    </row>
    <row r="1127" spans="1:2" x14ac:dyDescent="0.25">
      <c r="A1127" t="s">
        <v>120</v>
      </c>
      <c r="B1127" t="s">
        <v>121</v>
      </c>
    </row>
    <row r="1128" spans="1:2" x14ac:dyDescent="0.25">
      <c r="A1128" t="s">
        <v>292</v>
      </c>
      <c r="B1128" t="s">
        <v>293</v>
      </c>
    </row>
    <row r="1129" spans="1:2" x14ac:dyDescent="0.25">
      <c r="A1129" t="s">
        <v>120</v>
      </c>
      <c r="B1129" t="s">
        <v>121</v>
      </c>
    </row>
    <row r="1130" spans="1:2" x14ac:dyDescent="0.25">
      <c r="A1130" t="s">
        <v>8702</v>
      </c>
      <c r="B1130" t="s">
        <v>8703</v>
      </c>
    </row>
    <row r="1131" spans="1:2" x14ac:dyDescent="0.25">
      <c r="A1131" t="s">
        <v>394</v>
      </c>
      <c r="B1131" t="s">
        <v>395</v>
      </c>
    </row>
    <row r="1132" spans="1:2" x14ac:dyDescent="0.25">
      <c r="A1132" t="s">
        <v>8346</v>
      </c>
      <c r="B1132" t="s">
        <v>8347</v>
      </c>
    </row>
    <row r="1133" spans="1:2" x14ac:dyDescent="0.25">
      <c r="A1133" t="s">
        <v>8321</v>
      </c>
      <c r="B1133" t="s">
        <v>8322</v>
      </c>
    </row>
    <row r="1134" spans="1:2" x14ac:dyDescent="0.25">
      <c r="A1134" t="s">
        <v>97</v>
      </c>
      <c r="B1134" t="s">
        <v>98</v>
      </c>
    </row>
    <row r="1135" spans="1:2" x14ac:dyDescent="0.25">
      <c r="A1135" t="s">
        <v>97</v>
      </c>
      <c r="B1135" t="s">
        <v>98</v>
      </c>
    </row>
    <row r="1136" spans="1:2" x14ac:dyDescent="0.25">
      <c r="A1136" t="s">
        <v>97</v>
      </c>
      <c r="B1136" t="s">
        <v>98</v>
      </c>
    </row>
    <row r="1137" spans="1:2" x14ac:dyDescent="0.25">
      <c r="A1137" t="s">
        <v>97</v>
      </c>
      <c r="B1137" t="s">
        <v>98</v>
      </c>
    </row>
    <row r="1138" spans="1:2" x14ac:dyDescent="0.25">
      <c r="A1138" t="s">
        <v>97</v>
      </c>
      <c r="B1138" t="s">
        <v>98</v>
      </c>
    </row>
    <row r="1139" spans="1:2" x14ac:dyDescent="0.25">
      <c r="A1139" t="s">
        <v>97</v>
      </c>
      <c r="B1139" t="s">
        <v>98</v>
      </c>
    </row>
    <row r="1140" spans="1:2" x14ac:dyDescent="0.25">
      <c r="A1140" t="s">
        <v>97</v>
      </c>
      <c r="B1140" t="s">
        <v>98</v>
      </c>
    </row>
    <row r="1141" spans="1:2" x14ac:dyDescent="0.25">
      <c r="A1141" t="s">
        <v>97</v>
      </c>
      <c r="B1141" t="s">
        <v>98</v>
      </c>
    </row>
    <row r="1142" spans="1:2" x14ac:dyDescent="0.25">
      <c r="A1142" t="s">
        <v>97</v>
      </c>
      <c r="B1142" t="s">
        <v>98</v>
      </c>
    </row>
    <row r="1143" spans="1:2" x14ac:dyDescent="0.25">
      <c r="A1143" t="s">
        <v>97</v>
      </c>
      <c r="B1143" t="s">
        <v>98</v>
      </c>
    </row>
    <row r="1144" spans="1:2" x14ac:dyDescent="0.25">
      <c r="A1144" t="s">
        <v>97</v>
      </c>
      <c r="B1144" t="s">
        <v>98</v>
      </c>
    </row>
    <row r="1145" spans="1:2" x14ac:dyDescent="0.25">
      <c r="A1145" t="s">
        <v>97</v>
      </c>
      <c r="B1145" t="s">
        <v>98</v>
      </c>
    </row>
    <row r="1146" spans="1:2" x14ac:dyDescent="0.25">
      <c r="A1146" t="s">
        <v>97</v>
      </c>
      <c r="B1146" t="s">
        <v>98</v>
      </c>
    </row>
    <row r="1147" spans="1:2" x14ac:dyDescent="0.25">
      <c r="A1147" t="s">
        <v>97</v>
      </c>
      <c r="B1147" t="s">
        <v>98</v>
      </c>
    </row>
    <row r="1148" spans="1:2" x14ac:dyDescent="0.25">
      <c r="A1148" t="s">
        <v>97</v>
      </c>
      <c r="B1148" t="s">
        <v>98</v>
      </c>
    </row>
    <row r="1149" spans="1:2" x14ac:dyDescent="0.25">
      <c r="A1149" t="s">
        <v>575</v>
      </c>
      <c r="B1149" t="s">
        <v>576</v>
      </c>
    </row>
    <row r="1150" spans="1:2" x14ac:dyDescent="0.25">
      <c r="A1150" t="s">
        <v>97</v>
      </c>
      <c r="B1150" t="s">
        <v>98</v>
      </c>
    </row>
    <row r="1151" spans="1:2" x14ac:dyDescent="0.25">
      <c r="A1151" t="s">
        <v>97</v>
      </c>
      <c r="B1151" t="s">
        <v>98</v>
      </c>
    </row>
    <row r="1152" spans="1:2" x14ac:dyDescent="0.25">
      <c r="A1152" t="s">
        <v>97</v>
      </c>
      <c r="B1152" t="s">
        <v>98</v>
      </c>
    </row>
    <row r="1153" spans="1:2" x14ac:dyDescent="0.25">
      <c r="A1153" t="s">
        <v>97</v>
      </c>
      <c r="B1153" t="s">
        <v>98</v>
      </c>
    </row>
    <row r="1154" spans="1:2" x14ac:dyDescent="0.25">
      <c r="A1154" t="s">
        <v>97</v>
      </c>
      <c r="B1154" t="s">
        <v>98</v>
      </c>
    </row>
    <row r="1155" spans="1:2" x14ac:dyDescent="0.25">
      <c r="A1155" t="s">
        <v>97</v>
      </c>
      <c r="B1155" t="s">
        <v>98</v>
      </c>
    </row>
    <row r="1156" spans="1:2" x14ac:dyDescent="0.25">
      <c r="A1156" t="s">
        <v>97</v>
      </c>
      <c r="B1156" t="s">
        <v>98</v>
      </c>
    </row>
    <row r="1157" spans="1:2" x14ac:dyDescent="0.25">
      <c r="A1157" t="s">
        <v>97</v>
      </c>
      <c r="B1157" t="s">
        <v>98</v>
      </c>
    </row>
    <row r="1158" spans="1:2" x14ac:dyDescent="0.25">
      <c r="A1158" t="s">
        <v>97</v>
      </c>
      <c r="B1158" t="s">
        <v>98</v>
      </c>
    </row>
    <row r="1159" spans="1:2" x14ac:dyDescent="0.25">
      <c r="A1159" t="s">
        <v>97</v>
      </c>
      <c r="B1159" t="s">
        <v>98</v>
      </c>
    </row>
    <row r="1160" spans="1:2" x14ac:dyDescent="0.25">
      <c r="A1160" t="s">
        <v>97</v>
      </c>
      <c r="B1160" t="s">
        <v>98</v>
      </c>
    </row>
    <row r="1161" spans="1:2" x14ac:dyDescent="0.25">
      <c r="A1161" t="s">
        <v>97</v>
      </c>
      <c r="B1161" t="s">
        <v>98</v>
      </c>
    </row>
    <row r="1162" spans="1:2" x14ac:dyDescent="0.25">
      <c r="A1162" t="s">
        <v>97</v>
      </c>
      <c r="B1162" t="s">
        <v>98</v>
      </c>
    </row>
    <row r="1163" spans="1:2" x14ac:dyDescent="0.25">
      <c r="A1163" t="s">
        <v>97</v>
      </c>
      <c r="B1163" t="s">
        <v>98</v>
      </c>
    </row>
    <row r="1164" spans="1:2" x14ac:dyDescent="0.25">
      <c r="A1164" t="s">
        <v>97</v>
      </c>
      <c r="B1164" t="s">
        <v>98</v>
      </c>
    </row>
    <row r="1165" spans="1:2" x14ac:dyDescent="0.25">
      <c r="A1165" t="s">
        <v>97</v>
      </c>
      <c r="B1165" t="s">
        <v>98</v>
      </c>
    </row>
    <row r="1166" spans="1:2" x14ac:dyDescent="0.25">
      <c r="A1166" t="s">
        <v>97</v>
      </c>
      <c r="B1166" t="s">
        <v>98</v>
      </c>
    </row>
    <row r="1167" spans="1:2" x14ac:dyDescent="0.25">
      <c r="A1167" t="s">
        <v>120</v>
      </c>
      <c r="B1167" t="s">
        <v>121</v>
      </c>
    </row>
    <row r="1168" spans="1:2" x14ac:dyDescent="0.25">
      <c r="A1168" t="s">
        <v>97</v>
      </c>
      <c r="B1168" t="s">
        <v>98</v>
      </c>
    </row>
    <row r="1169" spans="1:2" x14ac:dyDescent="0.25">
      <c r="A1169" t="s">
        <v>97</v>
      </c>
      <c r="B1169" t="s">
        <v>98</v>
      </c>
    </row>
    <row r="1170" spans="1:2" x14ac:dyDescent="0.25">
      <c r="A1170" t="s">
        <v>97</v>
      </c>
      <c r="B1170" t="s">
        <v>98</v>
      </c>
    </row>
    <row r="1171" spans="1:2" x14ac:dyDescent="0.25">
      <c r="A1171" t="s">
        <v>97</v>
      </c>
      <c r="B1171" t="s">
        <v>98</v>
      </c>
    </row>
    <row r="1172" spans="1:2" x14ac:dyDescent="0.25">
      <c r="A1172" t="s">
        <v>97</v>
      </c>
      <c r="B1172" t="s">
        <v>98</v>
      </c>
    </row>
    <row r="1173" spans="1:2" x14ac:dyDescent="0.25">
      <c r="A1173" t="s">
        <v>97</v>
      </c>
      <c r="B1173" t="s">
        <v>98</v>
      </c>
    </row>
    <row r="1174" spans="1:2" x14ac:dyDescent="0.25">
      <c r="A1174" t="s">
        <v>97</v>
      </c>
      <c r="B1174" t="s">
        <v>98</v>
      </c>
    </row>
    <row r="1175" spans="1:2" x14ac:dyDescent="0.25">
      <c r="A1175" t="s">
        <v>97</v>
      </c>
      <c r="B1175" t="s">
        <v>98</v>
      </c>
    </row>
    <row r="1176" spans="1:2" x14ac:dyDescent="0.25">
      <c r="A1176" t="s">
        <v>97</v>
      </c>
      <c r="B1176" t="s">
        <v>98</v>
      </c>
    </row>
    <row r="1177" spans="1:2" x14ac:dyDescent="0.25">
      <c r="A1177" t="s">
        <v>97</v>
      </c>
      <c r="B1177" t="s">
        <v>98</v>
      </c>
    </row>
    <row r="1178" spans="1:2" x14ac:dyDescent="0.25">
      <c r="A1178" t="s">
        <v>8340</v>
      </c>
      <c r="B1178" t="s">
        <v>355</v>
      </c>
    </row>
    <row r="1179" spans="1:2" x14ac:dyDescent="0.25">
      <c r="A1179" t="s">
        <v>8308</v>
      </c>
      <c r="B1179" t="s">
        <v>105</v>
      </c>
    </row>
    <row r="1180" spans="1:2" x14ac:dyDescent="0.25">
      <c r="A1180" t="s">
        <v>304</v>
      </c>
      <c r="B1180" t="s">
        <v>305</v>
      </c>
    </row>
    <row r="1181" spans="1:2" x14ac:dyDescent="0.25">
      <c r="A1181" t="s">
        <v>583</v>
      </c>
      <c r="B1181" t="s">
        <v>584</v>
      </c>
    </row>
    <row r="1182" spans="1:2" x14ac:dyDescent="0.25">
      <c r="A1182" t="s">
        <v>908</v>
      </c>
      <c r="B1182" t="s">
        <v>909</v>
      </c>
    </row>
    <row r="1183" spans="1:2" x14ac:dyDescent="0.25">
      <c r="A1183" t="s">
        <v>120</v>
      </c>
      <c r="B1183" t="s">
        <v>121</v>
      </c>
    </row>
    <row r="1184" spans="1:2" x14ac:dyDescent="0.25">
      <c r="A1184" t="s">
        <v>8452</v>
      </c>
      <c r="B1184" t="s">
        <v>691</v>
      </c>
    </row>
    <row r="1185" spans="1:2" x14ac:dyDescent="0.25">
      <c r="A1185" t="s">
        <v>8341</v>
      </c>
      <c r="B1185" t="s">
        <v>8342</v>
      </c>
    </row>
    <row r="1186" spans="1:2" x14ac:dyDescent="0.25">
      <c r="A1186" t="s">
        <v>134</v>
      </c>
      <c r="B1186" t="s">
        <v>135</v>
      </c>
    </row>
    <row r="1187" spans="1:2" x14ac:dyDescent="0.25">
      <c r="A1187" t="s">
        <v>254</v>
      </c>
      <c r="B1187" t="s">
        <v>255</v>
      </c>
    </row>
    <row r="1188" spans="1:2" x14ac:dyDescent="0.25">
      <c r="A1188" t="s">
        <v>8969</v>
      </c>
      <c r="B1188" t="s">
        <v>8970</v>
      </c>
    </row>
    <row r="1189" spans="1:2" x14ac:dyDescent="0.25">
      <c r="A1189" t="s">
        <v>8313</v>
      </c>
      <c r="B1189" t="s">
        <v>322</v>
      </c>
    </row>
    <row r="1190" spans="1:2" x14ac:dyDescent="0.25">
      <c r="A1190" t="s">
        <v>110</v>
      </c>
      <c r="B1190" t="s">
        <v>111</v>
      </c>
    </row>
    <row r="1191" spans="1:2" x14ac:dyDescent="0.25">
      <c r="A1191" t="s">
        <v>120</v>
      </c>
      <c r="B1191" t="s">
        <v>121</v>
      </c>
    </row>
    <row r="1192" spans="1:2" x14ac:dyDescent="0.25">
      <c r="A1192" t="s">
        <v>8437</v>
      </c>
      <c r="B1192" t="s">
        <v>8188</v>
      </c>
    </row>
    <row r="1193" spans="1:2" x14ac:dyDescent="0.25">
      <c r="A1193" t="s">
        <v>560</v>
      </c>
      <c r="B1193" t="s">
        <v>561</v>
      </c>
    </row>
    <row r="1194" spans="1:2" x14ac:dyDescent="0.25">
      <c r="A1194" t="s">
        <v>7834</v>
      </c>
      <c r="B1194" t="s">
        <v>7835</v>
      </c>
    </row>
    <row r="1195" spans="1:2" x14ac:dyDescent="0.25">
      <c r="A1195" t="s">
        <v>466</v>
      </c>
      <c r="B1195" t="s">
        <v>467</v>
      </c>
    </row>
    <row r="1196" spans="1:2" x14ac:dyDescent="0.25">
      <c r="A1196" t="s">
        <v>771</v>
      </c>
      <c r="B1196" t="s">
        <v>772</v>
      </c>
    </row>
    <row r="1197" spans="1:2" x14ac:dyDescent="0.25">
      <c r="A1197" t="s">
        <v>8354</v>
      </c>
      <c r="B1197" t="s">
        <v>1067</v>
      </c>
    </row>
    <row r="1198" spans="1:2" x14ac:dyDescent="0.25">
      <c r="A1198" t="s">
        <v>1174</v>
      </c>
      <c r="B1198" t="s">
        <v>1175</v>
      </c>
    </row>
    <row r="1199" spans="1:2" x14ac:dyDescent="0.25">
      <c r="A1199" t="s">
        <v>1174</v>
      </c>
      <c r="B1199" t="s">
        <v>1175</v>
      </c>
    </row>
    <row r="1200" spans="1:2" x14ac:dyDescent="0.25">
      <c r="A1200" t="s">
        <v>1174</v>
      </c>
      <c r="B1200" t="s">
        <v>1175</v>
      </c>
    </row>
    <row r="1201" spans="1:2" x14ac:dyDescent="0.25">
      <c r="A1201" t="s">
        <v>1174</v>
      </c>
      <c r="B1201" t="s">
        <v>1175</v>
      </c>
    </row>
    <row r="1202" spans="1:2" x14ac:dyDescent="0.25">
      <c r="A1202" t="s">
        <v>1174</v>
      </c>
      <c r="B1202" t="s">
        <v>1175</v>
      </c>
    </row>
    <row r="1203" spans="1:2" x14ac:dyDescent="0.25">
      <c r="A1203" t="s">
        <v>1174</v>
      </c>
      <c r="B1203" t="s">
        <v>1175</v>
      </c>
    </row>
    <row r="1204" spans="1:2" x14ac:dyDescent="0.25">
      <c r="A1204" t="s">
        <v>1174</v>
      </c>
      <c r="B1204" t="s">
        <v>1175</v>
      </c>
    </row>
    <row r="1205" spans="1:2" x14ac:dyDescent="0.25">
      <c r="A1205" t="s">
        <v>1174</v>
      </c>
      <c r="B1205" t="s">
        <v>1175</v>
      </c>
    </row>
    <row r="1206" spans="1:2" x14ac:dyDescent="0.25">
      <c r="A1206" t="s">
        <v>1174</v>
      </c>
      <c r="B1206" t="s">
        <v>1175</v>
      </c>
    </row>
    <row r="1207" spans="1:2" x14ac:dyDescent="0.25">
      <c r="A1207" t="s">
        <v>1174</v>
      </c>
      <c r="B1207" t="s">
        <v>1175</v>
      </c>
    </row>
    <row r="1208" spans="1:2" x14ac:dyDescent="0.25">
      <c r="A1208" t="s">
        <v>1174</v>
      </c>
      <c r="B1208" t="s">
        <v>1175</v>
      </c>
    </row>
    <row r="1209" spans="1:2" x14ac:dyDescent="0.25">
      <c r="A1209" t="s">
        <v>1174</v>
      </c>
      <c r="B1209" t="s">
        <v>1175</v>
      </c>
    </row>
    <row r="1210" spans="1:2" x14ac:dyDescent="0.25">
      <c r="A1210" t="s">
        <v>1174</v>
      </c>
      <c r="B1210" t="s">
        <v>1175</v>
      </c>
    </row>
    <row r="1211" spans="1:2" x14ac:dyDescent="0.25">
      <c r="A1211" t="s">
        <v>1174</v>
      </c>
      <c r="B1211" t="s">
        <v>1175</v>
      </c>
    </row>
    <row r="1212" spans="1:2" x14ac:dyDescent="0.25">
      <c r="A1212" t="s">
        <v>1174</v>
      </c>
      <c r="B1212" t="s">
        <v>1175</v>
      </c>
    </row>
    <row r="1213" spans="1:2" x14ac:dyDescent="0.25">
      <c r="A1213" s="21" t="s">
        <v>1174</v>
      </c>
      <c r="B1213" t="s">
        <v>1175</v>
      </c>
    </row>
    <row r="1214" spans="1:2" x14ac:dyDescent="0.25">
      <c r="A1214" t="s">
        <v>97</v>
      </c>
      <c r="B1214" t="s">
        <v>98</v>
      </c>
    </row>
    <row r="1215" spans="1:2" x14ac:dyDescent="0.25">
      <c r="A1215" t="s">
        <v>771</v>
      </c>
      <c r="B1215" t="s">
        <v>772</v>
      </c>
    </row>
    <row r="1216" spans="1:2" x14ac:dyDescent="0.25">
      <c r="A1216" t="s">
        <v>278</v>
      </c>
      <c r="B1216" t="s">
        <v>279</v>
      </c>
    </row>
    <row r="1217" spans="1:2" x14ac:dyDescent="0.25">
      <c r="A1217" t="s">
        <v>433</v>
      </c>
      <c r="B1217" t="s">
        <v>434</v>
      </c>
    </row>
    <row r="1218" spans="1:2" x14ac:dyDescent="0.25">
      <c r="A1218" t="s">
        <v>771</v>
      </c>
      <c r="B1218" t="s">
        <v>772</v>
      </c>
    </row>
    <row r="1219" spans="1:2" x14ac:dyDescent="0.25">
      <c r="A1219" t="s">
        <v>83</v>
      </c>
      <c r="B1219" t="s">
        <v>84</v>
      </c>
    </row>
    <row r="1220" spans="1:2" x14ac:dyDescent="0.25">
      <c r="A1220" t="s">
        <v>8435</v>
      </c>
      <c r="B1220" t="s">
        <v>173</v>
      </c>
    </row>
    <row r="1221" spans="1:2" x14ac:dyDescent="0.25">
      <c r="A1221" t="s">
        <v>333</v>
      </c>
      <c r="B1221" t="s">
        <v>334</v>
      </c>
    </row>
    <row r="1222" spans="1:2" x14ac:dyDescent="0.25">
      <c r="A1222" t="s">
        <v>333</v>
      </c>
      <c r="B1222" t="s">
        <v>334</v>
      </c>
    </row>
    <row r="1223" spans="1:2" x14ac:dyDescent="0.25">
      <c r="A1223" t="s">
        <v>190</v>
      </c>
      <c r="B1223" t="s">
        <v>191</v>
      </c>
    </row>
    <row r="1224" spans="1:2" x14ac:dyDescent="0.25">
      <c r="A1224" t="s">
        <v>120</v>
      </c>
      <c r="B1224" t="s">
        <v>121</v>
      </c>
    </row>
    <row r="1225" spans="1:2" x14ac:dyDescent="0.25">
      <c r="A1225" t="s">
        <v>8321</v>
      </c>
      <c r="B1225" t="s">
        <v>8322</v>
      </c>
    </row>
    <row r="1226" spans="1:2" x14ac:dyDescent="0.25">
      <c r="A1226" t="s">
        <v>8310</v>
      </c>
      <c r="B1226" t="s">
        <v>8311</v>
      </c>
    </row>
    <row r="1227" spans="1:2" x14ac:dyDescent="0.25">
      <c r="A1227" t="s">
        <v>513</v>
      </c>
      <c r="B1227" t="s">
        <v>514</v>
      </c>
    </row>
    <row r="1228" spans="1:2" x14ac:dyDescent="0.25">
      <c r="A1228" t="s">
        <v>515</v>
      </c>
      <c r="B1228" t="s">
        <v>516</v>
      </c>
    </row>
    <row r="1229" spans="1:2" x14ac:dyDescent="0.25">
      <c r="A1229" t="s">
        <v>515</v>
      </c>
      <c r="B1229" t="s">
        <v>516</v>
      </c>
    </row>
    <row r="1230" spans="1:2" x14ac:dyDescent="0.25">
      <c r="A1230" t="s">
        <v>8319</v>
      </c>
      <c r="B1230" t="s">
        <v>8029</v>
      </c>
    </row>
    <row r="1231" spans="1:2" x14ac:dyDescent="0.25">
      <c r="A1231" t="s">
        <v>120</v>
      </c>
      <c r="B1231" t="s">
        <v>121</v>
      </c>
    </row>
    <row r="1232" spans="1:2" x14ac:dyDescent="0.25">
      <c r="A1232" t="s">
        <v>302</v>
      </c>
      <c r="B1232" t="s">
        <v>303</v>
      </c>
    </row>
    <row r="1233" spans="1:2" x14ac:dyDescent="0.25">
      <c r="A1233" t="s">
        <v>298</v>
      </c>
      <c r="B1233" t="s">
        <v>299</v>
      </c>
    </row>
    <row r="1234" spans="1:2" x14ac:dyDescent="0.25">
      <c r="A1234" t="s">
        <v>7931</v>
      </c>
      <c r="B1234" t="s">
        <v>7932</v>
      </c>
    </row>
    <row r="1235" spans="1:2" x14ac:dyDescent="0.25">
      <c r="A1235" t="s">
        <v>8137</v>
      </c>
      <c r="B1235" t="s">
        <v>8138</v>
      </c>
    </row>
    <row r="1236" spans="1:2" x14ac:dyDescent="0.25">
      <c r="A1236" t="s">
        <v>134</v>
      </c>
      <c r="B1236" t="s">
        <v>135</v>
      </c>
    </row>
    <row r="1237" spans="1:2" x14ac:dyDescent="0.25">
      <c r="A1237" t="s">
        <v>8329</v>
      </c>
      <c r="B1237" t="s">
        <v>1368</v>
      </c>
    </row>
    <row r="1238" spans="1:2" x14ac:dyDescent="0.25">
      <c r="A1238" t="s">
        <v>8312</v>
      </c>
      <c r="B1238" t="s">
        <v>426</v>
      </c>
    </row>
    <row r="1239" spans="1:2" x14ac:dyDescent="0.25">
      <c r="A1239" t="s">
        <v>8312</v>
      </c>
      <c r="B1239" t="s">
        <v>426</v>
      </c>
    </row>
    <row r="1240" spans="1:2" x14ac:dyDescent="0.25">
      <c r="A1240" t="s">
        <v>439</v>
      </c>
      <c r="B1240" t="s">
        <v>440</v>
      </c>
    </row>
    <row r="1241" spans="1:2" x14ac:dyDescent="0.25">
      <c r="A1241" t="s">
        <v>333</v>
      </c>
      <c r="B1241" t="s">
        <v>334</v>
      </c>
    </row>
    <row r="1242" spans="1:2" x14ac:dyDescent="0.25">
      <c r="A1242" t="s">
        <v>333</v>
      </c>
      <c r="B1242" t="s">
        <v>334</v>
      </c>
    </row>
    <row r="1243" spans="1:2" x14ac:dyDescent="0.25">
      <c r="A1243" t="s">
        <v>728</v>
      </c>
      <c r="B1243" t="s">
        <v>729</v>
      </c>
    </row>
    <row r="1244" spans="1:2" x14ac:dyDescent="0.25">
      <c r="A1244" t="s">
        <v>915</v>
      </c>
      <c r="B1244" t="s">
        <v>916</v>
      </c>
    </row>
    <row r="1245" spans="1:2" x14ac:dyDescent="0.25">
      <c r="A1245" t="s">
        <v>142</v>
      </c>
      <c r="B1245" t="s">
        <v>143</v>
      </c>
    </row>
    <row r="1246" spans="1:2" x14ac:dyDescent="0.25">
      <c r="A1246" t="s">
        <v>120</v>
      </c>
      <c r="B1246" t="s">
        <v>121</v>
      </c>
    </row>
    <row r="1247" spans="1:2" x14ac:dyDescent="0.25">
      <c r="A1247" t="s">
        <v>120</v>
      </c>
      <c r="B1247" t="s">
        <v>121</v>
      </c>
    </row>
    <row r="1248" spans="1:2" x14ac:dyDescent="0.25">
      <c r="A1248" t="s">
        <v>120</v>
      </c>
      <c r="B1248" t="s">
        <v>121</v>
      </c>
    </row>
    <row r="1249" spans="1:2" x14ac:dyDescent="0.25">
      <c r="A1249" t="s">
        <v>120</v>
      </c>
      <c r="B1249" t="s">
        <v>121</v>
      </c>
    </row>
    <row r="1250" spans="1:2" x14ac:dyDescent="0.25">
      <c r="A1250" t="s">
        <v>945</v>
      </c>
      <c r="B1250" t="s">
        <v>946</v>
      </c>
    </row>
    <row r="1251" spans="1:2" x14ac:dyDescent="0.25">
      <c r="A1251" t="s">
        <v>8082</v>
      </c>
      <c r="B1251" t="s">
        <v>8083</v>
      </c>
    </row>
    <row r="1252" spans="1:2" x14ac:dyDescent="0.25">
      <c r="A1252" t="s">
        <v>120</v>
      </c>
      <c r="B1252" t="s">
        <v>121</v>
      </c>
    </row>
    <row r="1253" spans="1:2" x14ac:dyDescent="0.25">
      <c r="A1253" t="s">
        <v>739</v>
      </c>
      <c r="B1253" t="s">
        <v>740</v>
      </c>
    </row>
    <row r="1254" spans="1:2" x14ac:dyDescent="0.25">
      <c r="A1254" t="s">
        <v>672</v>
      </c>
      <c r="B1254" t="s">
        <v>673</v>
      </c>
    </row>
    <row r="1255" spans="1:2" x14ac:dyDescent="0.25">
      <c r="A1255" t="s">
        <v>1160</v>
      </c>
      <c r="B1255" t="s">
        <v>1161</v>
      </c>
    </row>
    <row r="1256" spans="1:2" x14ac:dyDescent="0.25">
      <c r="A1256" t="s">
        <v>588</v>
      </c>
      <c r="B1256" t="s">
        <v>589</v>
      </c>
    </row>
    <row r="1257" spans="1:2" x14ac:dyDescent="0.25">
      <c r="A1257" t="s">
        <v>333</v>
      </c>
      <c r="B1257" t="s">
        <v>334</v>
      </c>
    </row>
    <row r="1258" spans="1:2" x14ac:dyDescent="0.25">
      <c r="A1258" t="s">
        <v>108</v>
      </c>
      <c r="B1258" t="s">
        <v>109</v>
      </c>
    </row>
    <row r="1259" spans="1:2" x14ac:dyDescent="0.25">
      <c r="A1259" t="s">
        <v>8352</v>
      </c>
      <c r="B1259" t="s">
        <v>8353</v>
      </c>
    </row>
    <row r="1260" spans="1:2" x14ac:dyDescent="0.25">
      <c r="A1260" t="s">
        <v>8153</v>
      </c>
      <c r="B1260" t="s">
        <v>8154</v>
      </c>
    </row>
    <row r="1261" spans="1:2" x14ac:dyDescent="0.25">
      <c r="A1261" t="s">
        <v>527</v>
      </c>
      <c r="B1261" t="s">
        <v>528</v>
      </c>
    </row>
    <row r="1262" spans="1:2" x14ac:dyDescent="0.25">
      <c r="A1262" t="s">
        <v>527</v>
      </c>
      <c r="B1262" t="s">
        <v>528</v>
      </c>
    </row>
    <row r="1263" spans="1:2" x14ac:dyDescent="0.25">
      <c r="A1263" t="s">
        <v>89</v>
      </c>
      <c r="B1263" t="s">
        <v>90</v>
      </c>
    </row>
    <row r="1264" spans="1:2" x14ac:dyDescent="0.25">
      <c r="A1264" t="s">
        <v>8346</v>
      </c>
      <c r="B1264" t="s">
        <v>8347</v>
      </c>
    </row>
    <row r="1265" spans="1:2" x14ac:dyDescent="0.25">
      <c r="A1265" t="s">
        <v>8535</v>
      </c>
      <c r="B1265" t="s">
        <v>8536</v>
      </c>
    </row>
    <row r="1266" spans="1:2" x14ac:dyDescent="0.25">
      <c r="A1266" t="s">
        <v>751</v>
      </c>
      <c r="B1266" t="s">
        <v>752</v>
      </c>
    </row>
    <row r="1267" spans="1:2" x14ac:dyDescent="0.25">
      <c r="A1267" t="s">
        <v>563</v>
      </c>
      <c r="B1267" t="s">
        <v>564</v>
      </c>
    </row>
    <row r="1268" spans="1:2" x14ac:dyDescent="0.25">
      <c r="A1268" t="s">
        <v>563</v>
      </c>
      <c r="B1268" t="s">
        <v>564</v>
      </c>
    </row>
    <row r="1269" spans="1:2" x14ac:dyDescent="0.25">
      <c r="A1269" t="s">
        <v>763</v>
      </c>
      <c r="B1269" t="s">
        <v>764</v>
      </c>
    </row>
    <row r="1270" spans="1:2" x14ac:dyDescent="0.25">
      <c r="A1270" t="s">
        <v>8842</v>
      </c>
      <c r="B1270" t="s">
        <v>8843</v>
      </c>
    </row>
    <row r="1271" spans="1:2" x14ac:dyDescent="0.25">
      <c r="A1271" t="s">
        <v>167</v>
      </c>
      <c r="B1271" t="s">
        <v>168</v>
      </c>
    </row>
    <row r="1272" spans="1:2" x14ac:dyDescent="0.25">
      <c r="A1272" t="s">
        <v>8145</v>
      </c>
      <c r="B1272" t="s">
        <v>8146</v>
      </c>
    </row>
    <row r="1273" spans="1:2" x14ac:dyDescent="0.25">
      <c r="A1273" t="s">
        <v>814</v>
      </c>
      <c r="B1273" t="s">
        <v>815</v>
      </c>
    </row>
    <row r="1274" spans="1:2" x14ac:dyDescent="0.25">
      <c r="A1274" t="s">
        <v>739</v>
      </c>
      <c r="B1274" t="s">
        <v>740</v>
      </c>
    </row>
    <row r="1275" spans="1:2" x14ac:dyDescent="0.25">
      <c r="A1275" t="s">
        <v>120</v>
      </c>
      <c r="B1275" t="s">
        <v>121</v>
      </c>
    </row>
    <row r="1276" spans="1:2" x14ac:dyDescent="0.25">
      <c r="A1276" t="s">
        <v>120</v>
      </c>
      <c r="B1276" t="s">
        <v>121</v>
      </c>
    </row>
    <row r="1277" spans="1:2" x14ac:dyDescent="0.25">
      <c r="A1277" t="s">
        <v>1261</v>
      </c>
      <c r="B1277" t="s">
        <v>1262</v>
      </c>
    </row>
    <row r="1278" spans="1:2" x14ac:dyDescent="0.25">
      <c r="A1278" t="s">
        <v>120</v>
      </c>
      <c r="B1278" t="s">
        <v>121</v>
      </c>
    </row>
    <row r="1279" spans="1:2" x14ac:dyDescent="0.25">
      <c r="A1279" t="s">
        <v>8352</v>
      </c>
      <c r="B1279" t="s">
        <v>8353</v>
      </c>
    </row>
    <row r="1280" spans="1:2" x14ac:dyDescent="0.25">
      <c r="A1280" t="s">
        <v>8844</v>
      </c>
      <c r="B1280" t="s">
        <v>1359</v>
      </c>
    </row>
    <row r="1281" spans="1:2" x14ac:dyDescent="0.25">
      <c r="A1281" t="s">
        <v>8352</v>
      </c>
      <c r="B1281" t="s">
        <v>8353</v>
      </c>
    </row>
    <row r="1282" spans="1:2" x14ac:dyDescent="0.25">
      <c r="A1282" t="s">
        <v>1313</v>
      </c>
      <c r="B1282" t="s">
        <v>1314</v>
      </c>
    </row>
    <row r="1283" spans="1:2" x14ac:dyDescent="0.25">
      <c r="A1283" t="s">
        <v>1435</v>
      </c>
      <c r="B1283" t="s">
        <v>1436</v>
      </c>
    </row>
    <row r="1284" spans="1:2" x14ac:dyDescent="0.25">
      <c r="A1284" t="s">
        <v>120</v>
      </c>
      <c r="B1284" t="s">
        <v>121</v>
      </c>
    </row>
    <row r="1285" spans="1:2" x14ac:dyDescent="0.25">
      <c r="A1285" t="s">
        <v>120</v>
      </c>
      <c r="B1285" t="s">
        <v>121</v>
      </c>
    </row>
    <row r="1286" spans="1:2" x14ac:dyDescent="0.25">
      <c r="A1286" t="s">
        <v>455</v>
      </c>
      <c r="B1286" t="s">
        <v>456</v>
      </c>
    </row>
    <row r="1287" spans="1:2" x14ac:dyDescent="0.25">
      <c r="A1287" t="s">
        <v>8778</v>
      </c>
      <c r="B1287" t="s">
        <v>8968</v>
      </c>
    </row>
    <row r="1288" spans="1:2" x14ac:dyDescent="0.25">
      <c r="A1288" t="s">
        <v>120</v>
      </c>
      <c r="B1288" t="s">
        <v>121</v>
      </c>
    </row>
    <row r="1289" spans="1:2" x14ac:dyDescent="0.25">
      <c r="A1289" t="s">
        <v>226</v>
      </c>
      <c r="B1289" t="s">
        <v>227</v>
      </c>
    </row>
    <row r="1290" spans="1:2" x14ac:dyDescent="0.25">
      <c r="A1290" t="s">
        <v>1395</v>
      </c>
      <c r="B1290" t="s">
        <v>1396</v>
      </c>
    </row>
    <row r="1291" spans="1:2" x14ac:dyDescent="0.25">
      <c r="A1291" t="s">
        <v>8510</v>
      </c>
      <c r="B1291" t="s">
        <v>8511</v>
      </c>
    </row>
    <row r="1292" spans="1:2" x14ac:dyDescent="0.25">
      <c r="A1292" t="s">
        <v>8317</v>
      </c>
      <c r="B1292" t="s">
        <v>345</v>
      </c>
    </row>
    <row r="1293" spans="1:2" x14ac:dyDescent="0.25">
      <c r="A1293" t="s">
        <v>954</v>
      </c>
      <c r="B1293" t="s">
        <v>955</v>
      </c>
    </row>
    <row r="1294" spans="1:2" x14ac:dyDescent="0.25">
      <c r="A1294" t="s">
        <v>498</v>
      </c>
      <c r="B1294" t="s">
        <v>499</v>
      </c>
    </row>
    <row r="1295" spans="1:2" x14ac:dyDescent="0.25">
      <c r="A1295" t="s">
        <v>333</v>
      </c>
      <c r="B1295" t="s">
        <v>334</v>
      </c>
    </row>
    <row r="1296" spans="1:2" x14ac:dyDescent="0.25">
      <c r="A1296" t="s">
        <v>85</v>
      </c>
      <c r="B1296" t="s">
        <v>86</v>
      </c>
    </row>
    <row r="1297" spans="1:2" x14ac:dyDescent="0.25">
      <c r="A1297" t="s">
        <v>343</v>
      </c>
      <c r="B1297" t="s">
        <v>344</v>
      </c>
    </row>
    <row r="1298" spans="1:2" x14ac:dyDescent="0.25">
      <c r="A1298" t="s">
        <v>8966</v>
      </c>
      <c r="B1298" t="s">
        <v>8967</v>
      </c>
    </row>
    <row r="1299" spans="1:2" x14ac:dyDescent="0.25">
      <c r="A1299" t="s">
        <v>457</v>
      </c>
      <c r="B1299" t="s">
        <v>458</v>
      </c>
    </row>
    <row r="1300" spans="1:2" x14ac:dyDescent="0.25">
      <c r="A1300" t="s">
        <v>8321</v>
      </c>
      <c r="B1300" t="s">
        <v>8322</v>
      </c>
    </row>
    <row r="1301" spans="1:2" x14ac:dyDescent="0.25">
      <c r="A1301" t="s">
        <v>8851</v>
      </c>
      <c r="B1301" t="s">
        <v>8852</v>
      </c>
    </row>
    <row r="1302" spans="1:2" x14ac:dyDescent="0.25">
      <c r="A1302" t="s">
        <v>278</v>
      </c>
      <c r="B1302" t="s">
        <v>279</v>
      </c>
    </row>
    <row r="1303" spans="1:2" x14ac:dyDescent="0.25">
      <c r="A1303" t="s">
        <v>498</v>
      </c>
      <c r="B1303" t="s">
        <v>499</v>
      </c>
    </row>
    <row r="1304" spans="1:2" x14ac:dyDescent="0.25">
      <c r="A1304" t="s">
        <v>498</v>
      </c>
      <c r="B1304" t="s">
        <v>499</v>
      </c>
    </row>
    <row r="1305" spans="1:2" x14ac:dyDescent="0.25">
      <c r="A1305" t="s">
        <v>552</v>
      </c>
      <c r="B1305" t="s">
        <v>553</v>
      </c>
    </row>
    <row r="1306" spans="1:2" x14ac:dyDescent="0.25">
      <c r="A1306" t="s">
        <v>120</v>
      </c>
      <c r="B1306" t="s">
        <v>121</v>
      </c>
    </row>
    <row r="1307" spans="1:2" x14ac:dyDescent="0.25">
      <c r="A1307" t="s">
        <v>144</v>
      </c>
      <c r="B1307" t="s">
        <v>145</v>
      </c>
    </row>
    <row r="1308" spans="1:2" x14ac:dyDescent="0.25">
      <c r="A1308" s="21" t="s">
        <v>552</v>
      </c>
      <c r="B1308" t="s">
        <v>553</v>
      </c>
    </row>
    <row r="1309" spans="1:2" x14ac:dyDescent="0.25">
      <c r="A1309" t="s">
        <v>396</v>
      </c>
      <c r="B1309" t="s">
        <v>397</v>
      </c>
    </row>
    <row r="1310" spans="1:2" x14ac:dyDescent="0.25">
      <c r="A1310" t="s">
        <v>865</v>
      </c>
      <c r="B1310" t="s">
        <v>866</v>
      </c>
    </row>
    <row r="1311" spans="1:2" x14ac:dyDescent="0.25">
      <c r="A1311" t="s">
        <v>364</v>
      </c>
      <c r="B1311" t="s">
        <v>365</v>
      </c>
    </row>
    <row r="1312" spans="1:2" x14ac:dyDescent="0.25">
      <c r="A1312" t="s">
        <v>120</v>
      </c>
      <c r="B1312" t="s">
        <v>121</v>
      </c>
    </row>
    <row r="1313" spans="1:2" x14ac:dyDescent="0.25">
      <c r="A1313" t="s">
        <v>1415</v>
      </c>
      <c r="B1313" t="s">
        <v>1416</v>
      </c>
    </row>
    <row r="1314" spans="1:2" x14ac:dyDescent="0.25">
      <c r="A1314" t="s">
        <v>7931</v>
      </c>
      <c r="B1314" t="s">
        <v>7932</v>
      </c>
    </row>
    <row r="1315" spans="1:2" x14ac:dyDescent="0.25">
      <c r="A1315" t="s">
        <v>666</v>
      </c>
      <c r="B1315" t="s">
        <v>667</v>
      </c>
    </row>
    <row r="1316" spans="1:2" x14ac:dyDescent="0.25">
      <c r="A1316" t="s">
        <v>8863</v>
      </c>
      <c r="B1316" t="s">
        <v>8864</v>
      </c>
    </row>
    <row r="1317" spans="1:2" x14ac:dyDescent="0.25">
      <c r="A1317" t="s">
        <v>410</v>
      </c>
      <c r="B1317" t="s">
        <v>411</v>
      </c>
    </row>
    <row r="1318" spans="1:2" x14ac:dyDescent="0.25">
      <c r="A1318" t="s">
        <v>300</v>
      </c>
      <c r="B1318" t="s">
        <v>301</v>
      </c>
    </row>
    <row r="1319" spans="1:2" x14ac:dyDescent="0.25">
      <c r="A1319" t="s">
        <v>288</v>
      </c>
      <c r="B1319" t="s">
        <v>289</v>
      </c>
    </row>
    <row r="1320" spans="1:2" x14ac:dyDescent="0.25">
      <c r="A1320" t="s">
        <v>573</v>
      </c>
      <c r="B1320" t="s">
        <v>574</v>
      </c>
    </row>
    <row r="1321" spans="1:2" x14ac:dyDescent="0.25">
      <c r="A1321" s="21" t="s">
        <v>552</v>
      </c>
      <c r="B1321" t="s">
        <v>553</v>
      </c>
    </row>
    <row r="1322" spans="1:2" x14ac:dyDescent="0.25">
      <c r="A1322" t="s">
        <v>8844</v>
      </c>
      <c r="B1322" t="s">
        <v>1359</v>
      </c>
    </row>
    <row r="1323" spans="1:2" x14ac:dyDescent="0.25">
      <c r="A1323" t="s">
        <v>218</v>
      </c>
      <c r="B1323" t="s">
        <v>219</v>
      </c>
    </row>
    <row r="1324" spans="1:2" x14ac:dyDescent="0.25">
      <c r="A1324" t="s">
        <v>218</v>
      </c>
      <c r="B1324" t="s">
        <v>219</v>
      </c>
    </row>
    <row r="1325" spans="1:2" x14ac:dyDescent="0.25">
      <c r="A1325" t="s">
        <v>308</v>
      </c>
      <c r="B1325" t="s">
        <v>309</v>
      </c>
    </row>
    <row r="1326" spans="1:2" x14ac:dyDescent="0.25">
      <c r="A1326" t="s">
        <v>8964</v>
      </c>
      <c r="B1326" t="s">
        <v>8965</v>
      </c>
    </row>
    <row r="1327" spans="1:2" x14ac:dyDescent="0.25">
      <c r="A1327" t="s">
        <v>544</v>
      </c>
      <c r="B1327" t="s">
        <v>545</v>
      </c>
    </row>
    <row r="1328" spans="1:2" x14ac:dyDescent="0.25">
      <c r="A1328" t="s">
        <v>142</v>
      </c>
      <c r="B1328" t="s">
        <v>143</v>
      </c>
    </row>
    <row r="1329" spans="1:2" x14ac:dyDescent="0.25">
      <c r="A1329" t="s">
        <v>8328</v>
      </c>
      <c r="B1329" t="s">
        <v>478</v>
      </c>
    </row>
    <row r="1330" spans="1:2" x14ac:dyDescent="0.25">
      <c r="A1330" t="s">
        <v>8769</v>
      </c>
      <c r="B1330" t="s">
        <v>8768</v>
      </c>
    </row>
    <row r="1331" spans="1:2" x14ac:dyDescent="0.25">
      <c r="A1331" t="s">
        <v>670</v>
      </c>
      <c r="B1331" t="s">
        <v>671</v>
      </c>
    </row>
    <row r="1332" spans="1:2" x14ac:dyDescent="0.25">
      <c r="A1332" t="s">
        <v>112</v>
      </c>
      <c r="B1332" t="s">
        <v>113</v>
      </c>
    </row>
    <row r="1333" spans="1:2" x14ac:dyDescent="0.25">
      <c r="A1333" t="s">
        <v>112</v>
      </c>
      <c r="B1333" t="s">
        <v>113</v>
      </c>
    </row>
    <row r="1334" spans="1:2" x14ac:dyDescent="0.25">
      <c r="A1334" t="s">
        <v>112</v>
      </c>
      <c r="B1334" t="s">
        <v>113</v>
      </c>
    </row>
    <row r="1335" spans="1:2" x14ac:dyDescent="0.25">
      <c r="A1335" t="s">
        <v>142</v>
      </c>
      <c r="B1335" t="s">
        <v>143</v>
      </c>
    </row>
    <row r="1336" spans="1:2" x14ac:dyDescent="0.25">
      <c r="A1336" t="s">
        <v>726</v>
      </c>
      <c r="B1336" t="s">
        <v>727</v>
      </c>
    </row>
    <row r="1337" spans="1:2" x14ac:dyDescent="0.25">
      <c r="A1337" t="s">
        <v>726</v>
      </c>
      <c r="B1337" t="s">
        <v>727</v>
      </c>
    </row>
    <row r="1338" spans="1:2" x14ac:dyDescent="0.25">
      <c r="A1338" t="s">
        <v>157</v>
      </c>
      <c r="B1338" t="s">
        <v>158</v>
      </c>
    </row>
    <row r="1339" spans="1:2" x14ac:dyDescent="0.25">
      <c r="A1339" t="s">
        <v>333</v>
      </c>
      <c r="B1339" t="s">
        <v>334</v>
      </c>
    </row>
    <row r="1340" spans="1:2" x14ac:dyDescent="0.25">
      <c r="A1340" s="21" t="s">
        <v>294</v>
      </c>
      <c r="B1340" t="s">
        <v>295</v>
      </c>
    </row>
    <row r="1341" spans="1:2" x14ac:dyDescent="0.25">
      <c r="A1341" t="s">
        <v>8842</v>
      </c>
      <c r="B1341" t="s">
        <v>8843</v>
      </c>
    </row>
    <row r="1342" spans="1:2" x14ac:dyDescent="0.25">
      <c r="A1342" t="s">
        <v>304</v>
      </c>
      <c r="B1342" t="s">
        <v>305</v>
      </c>
    </row>
    <row r="1343" spans="1:2" x14ac:dyDescent="0.25">
      <c r="A1343" t="s">
        <v>378</v>
      </c>
      <c r="B1343" t="s">
        <v>379</v>
      </c>
    </row>
    <row r="1344" spans="1:2" x14ac:dyDescent="0.25">
      <c r="A1344" t="s">
        <v>8516</v>
      </c>
      <c r="B1344" t="s">
        <v>8517</v>
      </c>
    </row>
    <row r="1345" spans="1:2" x14ac:dyDescent="0.25">
      <c r="A1345" s="21" t="s">
        <v>294</v>
      </c>
      <c r="B1345" t="s">
        <v>295</v>
      </c>
    </row>
    <row r="1346" spans="1:2" x14ac:dyDescent="0.25">
      <c r="A1346" t="s">
        <v>433</v>
      </c>
      <c r="B1346" t="s">
        <v>434</v>
      </c>
    </row>
    <row r="1347" spans="1:2" x14ac:dyDescent="0.25">
      <c r="A1347" t="s">
        <v>93</v>
      </c>
      <c r="B1347" t="s">
        <v>94</v>
      </c>
    </row>
    <row r="1348" spans="1:2" x14ac:dyDescent="0.25">
      <c r="A1348" t="s">
        <v>254</v>
      </c>
      <c r="B1348" t="s">
        <v>255</v>
      </c>
    </row>
    <row r="1349" spans="1:2" x14ac:dyDescent="0.25">
      <c r="A1349" t="s">
        <v>254</v>
      </c>
      <c r="B1349" t="s">
        <v>255</v>
      </c>
    </row>
    <row r="1350" spans="1:2" x14ac:dyDescent="0.25">
      <c r="A1350" t="s">
        <v>8853</v>
      </c>
      <c r="B1350" t="s">
        <v>8854</v>
      </c>
    </row>
    <row r="1351" spans="1:2" x14ac:dyDescent="0.25">
      <c r="A1351" t="s">
        <v>8318</v>
      </c>
      <c r="B1351" t="s">
        <v>543</v>
      </c>
    </row>
    <row r="1352" spans="1:2" x14ac:dyDescent="0.25">
      <c r="A1352" t="s">
        <v>424</v>
      </c>
      <c r="B1352" t="s">
        <v>425</v>
      </c>
    </row>
    <row r="1353" spans="1:2" x14ac:dyDescent="0.25">
      <c r="A1353" t="s">
        <v>120</v>
      </c>
      <c r="B1353" t="s">
        <v>121</v>
      </c>
    </row>
    <row r="1354" spans="1:2" x14ac:dyDescent="0.25">
      <c r="A1354" t="s">
        <v>814</v>
      </c>
      <c r="B1354" t="s">
        <v>815</v>
      </c>
    </row>
    <row r="1355" spans="1:2" x14ac:dyDescent="0.25">
      <c r="A1355" t="s">
        <v>116</v>
      </c>
      <c r="B1355" t="s">
        <v>117</v>
      </c>
    </row>
    <row r="1356" spans="1:2" x14ac:dyDescent="0.25">
      <c r="A1356" t="s">
        <v>116</v>
      </c>
      <c r="B1356" t="s">
        <v>117</v>
      </c>
    </row>
    <row r="1357" spans="1:2" x14ac:dyDescent="0.25">
      <c r="A1357" t="s">
        <v>116</v>
      </c>
      <c r="B1357" t="s">
        <v>117</v>
      </c>
    </row>
    <row r="1358" spans="1:2" x14ac:dyDescent="0.25">
      <c r="A1358" t="s">
        <v>116</v>
      </c>
      <c r="B1358" t="s">
        <v>117</v>
      </c>
    </row>
    <row r="1359" spans="1:2" x14ac:dyDescent="0.25">
      <c r="A1359" t="s">
        <v>116</v>
      </c>
      <c r="B1359" t="s">
        <v>117</v>
      </c>
    </row>
    <row r="1360" spans="1:2" x14ac:dyDescent="0.25">
      <c r="A1360" t="s">
        <v>116</v>
      </c>
      <c r="B1360" t="s">
        <v>117</v>
      </c>
    </row>
    <row r="1361" spans="1:2" x14ac:dyDescent="0.25">
      <c r="A1361" t="s">
        <v>116</v>
      </c>
      <c r="B1361" t="s">
        <v>117</v>
      </c>
    </row>
    <row r="1362" spans="1:2" x14ac:dyDescent="0.25">
      <c r="A1362" t="s">
        <v>116</v>
      </c>
      <c r="B1362" t="s">
        <v>117</v>
      </c>
    </row>
    <row r="1363" spans="1:2" x14ac:dyDescent="0.25">
      <c r="A1363" t="s">
        <v>116</v>
      </c>
      <c r="B1363" t="s">
        <v>117</v>
      </c>
    </row>
    <row r="1364" spans="1:2" x14ac:dyDescent="0.25">
      <c r="A1364" t="s">
        <v>116</v>
      </c>
      <c r="B1364" t="s">
        <v>117</v>
      </c>
    </row>
    <row r="1365" spans="1:2" x14ac:dyDescent="0.25">
      <c r="A1365" t="s">
        <v>116</v>
      </c>
      <c r="B1365" t="s">
        <v>117</v>
      </c>
    </row>
    <row r="1366" spans="1:2" x14ac:dyDescent="0.25">
      <c r="A1366" t="s">
        <v>116</v>
      </c>
      <c r="B1366" t="s">
        <v>117</v>
      </c>
    </row>
    <row r="1367" spans="1:2" x14ac:dyDescent="0.25">
      <c r="A1367" t="s">
        <v>116</v>
      </c>
      <c r="B1367" t="s">
        <v>117</v>
      </c>
    </row>
    <row r="1368" spans="1:2" x14ac:dyDescent="0.25">
      <c r="A1368" t="s">
        <v>116</v>
      </c>
      <c r="B1368" t="s">
        <v>117</v>
      </c>
    </row>
    <row r="1369" spans="1:2" x14ac:dyDescent="0.25">
      <c r="A1369" t="s">
        <v>116</v>
      </c>
      <c r="B1369" t="s">
        <v>117</v>
      </c>
    </row>
    <row r="1370" spans="1:2" x14ac:dyDescent="0.25">
      <c r="A1370" t="s">
        <v>116</v>
      </c>
      <c r="B1370" t="s">
        <v>117</v>
      </c>
    </row>
    <row r="1371" spans="1:2" x14ac:dyDescent="0.25">
      <c r="A1371" t="s">
        <v>116</v>
      </c>
      <c r="B1371" t="s">
        <v>117</v>
      </c>
    </row>
    <row r="1372" spans="1:2" x14ac:dyDescent="0.25">
      <c r="A1372" t="s">
        <v>116</v>
      </c>
      <c r="B1372" t="s">
        <v>117</v>
      </c>
    </row>
    <row r="1373" spans="1:2" x14ac:dyDescent="0.25">
      <c r="A1373" t="s">
        <v>116</v>
      </c>
      <c r="B1373" t="s">
        <v>117</v>
      </c>
    </row>
    <row r="1374" spans="1:2" x14ac:dyDescent="0.25">
      <c r="A1374" t="s">
        <v>116</v>
      </c>
      <c r="B1374" t="s">
        <v>117</v>
      </c>
    </row>
    <row r="1375" spans="1:2" x14ac:dyDescent="0.25">
      <c r="A1375" t="s">
        <v>116</v>
      </c>
      <c r="B1375" t="s">
        <v>117</v>
      </c>
    </row>
    <row r="1376" spans="1:2" x14ac:dyDescent="0.25">
      <c r="A1376" t="s">
        <v>116</v>
      </c>
      <c r="B1376" t="s">
        <v>117</v>
      </c>
    </row>
    <row r="1377" spans="1:2" x14ac:dyDescent="0.25">
      <c r="A1377" t="s">
        <v>116</v>
      </c>
      <c r="B1377" t="s">
        <v>117</v>
      </c>
    </row>
    <row r="1378" spans="1:2" x14ac:dyDescent="0.25">
      <c r="A1378" t="s">
        <v>116</v>
      </c>
      <c r="B1378" t="s">
        <v>117</v>
      </c>
    </row>
    <row r="1379" spans="1:2" x14ac:dyDescent="0.25">
      <c r="A1379" t="s">
        <v>116</v>
      </c>
      <c r="B1379" t="s">
        <v>117</v>
      </c>
    </row>
    <row r="1380" spans="1:2" x14ac:dyDescent="0.25">
      <c r="A1380" t="s">
        <v>116</v>
      </c>
      <c r="B1380" t="s">
        <v>117</v>
      </c>
    </row>
    <row r="1381" spans="1:2" x14ac:dyDescent="0.25">
      <c r="A1381" t="s">
        <v>116</v>
      </c>
      <c r="B1381" t="s">
        <v>117</v>
      </c>
    </row>
    <row r="1382" spans="1:2" x14ac:dyDescent="0.25">
      <c r="A1382" t="s">
        <v>116</v>
      </c>
      <c r="B1382" t="s">
        <v>117</v>
      </c>
    </row>
    <row r="1383" spans="1:2" x14ac:dyDescent="0.25">
      <c r="A1383" t="s">
        <v>116</v>
      </c>
      <c r="B1383" t="s">
        <v>117</v>
      </c>
    </row>
    <row r="1384" spans="1:2" x14ac:dyDescent="0.25">
      <c r="A1384" t="s">
        <v>8756</v>
      </c>
      <c r="B1384" t="s">
        <v>8755</v>
      </c>
    </row>
    <row r="1385" spans="1:2" x14ac:dyDescent="0.25">
      <c r="A1385" t="s">
        <v>8756</v>
      </c>
      <c r="B1385" t="s">
        <v>8755</v>
      </c>
    </row>
    <row r="1386" spans="1:2" x14ac:dyDescent="0.25">
      <c r="A1386" t="s">
        <v>8756</v>
      </c>
      <c r="B1386" t="s">
        <v>8755</v>
      </c>
    </row>
    <row r="1387" spans="1:2" x14ac:dyDescent="0.25">
      <c r="A1387" t="s">
        <v>8756</v>
      </c>
      <c r="B1387" t="s">
        <v>8755</v>
      </c>
    </row>
    <row r="1388" spans="1:2" x14ac:dyDescent="0.25">
      <c r="A1388" t="s">
        <v>1325</v>
      </c>
      <c r="B1388" t="s">
        <v>1326</v>
      </c>
    </row>
    <row r="1389" spans="1:2" x14ac:dyDescent="0.25">
      <c r="A1389" t="s">
        <v>8079</v>
      </c>
      <c r="B1389" t="s">
        <v>1332</v>
      </c>
    </row>
    <row r="1390" spans="1:2" x14ac:dyDescent="0.25">
      <c r="A1390" t="s">
        <v>8079</v>
      </c>
      <c r="B1390" t="s">
        <v>1332</v>
      </c>
    </row>
    <row r="1391" spans="1:2" x14ac:dyDescent="0.25">
      <c r="A1391" t="s">
        <v>1174</v>
      </c>
      <c r="B1391" t="s">
        <v>1175</v>
      </c>
    </row>
    <row r="1392" spans="1:2" x14ac:dyDescent="0.25">
      <c r="A1392" t="s">
        <v>120</v>
      </c>
      <c r="B1392" t="s">
        <v>121</v>
      </c>
    </row>
    <row r="1393" spans="1:2" x14ac:dyDescent="0.25">
      <c r="A1393" t="s">
        <v>218</v>
      </c>
      <c r="B1393" t="s">
        <v>219</v>
      </c>
    </row>
    <row r="1394" spans="1:2" x14ac:dyDescent="0.25">
      <c r="A1394" t="s">
        <v>254</v>
      </c>
      <c r="B1394" t="s">
        <v>255</v>
      </c>
    </row>
    <row r="1395" spans="1:2" x14ac:dyDescent="0.25">
      <c r="A1395" t="s">
        <v>254</v>
      </c>
      <c r="B1395" t="s">
        <v>255</v>
      </c>
    </row>
    <row r="1396" spans="1:2" x14ac:dyDescent="0.25">
      <c r="A1396" t="s">
        <v>8585</v>
      </c>
      <c r="B1396" t="s">
        <v>8586</v>
      </c>
    </row>
    <row r="1397" spans="1:2" x14ac:dyDescent="0.25">
      <c r="A1397" t="s">
        <v>544</v>
      </c>
      <c r="B1397" t="s">
        <v>545</v>
      </c>
    </row>
    <row r="1398" spans="1:2" x14ac:dyDescent="0.25">
      <c r="A1398" t="s">
        <v>8189</v>
      </c>
      <c r="B1398" t="s">
        <v>8190</v>
      </c>
    </row>
    <row r="1399" spans="1:2" x14ac:dyDescent="0.25">
      <c r="A1399" t="s">
        <v>8813</v>
      </c>
      <c r="B1399" t="s">
        <v>8814</v>
      </c>
    </row>
    <row r="1400" spans="1:2" x14ac:dyDescent="0.25">
      <c r="A1400" t="s">
        <v>304</v>
      </c>
      <c r="B1400" t="s">
        <v>305</v>
      </c>
    </row>
    <row r="1401" spans="1:2" x14ac:dyDescent="0.25">
      <c r="A1401" t="s">
        <v>304</v>
      </c>
      <c r="B1401" t="s">
        <v>305</v>
      </c>
    </row>
    <row r="1402" spans="1:2" x14ac:dyDescent="0.25">
      <c r="A1402" t="s">
        <v>128</v>
      </c>
      <c r="B1402" t="s">
        <v>129</v>
      </c>
    </row>
    <row r="1403" spans="1:2" x14ac:dyDescent="0.25">
      <c r="A1403" t="s">
        <v>83</v>
      </c>
      <c r="B1403" t="s">
        <v>84</v>
      </c>
    </row>
    <row r="1404" spans="1:2" x14ac:dyDescent="0.25">
      <c r="A1404" t="s">
        <v>523</v>
      </c>
      <c r="B1404" t="s">
        <v>524</v>
      </c>
    </row>
    <row r="1405" spans="1:2" x14ac:dyDescent="0.25">
      <c r="A1405" t="s">
        <v>128</v>
      </c>
      <c r="B1405" t="s">
        <v>129</v>
      </c>
    </row>
    <row r="1406" spans="1:2" x14ac:dyDescent="0.25">
      <c r="A1406" t="s">
        <v>523</v>
      </c>
      <c r="B1406" t="s">
        <v>524</v>
      </c>
    </row>
    <row r="1407" spans="1:2" x14ac:dyDescent="0.25">
      <c r="A1407" t="s">
        <v>541</v>
      </c>
      <c r="B1407" t="s">
        <v>542</v>
      </c>
    </row>
    <row r="1408" spans="1:2" x14ac:dyDescent="0.25">
      <c r="A1408" t="s">
        <v>144</v>
      </c>
      <c r="B1408" t="s">
        <v>145</v>
      </c>
    </row>
    <row r="1409" spans="1:2" x14ac:dyDescent="0.25">
      <c r="A1409" t="s">
        <v>87</v>
      </c>
      <c r="B1409" t="s">
        <v>88</v>
      </c>
    </row>
    <row r="1410" spans="1:2" x14ac:dyDescent="0.25">
      <c r="A1410" t="s">
        <v>552</v>
      </c>
      <c r="B1410" t="s">
        <v>553</v>
      </c>
    </row>
    <row r="1411" spans="1:2" x14ac:dyDescent="0.25">
      <c r="A1411" t="s">
        <v>8775</v>
      </c>
      <c r="B1411" t="s">
        <v>8774</v>
      </c>
    </row>
    <row r="1412" spans="1:2" x14ac:dyDescent="0.25">
      <c r="A1412" t="s">
        <v>333</v>
      </c>
      <c r="B1412" t="s">
        <v>334</v>
      </c>
    </row>
    <row r="1413" spans="1:2" x14ac:dyDescent="0.25">
      <c r="A1413" t="s">
        <v>254</v>
      </c>
      <c r="B1413" t="s">
        <v>255</v>
      </c>
    </row>
    <row r="1414" spans="1:2" x14ac:dyDescent="0.25">
      <c r="A1414" t="s">
        <v>97</v>
      </c>
      <c r="B1414" t="s">
        <v>98</v>
      </c>
    </row>
    <row r="1415" spans="1:2" x14ac:dyDescent="0.25">
      <c r="A1415" t="s">
        <v>97</v>
      </c>
      <c r="B1415" t="s">
        <v>98</v>
      </c>
    </row>
    <row r="1416" spans="1:2" x14ac:dyDescent="0.25">
      <c r="A1416" t="s">
        <v>120</v>
      </c>
      <c r="B1416" t="s">
        <v>121</v>
      </c>
    </row>
    <row r="1417" spans="1:2" x14ac:dyDescent="0.25">
      <c r="A1417" t="s">
        <v>304</v>
      </c>
      <c r="B1417" t="s">
        <v>305</v>
      </c>
    </row>
    <row r="1418" spans="1:2" x14ac:dyDescent="0.25">
      <c r="A1418" t="s">
        <v>429</v>
      </c>
      <c r="B1418" t="s">
        <v>430</v>
      </c>
    </row>
    <row r="1419" spans="1:2" x14ac:dyDescent="0.25">
      <c r="A1419" t="s">
        <v>429</v>
      </c>
      <c r="B1419" t="s">
        <v>430</v>
      </c>
    </row>
    <row r="1420" spans="1:2" x14ac:dyDescent="0.25">
      <c r="A1420" t="s">
        <v>120</v>
      </c>
      <c r="B1420" t="s">
        <v>121</v>
      </c>
    </row>
    <row r="1421" spans="1:2" x14ac:dyDescent="0.25">
      <c r="A1421" t="s">
        <v>734</v>
      </c>
      <c r="B1421" t="s">
        <v>735</v>
      </c>
    </row>
    <row r="1422" spans="1:2" x14ac:dyDescent="0.25">
      <c r="A1422" t="s">
        <v>739</v>
      </c>
      <c r="B1422" t="s">
        <v>740</v>
      </c>
    </row>
    <row r="1423" spans="1:2" x14ac:dyDescent="0.25">
      <c r="A1423" t="s">
        <v>8318</v>
      </c>
      <c r="B1423" t="s">
        <v>543</v>
      </c>
    </row>
    <row r="1424" spans="1:2" x14ac:dyDescent="0.25">
      <c r="A1424" t="s">
        <v>1451</v>
      </c>
      <c r="B1424" t="s">
        <v>1452</v>
      </c>
    </row>
    <row r="1425" spans="1:2" x14ac:dyDescent="0.25">
      <c r="A1425" t="s">
        <v>1197</v>
      </c>
      <c r="B1425" t="s">
        <v>1198</v>
      </c>
    </row>
    <row r="1426" spans="1:2" x14ac:dyDescent="0.25">
      <c r="A1426" t="s">
        <v>722</v>
      </c>
      <c r="B1426" t="s">
        <v>723</v>
      </c>
    </row>
    <row r="1427" spans="1:2" x14ac:dyDescent="0.25">
      <c r="A1427" t="s">
        <v>722</v>
      </c>
      <c r="B1427" t="s">
        <v>723</v>
      </c>
    </row>
    <row r="1428" spans="1:2" x14ac:dyDescent="0.25">
      <c r="A1428" t="s">
        <v>120</v>
      </c>
      <c r="B1428" t="s">
        <v>121</v>
      </c>
    </row>
    <row r="1429" spans="1:2" x14ac:dyDescent="0.25">
      <c r="A1429" t="s">
        <v>120</v>
      </c>
      <c r="B1429" t="s">
        <v>121</v>
      </c>
    </row>
    <row r="1430" spans="1:2" x14ac:dyDescent="0.25">
      <c r="A1430" t="s">
        <v>132</v>
      </c>
      <c r="B1430" t="s">
        <v>133</v>
      </c>
    </row>
    <row r="1431" spans="1:2" x14ac:dyDescent="0.25">
      <c r="A1431" t="s">
        <v>190</v>
      </c>
      <c r="B1431" t="s">
        <v>191</v>
      </c>
    </row>
    <row r="1432" spans="1:2" x14ac:dyDescent="0.25">
      <c r="A1432" t="s">
        <v>8565</v>
      </c>
      <c r="B1432" t="s">
        <v>8566</v>
      </c>
    </row>
    <row r="1433" spans="1:2" x14ac:dyDescent="0.25">
      <c r="A1433" t="s">
        <v>1447</v>
      </c>
      <c r="B1433" t="s">
        <v>1448</v>
      </c>
    </row>
    <row r="1434" spans="1:2" x14ac:dyDescent="0.25">
      <c r="A1434" t="s">
        <v>169</v>
      </c>
      <c r="B1434" t="s">
        <v>170</v>
      </c>
    </row>
    <row r="1435" spans="1:2" x14ac:dyDescent="0.25">
      <c r="A1435" t="s">
        <v>256</v>
      </c>
      <c r="B1435" t="s">
        <v>257</v>
      </c>
    </row>
    <row r="1436" spans="1:2" x14ac:dyDescent="0.25">
      <c r="A1436" t="s">
        <v>120</v>
      </c>
      <c r="B1436" t="s">
        <v>121</v>
      </c>
    </row>
    <row r="1437" spans="1:2" x14ac:dyDescent="0.25">
      <c r="A1437" t="s">
        <v>190</v>
      </c>
      <c r="B1437" t="s">
        <v>191</v>
      </c>
    </row>
    <row r="1438" spans="1:2" x14ac:dyDescent="0.25">
      <c r="A1438" t="s">
        <v>1445</v>
      </c>
      <c r="B1438" t="s">
        <v>1446</v>
      </c>
    </row>
    <row r="1439" spans="1:2" x14ac:dyDescent="0.25">
      <c r="A1439" t="s">
        <v>8585</v>
      </c>
      <c r="B1439" t="s">
        <v>8586</v>
      </c>
    </row>
    <row r="1440" spans="1:2" x14ac:dyDescent="0.25">
      <c r="A1440" t="s">
        <v>116</v>
      </c>
      <c r="B1440" t="s">
        <v>117</v>
      </c>
    </row>
    <row r="1441" spans="1:2" x14ac:dyDescent="0.25">
      <c r="A1441" t="s">
        <v>120</v>
      </c>
      <c r="B1441" t="s">
        <v>121</v>
      </c>
    </row>
    <row r="1442" spans="1:2" x14ac:dyDescent="0.25">
      <c r="A1442" t="s">
        <v>8760</v>
      </c>
      <c r="B1442" t="s">
        <v>8761</v>
      </c>
    </row>
    <row r="1443" spans="1:2" x14ac:dyDescent="0.25">
      <c r="A1443" t="s">
        <v>128</v>
      </c>
      <c r="B1443" t="s">
        <v>129</v>
      </c>
    </row>
    <row r="1444" spans="1:2" x14ac:dyDescent="0.25">
      <c r="A1444" t="s">
        <v>87</v>
      </c>
      <c r="B1444" t="s">
        <v>88</v>
      </c>
    </row>
    <row r="1445" spans="1:2" x14ac:dyDescent="0.25">
      <c r="A1445" t="s">
        <v>1447</v>
      </c>
      <c r="B1445" t="s">
        <v>1448</v>
      </c>
    </row>
    <row r="1446" spans="1:2" x14ac:dyDescent="0.25">
      <c r="A1446" t="s">
        <v>79</v>
      </c>
      <c r="B1446" t="s">
        <v>80</v>
      </c>
    </row>
    <row r="1447" spans="1:2" x14ac:dyDescent="0.25">
      <c r="A1447" t="s">
        <v>1445</v>
      </c>
      <c r="B1447" t="s">
        <v>1446</v>
      </c>
    </row>
    <row r="1448" spans="1:2" x14ac:dyDescent="0.25">
      <c r="A1448" t="s">
        <v>79</v>
      </c>
      <c r="B1448" t="s">
        <v>80</v>
      </c>
    </row>
    <row r="1449" spans="1:2" x14ac:dyDescent="0.25">
      <c r="A1449" t="s">
        <v>1290</v>
      </c>
      <c r="B1449" t="s">
        <v>1291</v>
      </c>
    </row>
    <row r="1450" spans="1:2" x14ac:dyDescent="0.25">
      <c r="A1450" t="s">
        <v>120</v>
      </c>
      <c r="B1450" t="s">
        <v>121</v>
      </c>
    </row>
    <row r="1451" spans="1:2" x14ac:dyDescent="0.25">
      <c r="A1451" t="s">
        <v>431</v>
      </c>
      <c r="B1451" t="s">
        <v>432</v>
      </c>
    </row>
    <row r="1452" spans="1:2" x14ac:dyDescent="0.25">
      <c r="A1452" t="s">
        <v>431</v>
      </c>
      <c r="B1452" t="s">
        <v>432</v>
      </c>
    </row>
    <row r="1453" spans="1:2" x14ac:dyDescent="0.25">
      <c r="A1453" t="s">
        <v>120</v>
      </c>
      <c r="B1453" t="s">
        <v>121</v>
      </c>
    </row>
    <row r="1454" spans="1:2" x14ac:dyDescent="0.25">
      <c r="A1454" t="s">
        <v>120</v>
      </c>
      <c r="B1454" t="s">
        <v>121</v>
      </c>
    </row>
    <row r="1455" spans="1:2" x14ac:dyDescent="0.25">
      <c r="A1455" t="s">
        <v>8355</v>
      </c>
      <c r="B1455" t="s">
        <v>332</v>
      </c>
    </row>
    <row r="1456" spans="1:2" x14ac:dyDescent="0.25">
      <c r="A1456" t="s">
        <v>8336</v>
      </c>
      <c r="B1456" t="s">
        <v>8337</v>
      </c>
    </row>
    <row r="1457" spans="1:2" x14ac:dyDescent="0.25">
      <c r="A1457" t="s">
        <v>1288</v>
      </c>
      <c r="B1457" t="s">
        <v>1289</v>
      </c>
    </row>
    <row r="1458" spans="1:2" x14ac:dyDescent="0.25">
      <c r="A1458" t="s">
        <v>132</v>
      </c>
      <c r="B1458" t="s">
        <v>133</v>
      </c>
    </row>
    <row r="1459" spans="1:2" x14ac:dyDescent="0.25">
      <c r="A1459" t="s">
        <v>292</v>
      </c>
      <c r="B1459" t="s">
        <v>293</v>
      </c>
    </row>
    <row r="1460" spans="1:2" x14ac:dyDescent="0.25">
      <c r="A1460" t="s">
        <v>1282</v>
      </c>
      <c r="B1460" t="s">
        <v>1283</v>
      </c>
    </row>
    <row r="1461" spans="1:2" x14ac:dyDescent="0.25">
      <c r="A1461" t="s">
        <v>8585</v>
      </c>
      <c r="B1461" t="s">
        <v>8586</v>
      </c>
    </row>
    <row r="1462" spans="1:2" x14ac:dyDescent="0.25">
      <c r="A1462" t="s">
        <v>180</v>
      </c>
      <c r="B1462" t="s">
        <v>181</v>
      </c>
    </row>
    <row r="1463" spans="1:2" x14ac:dyDescent="0.25">
      <c r="A1463" t="s">
        <v>1451</v>
      </c>
      <c r="B1463" t="s">
        <v>1452</v>
      </c>
    </row>
    <row r="1464" spans="1:2" x14ac:dyDescent="0.25">
      <c r="A1464" t="s">
        <v>120</v>
      </c>
      <c r="B1464" t="s">
        <v>121</v>
      </c>
    </row>
    <row r="1465" spans="1:2" x14ac:dyDescent="0.25">
      <c r="A1465" t="s">
        <v>8192</v>
      </c>
      <c r="B1465" t="s">
        <v>8193</v>
      </c>
    </row>
    <row r="1466" spans="1:2" x14ac:dyDescent="0.25">
      <c r="A1466" t="s">
        <v>120</v>
      </c>
      <c r="B1466" t="s">
        <v>121</v>
      </c>
    </row>
    <row r="1467" spans="1:2" x14ac:dyDescent="0.25">
      <c r="A1467" t="s">
        <v>544</v>
      </c>
      <c r="B1467" t="s">
        <v>545</v>
      </c>
    </row>
    <row r="1468" spans="1:2" x14ac:dyDescent="0.25">
      <c r="A1468" t="s">
        <v>8027</v>
      </c>
      <c r="B1468" t="s">
        <v>8028</v>
      </c>
    </row>
    <row r="1469" spans="1:2" x14ac:dyDescent="0.25">
      <c r="A1469" t="s">
        <v>8343</v>
      </c>
      <c r="B1469" t="s">
        <v>8344</v>
      </c>
    </row>
    <row r="1470" spans="1:2" x14ac:dyDescent="0.25">
      <c r="A1470" t="s">
        <v>1048</v>
      </c>
      <c r="B1470" t="s">
        <v>1049</v>
      </c>
    </row>
    <row r="1471" spans="1:2" x14ac:dyDescent="0.25">
      <c r="A1471" t="s">
        <v>552</v>
      </c>
      <c r="B1471" t="s">
        <v>553</v>
      </c>
    </row>
    <row r="1472" spans="1:2" x14ac:dyDescent="0.25">
      <c r="A1472" t="s">
        <v>1360</v>
      </c>
      <c r="B1472" t="s">
        <v>1361</v>
      </c>
    </row>
    <row r="1473" spans="1:2" x14ac:dyDescent="0.25">
      <c r="A1473" t="s">
        <v>122</v>
      </c>
      <c r="B1473" t="s">
        <v>123</v>
      </c>
    </row>
    <row r="1474" spans="1:2" x14ac:dyDescent="0.25">
      <c r="A1474" t="s">
        <v>1290</v>
      </c>
      <c r="B1474" t="s">
        <v>1291</v>
      </c>
    </row>
    <row r="1475" spans="1:2" x14ac:dyDescent="0.25">
      <c r="A1475" t="s">
        <v>1290</v>
      </c>
      <c r="B1475" t="s">
        <v>1291</v>
      </c>
    </row>
    <row r="1476" spans="1:2" x14ac:dyDescent="0.25">
      <c r="A1476" t="s">
        <v>544</v>
      </c>
      <c r="B1476" t="s">
        <v>545</v>
      </c>
    </row>
    <row r="1477" spans="1:2" x14ac:dyDescent="0.25">
      <c r="A1477" t="s">
        <v>726</v>
      </c>
      <c r="B1477" t="s">
        <v>727</v>
      </c>
    </row>
    <row r="1478" spans="1:2" x14ac:dyDescent="0.25">
      <c r="A1478" t="s">
        <v>8589</v>
      </c>
      <c r="B1478" t="s">
        <v>1180</v>
      </c>
    </row>
    <row r="1479" spans="1:2" x14ac:dyDescent="0.25">
      <c r="A1479" t="s">
        <v>8867</v>
      </c>
      <c r="B1479" t="s">
        <v>8868</v>
      </c>
    </row>
    <row r="1480" spans="1:2" x14ac:dyDescent="0.25">
      <c r="A1480" t="s">
        <v>169</v>
      </c>
      <c r="B1480" t="s">
        <v>170</v>
      </c>
    </row>
    <row r="1481" spans="1:2" x14ac:dyDescent="0.25">
      <c r="A1481" t="s">
        <v>120</v>
      </c>
      <c r="B1481" t="s">
        <v>121</v>
      </c>
    </row>
    <row r="1482" spans="1:2" x14ac:dyDescent="0.25">
      <c r="A1482" t="s">
        <v>120</v>
      </c>
      <c r="B1482" t="s">
        <v>121</v>
      </c>
    </row>
    <row r="1483" spans="1:2" x14ac:dyDescent="0.25">
      <c r="A1483" t="s">
        <v>8189</v>
      </c>
      <c r="B1483" t="s">
        <v>8190</v>
      </c>
    </row>
    <row r="1484" spans="1:2" x14ac:dyDescent="0.25">
      <c r="A1484" t="s">
        <v>787</v>
      </c>
      <c r="B1484" t="s">
        <v>788</v>
      </c>
    </row>
    <row r="1485" spans="1:2" x14ac:dyDescent="0.25">
      <c r="A1485" t="s">
        <v>8818</v>
      </c>
      <c r="B1485" t="s">
        <v>8819</v>
      </c>
    </row>
    <row r="1486" spans="1:2" x14ac:dyDescent="0.25">
      <c r="A1486" t="s">
        <v>97</v>
      </c>
      <c r="B1486" t="s">
        <v>98</v>
      </c>
    </row>
    <row r="1487" spans="1:2" x14ac:dyDescent="0.25">
      <c r="A1487" t="s">
        <v>120</v>
      </c>
      <c r="B1487" t="s">
        <v>121</v>
      </c>
    </row>
    <row r="1488" spans="1:2" x14ac:dyDescent="0.25">
      <c r="A1488" t="s">
        <v>120</v>
      </c>
      <c r="B1488" t="s">
        <v>121</v>
      </c>
    </row>
    <row r="1489" spans="1:2" x14ac:dyDescent="0.25">
      <c r="A1489" t="s">
        <v>120</v>
      </c>
      <c r="B1489" t="s">
        <v>121</v>
      </c>
    </row>
    <row r="1490" spans="1:2" x14ac:dyDescent="0.25">
      <c r="A1490" t="s">
        <v>132</v>
      </c>
      <c r="B1490" t="s">
        <v>133</v>
      </c>
    </row>
    <row r="1491" spans="1:2" x14ac:dyDescent="0.25">
      <c r="A1491" t="s">
        <v>154</v>
      </c>
      <c r="B1491" t="s">
        <v>155</v>
      </c>
    </row>
    <row r="1492" spans="1:2" x14ac:dyDescent="0.25">
      <c r="A1492" t="s">
        <v>120</v>
      </c>
      <c r="B1492" t="s">
        <v>121</v>
      </c>
    </row>
    <row r="1493" spans="1:2" x14ac:dyDescent="0.25">
      <c r="A1493" t="s">
        <v>1048</v>
      </c>
      <c r="B1493" t="s">
        <v>1049</v>
      </c>
    </row>
    <row r="1494" spans="1:2" x14ac:dyDescent="0.25">
      <c r="A1494" t="s">
        <v>333</v>
      </c>
      <c r="B1494" t="s">
        <v>334</v>
      </c>
    </row>
    <row r="1495" spans="1:2" x14ac:dyDescent="0.25">
      <c r="A1495" t="s">
        <v>128</v>
      </c>
      <c r="B1495" t="s">
        <v>129</v>
      </c>
    </row>
    <row r="1496" spans="1:2" x14ac:dyDescent="0.25">
      <c r="A1496" t="s">
        <v>858</v>
      </c>
      <c r="B1496" t="s">
        <v>859</v>
      </c>
    </row>
    <row r="1497" spans="1:2" x14ac:dyDescent="0.25">
      <c r="A1497" t="s">
        <v>202</v>
      </c>
      <c r="B1497" t="s">
        <v>203</v>
      </c>
    </row>
    <row r="1498" spans="1:2" x14ac:dyDescent="0.25">
      <c r="A1498" t="s">
        <v>202</v>
      </c>
      <c r="B1498" t="s">
        <v>203</v>
      </c>
    </row>
    <row r="1499" spans="1:2" x14ac:dyDescent="0.25">
      <c r="A1499" t="s">
        <v>97</v>
      </c>
      <c r="B1499" t="s">
        <v>98</v>
      </c>
    </row>
    <row r="1500" spans="1:2" x14ac:dyDescent="0.25">
      <c r="A1500" t="s">
        <v>8585</v>
      </c>
      <c r="B1500" t="s">
        <v>8586</v>
      </c>
    </row>
    <row r="1501" spans="1:2" x14ac:dyDescent="0.25">
      <c r="A1501" t="s">
        <v>1048</v>
      </c>
      <c r="B1501" t="s">
        <v>1049</v>
      </c>
    </row>
    <row r="1502" spans="1:2" x14ac:dyDescent="0.25">
      <c r="A1502" t="s">
        <v>8754</v>
      </c>
      <c r="B1502" t="s">
        <v>8753</v>
      </c>
    </row>
    <row r="1503" spans="1:2" x14ac:dyDescent="0.25">
      <c r="A1503" t="s">
        <v>120</v>
      </c>
      <c r="B1503" t="s">
        <v>121</v>
      </c>
    </row>
    <row r="1504" spans="1:2" x14ac:dyDescent="0.25">
      <c r="A1504" t="s">
        <v>1160</v>
      </c>
      <c r="B1504" t="s">
        <v>1161</v>
      </c>
    </row>
    <row r="1505" spans="1:2" x14ac:dyDescent="0.25">
      <c r="A1505" t="s">
        <v>1174</v>
      </c>
      <c r="B1505" t="s">
        <v>1175</v>
      </c>
    </row>
    <row r="1506" spans="1:2" x14ac:dyDescent="0.25">
      <c r="A1506" t="s">
        <v>1174</v>
      </c>
      <c r="B1506" t="s">
        <v>1175</v>
      </c>
    </row>
    <row r="1507" spans="1:2" x14ac:dyDescent="0.25">
      <c r="A1507" t="s">
        <v>1174</v>
      </c>
      <c r="B1507" t="s">
        <v>1175</v>
      </c>
    </row>
    <row r="1508" spans="1:2" x14ac:dyDescent="0.25">
      <c r="A1508" t="s">
        <v>1174</v>
      </c>
      <c r="B1508" t="s">
        <v>1175</v>
      </c>
    </row>
    <row r="1509" spans="1:2" x14ac:dyDescent="0.25">
      <c r="A1509" t="s">
        <v>1174</v>
      </c>
      <c r="B1509" t="s">
        <v>1175</v>
      </c>
    </row>
    <row r="1510" spans="1:2" x14ac:dyDescent="0.25">
      <c r="A1510" t="s">
        <v>1174</v>
      </c>
      <c r="B1510" t="s">
        <v>1175</v>
      </c>
    </row>
    <row r="1511" spans="1:2" x14ac:dyDescent="0.25">
      <c r="A1511" t="s">
        <v>1174</v>
      </c>
      <c r="B1511" t="s">
        <v>1175</v>
      </c>
    </row>
    <row r="1512" spans="1:2" x14ac:dyDescent="0.25">
      <c r="A1512" t="s">
        <v>1174</v>
      </c>
      <c r="B1512" t="s">
        <v>1175</v>
      </c>
    </row>
    <row r="1513" spans="1:2" x14ac:dyDescent="0.25">
      <c r="A1513" t="s">
        <v>1174</v>
      </c>
      <c r="B1513" t="s">
        <v>1175</v>
      </c>
    </row>
    <row r="1514" spans="1:2" x14ac:dyDescent="0.25">
      <c r="A1514" t="s">
        <v>8340</v>
      </c>
      <c r="B1514" t="s">
        <v>355</v>
      </c>
    </row>
    <row r="1515" spans="1:2" x14ac:dyDescent="0.25">
      <c r="A1515" t="s">
        <v>8316</v>
      </c>
      <c r="B1515" t="s">
        <v>585</v>
      </c>
    </row>
    <row r="1516" spans="1:2" x14ac:dyDescent="0.25">
      <c r="A1516" t="s">
        <v>308</v>
      </c>
      <c r="B1516" t="s">
        <v>309</v>
      </c>
    </row>
    <row r="1517" spans="1:2" x14ac:dyDescent="0.25">
      <c r="A1517" t="s">
        <v>190</v>
      </c>
      <c r="B1517" t="s">
        <v>191</v>
      </c>
    </row>
    <row r="1518" spans="1:2" x14ac:dyDescent="0.25">
      <c r="A1518" t="s">
        <v>323</v>
      </c>
      <c r="B1518" t="s">
        <v>324</v>
      </c>
    </row>
    <row r="1519" spans="1:2" x14ac:dyDescent="0.25">
      <c r="A1519" t="s">
        <v>120</v>
      </c>
      <c r="B1519" t="s">
        <v>121</v>
      </c>
    </row>
    <row r="1520" spans="1:2" x14ac:dyDescent="0.25">
      <c r="A1520" t="s">
        <v>190</v>
      </c>
      <c r="B1520" t="s">
        <v>191</v>
      </c>
    </row>
    <row r="1521" spans="1:2" x14ac:dyDescent="0.25">
      <c r="A1521" t="s">
        <v>250</v>
      </c>
      <c r="B1521" t="s">
        <v>251</v>
      </c>
    </row>
    <row r="1522" spans="1:2" x14ac:dyDescent="0.25">
      <c r="A1522" t="s">
        <v>120</v>
      </c>
      <c r="B1522" t="s">
        <v>121</v>
      </c>
    </row>
    <row r="1523" spans="1:2" x14ac:dyDescent="0.25">
      <c r="A1523" t="s">
        <v>142</v>
      </c>
      <c r="B1523" t="s">
        <v>143</v>
      </c>
    </row>
    <row r="1524" spans="1:2" x14ac:dyDescent="0.25">
      <c r="A1524" t="s">
        <v>120</v>
      </c>
      <c r="B1524" t="s">
        <v>121</v>
      </c>
    </row>
    <row r="1525" spans="1:2" x14ac:dyDescent="0.25">
      <c r="A1525" s="21" t="s">
        <v>552</v>
      </c>
      <c r="B1525" t="s">
        <v>553</v>
      </c>
    </row>
    <row r="1526" spans="1:2" x14ac:dyDescent="0.25">
      <c r="A1526" t="s">
        <v>466</v>
      </c>
      <c r="B1526" t="s">
        <v>467</v>
      </c>
    </row>
    <row r="1527" spans="1:2" x14ac:dyDescent="0.25">
      <c r="A1527" t="s">
        <v>346</v>
      </c>
      <c r="B1527" t="s">
        <v>347</v>
      </c>
    </row>
    <row r="1528" spans="1:2" x14ac:dyDescent="0.25">
      <c r="A1528" t="s">
        <v>8316</v>
      </c>
      <c r="B1528" t="s">
        <v>585</v>
      </c>
    </row>
    <row r="1529" spans="1:2" x14ac:dyDescent="0.25">
      <c r="A1529" t="s">
        <v>696</v>
      </c>
      <c r="B1529" t="s">
        <v>697</v>
      </c>
    </row>
    <row r="1530" spans="1:2" x14ac:dyDescent="0.25">
      <c r="A1530" t="s">
        <v>433</v>
      </c>
      <c r="B1530" t="s">
        <v>434</v>
      </c>
    </row>
    <row r="1531" spans="1:2" x14ac:dyDescent="0.25">
      <c r="A1531" t="s">
        <v>304</v>
      </c>
      <c r="B1531" t="s">
        <v>305</v>
      </c>
    </row>
    <row r="1532" spans="1:2" x14ac:dyDescent="0.25">
      <c r="A1532" t="s">
        <v>325</v>
      </c>
      <c r="B1532" t="s">
        <v>326</v>
      </c>
    </row>
    <row r="1533" spans="1:2" x14ac:dyDescent="0.25">
      <c r="A1533" t="s">
        <v>479</v>
      </c>
      <c r="B1533" t="s">
        <v>480</v>
      </c>
    </row>
    <row r="1534" spans="1:2" x14ac:dyDescent="0.25">
      <c r="A1534" t="s">
        <v>7911</v>
      </c>
      <c r="B1534" t="s">
        <v>357</v>
      </c>
    </row>
    <row r="1535" spans="1:2" x14ac:dyDescent="0.25">
      <c r="A1535" t="s">
        <v>7911</v>
      </c>
      <c r="B1535" t="s">
        <v>357</v>
      </c>
    </row>
    <row r="1536" spans="1:2" x14ac:dyDescent="0.25">
      <c r="A1536" t="s">
        <v>97</v>
      </c>
      <c r="B1536" t="s">
        <v>98</v>
      </c>
    </row>
    <row r="1537" spans="1:2" x14ac:dyDescent="0.25">
      <c r="A1537" t="s">
        <v>97</v>
      </c>
      <c r="B1537" t="s">
        <v>98</v>
      </c>
    </row>
    <row r="1538" spans="1:2" x14ac:dyDescent="0.25">
      <c r="A1538" t="s">
        <v>97</v>
      </c>
      <c r="B1538" t="s">
        <v>98</v>
      </c>
    </row>
    <row r="1539" spans="1:2" x14ac:dyDescent="0.25">
      <c r="A1539" t="s">
        <v>97</v>
      </c>
      <c r="B1539" t="s">
        <v>98</v>
      </c>
    </row>
    <row r="1540" spans="1:2" x14ac:dyDescent="0.25">
      <c r="A1540" t="s">
        <v>97</v>
      </c>
      <c r="B1540" t="s">
        <v>98</v>
      </c>
    </row>
    <row r="1541" spans="1:2" x14ac:dyDescent="0.25">
      <c r="A1541" t="s">
        <v>97</v>
      </c>
      <c r="B1541" t="s">
        <v>98</v>
      </c>
    </row>
    <row r="1542" spans="1:2" x14ac:dyDescent="0.25">
      <c r="A1542" t="s">
        <v>97</v>
      </c>
      <c r="B1542" t="s">
        <v>98</v>
      </c>
    </row>
    <row r="1543" spans="1:2" x14ac:dyDescent="0.25">
      <c r="A1543" t="s">
        <v>97</v>
      </c>
      <c r="B1543" t="s">
        <v>98</v>
      </c>
    </row>
    <row r="1544" spans="1:2" x14ac:dyDescent="0.25">
      <c r="A1544" t="s">
        <v>97</v>
      </c>
      <c r="B1544" t="s">
        <v>98</v>
      </c>
    </row>
    <row r="1545" spans="1:2" x14ac:dyDescent="0.25">
      <c r="A1545" t="s">
        <v>97</v>
      </c>
      <c r="B1545" t="s">
        <v>98</v>
      </c>
    </row>
    <row r="1546" spans="1:2" x14ac:dyDescent="0.25">
      <c r="A1546" t="s">
        <v>97</v>
      </c>
      <c r="B1546" t="s">
        <v>98</v>
      </c>
    </row>
    <row r="1547" spans="1:2" x14ac:dyDescent="0.25">
      <c r="A1547" t="s">
        <v>552</v>
      </c>
      <c r="B1547" t="s">
        <v>553</v>
      </c>
    </row>
    <row r="1548" spans="1:2" x14ac:dyDescent="0.25">
      <c r="A1548" t="s">
        <v>97</v>
      </c>
      <c r="B1548" t="s">
        <v>98</v>
      </c>
    </row>
    <row r="1549" spans="1:2" x14ac:dyDescent="0.25">
      <c r="A1549" t="s">
        <v>97</v>
      </c>
      <c r="B1549" t="s">
        <v>98</v>
      </c>
    </row>
    <row r="1550" spans="1:2" x14ac:dyDescent="0.25">
      <c r="A1550" t="s">
        <v>97</v>
      </c>
      <c r="B1550" t="s">
        <v>98</v>
      </c>
    </row>
    <row r="1551" spans="1:2" x14ac:dyDescent="0.25">
      <c r="A1551" t="s">
        <v>97</v>
      </c>
      <c r="B1551" t="s">
        <v>98</v>
      </c>
    </row>
    <row r="1552" spans="1:2" x14ac:dyDescent="0.25">
      <c r="A1552" t="s">
        <v>157</v>
      </c>
      <c r="B1552" t="s">
        <v>158</v>
      </c>
    </row>
    <row r="1553" spans="1:2" x14ac:dyDescent="0.25">
      <c r="A1553" t="s">
        <v>521</v>
      </c>
      <c r="B1553" t="s">
        <v>522</v>
      </c>
    </row>
    <row r="1554" spans="1:2" x14ac:dyDescent="0.25">
      <c r="A1554" t="s">
        <v>97</v>
      </c>
      <c r="B1554" t="s">
        <v>98</v>
      </c>
    </row>
    <row r="1555" spans="1:2" x14ac:dyDescent="0.25">
      <c r="A1555" t="s">
        <v>97</v>
      </c>
      <c r="B1555" t="s">
        <v>98</v>
      </c>
    </row>
    <row r="1556" spans="1:2" x14ac:dyDescent="0.25">
      <c r="A1556" t="s">
        <v>97</v>
      </c>
      <c r="B1556" t="s">
        <v>98</v>
      </c>
    </row>
    <row r="1557" spans="1:2" x14ac:dyDescent="0.25">
      <c r="A1557" t="s">
        <v>97</v>
      </c>
      <c r="B1557" t="s">
        <v>98</v>
      </c>
    </row>
    <row r="1558" spans="1:2" x14ac:dyDescent="0.25">
      <c r="A1558" t="s">
        <v>97</v>
      </c>
      <c r="B1558" t="s">
        <v>98</v>
      </c>
    </row>
    <row r="1559" spans="1:2" x14ac:dyDescent="0.25">
      <c r="A1559" t="s">
        <v>97</v>
      </c>
      <c r="B1559" t="s">
        <v>98</v>
      </c>
    </row>
    <row r="1560" spans="1:2" x14ac:dyDescent="0.25">
      <c r="A1560" t="s">
        <v>97</v>
      </c>
      <c r="B1560" t="s">
        <v>98</v>
      </c>
    </row>
    <row r="1561" spans="1:2" x14ac:dyDescent="0.25">
      <c r="A1561" t="s">
        <v>97</v>
      </c>
      <c r="B1561" t="s">
        <v>98</v>
      </c>
    </row>
    <row r="1562" spans="1:2" x14ac:dyDescent="0.25">
      <c r="A1562" t="s">
        <v>97</v>
      </c>
      <c r="B1562" t="s">
        <v>98</v>
      </c>
    </row>
    <row r="1563" spans="1:2" x14ac:dyDescent="0.25">
      <c r="A1563" t="s">
        <v>97</v>
      </c>
      <c r="B1563" t="s">
        <v>98</v>
      </c>
    </row>
    <row r="1564" spans="1:2" x14ac:dyDescent="0.25">
      <c r="A1564" t="s">
        <v>97</v>
      </c>
      <c r="B1564" t="s">
        <v>98</v>
      </c>
    </row>
    <row r="1565" spans="1:2" x14ac:dyDescent="0.25">
      <c r="A1565" t="s">
        <v>97</v>
      </c>
      <c r="B1565" t="s">
        <v>98</v>
      </c>
    </row>
    <row r="1566" spans="1:2" x14ac:dyDescent="0.25">
      <c r="A1566" t="s">
        <v>97</v>
      </c>
      <c r="B1566" t="s">
        <v>98</v>
      </c>
    </row>
    <row r="1567" spans="1:2" x14ac:dyDescent="0.25">
      <c r="A1567" t="s">
        <v>97</v>
      </c>
      <c r="B1567" t="s">
        <v>98</v>
      </c>
    </row>
    <row r="1568" spans="1:2" x14ac:dyDescent="0.25">
      <c r="A1568" t="s">
        <v>97</v>
      </c>
      <c r="B1568" t="s">
        <v>98</v>
      </c>
    </row>
    <row r="1569" spans="1:2" x14ac:dyDescent="0.25">
      <c r="A1569" t="s">
        <v>97</v>
      </c>
      <c r="B1569" t="s">
        <v>98</v>
      </c>
    </row>
    <row r="1570" spans="1:2" x14ac:dyDescent="0.25">
      <c r="A1570" t="s">
        <v>97</v>
      </c>
      <c r="B1570" t="s">
        <v>98</v>
      </c>
    </row>
    <row r="1571" spans="1:2" x14ac:dyDescent="0.25">
      <c r="A1571" t="s">
        <v>97</v>
      </c>
      <c r="B1571" t="s">
        <v>98</v>
      </c>
    </row>
    <row r="1572" spans="1:2" x14ac:dyDescent="0.25">
      <c r="A1572" t="s">
        <v>1439</v>
      </c>
      <c r="B1572" t="s">
        <v>1440</v>
      </c>
    </row>
    <row r="1573" spans="1:2" x14ac:dyDescent="0.25">
      <c r="A1573" t="s">
        <v>8865</v>
      </c>
      <c r="B1573" t="s">
        <v>8866</v>
      </c>
    </row>
    <row r="1574" spans="1:2" x14ac:dyDescent="0.25">
      <c r="A1574" t="s">
        <v>304</v>
      </c>
      <c r="B1574" t="s">
        <v>305</v>
      </c>
    </row>
    <row r="1575" spans="1:2" x14ac:dyDescent="0.25">
      <c r="A1575" t="s">
        <v>8065</v>
      </c>
      <c r="B1575" t="s">
        <v>8066</v>
      </c>
    </row>
    <row r="1576" spans="1:2" x14ac:dyDescent="0.25">
      <c r="A1576" t="s">
        <v>8571</v>
      </c>
      <c r="B1576" t="s">
        <v>8572</v>
      </c>
    </row>
    <row r="1577" spans="1:2" x14ac:dyDescent="0.25">
      <c r="A1577" t="s">
        <v>382</v>
      </c>
      <c r="B1577" t="s">
        <v>383</v>
      </c>
    </row>
    <row r="1578" spans="1:2" x14ac:dyDescent="0.25">
      <c r="A1578" t="s">
        <v>382</v>
      </c>
      <c r="B1578" t="s">
        <v>383</v>
      </c>
    </row>
    <row r="1579" spans="1:2" x14ac:dyDescent="0.25">
      <c r="A1579" t="s">
        <v>7920</v>
      </c>
      <c r="B1579" t="s">
        <v>7921</v>
      </c>
    </row>
    <row r="1580" spans="1:2" x14ac:dyDescent="0.25">
      <c r="A1580" t="s">
        <v>814</v>
      </c>
      <c r="B1580" t="s">
        <v>815</v>
      </c>
    </row>
    <row r="1581" spans="1:2" x14ac:dyDescent="0.25">
      <c r="A1581" t="s">
        <v>433</v>
      </c>
      <c r="B1581" t="s">
        <v>434</v>
      </c>
    </row>
    <row r="1582" spans="1:2" x14ac:dyDescent="0.25">
      <c r="A1582" t="s">
        <v>608</v>
      </c>
      <c r="B1582" t="s">
        <v>609</v>
      </c>
    </row>
    <row r="1583" spans="1:2" x14ac:dyDescent="0.25">
      <c r="A1583" t="s">
        <v>8065</v>
      </c>
      <c r="B1583" t="s">
        <v>8066</v>
      </c>
    </row>
    <row r="1584" spans="1:2" x14ac:dyDescent="0.25">
      <c r="A1584" t="s">
        <v>8378</v>
      </c>
      <c r="B1584" t="s">
        <v>1310</v>
      </c>
    </row>
    <row r="1585" spans="1:2" x14ac:dyDescent="0.25">
      <c r="A1585" t="s">
        <v>120</v>
      </c>
      <c r="B1585" t="s">
        <v>121</v>
      </c>
    </row>
    <row r="1586" spans="1:2" x14ac:dyDescent="0.25">
      <c r="A1586" t="s">
        <v>975</v>
      </c>
      <c r="B1586" t="s">
        <v>976</v>
      </c>
    </row>
    <row r="1587" spans="1:2" x14ac:dyDescent="0.25">
      <c r="A1587" t="s">
        <v>79</v>
      </c>
      <c r="B1587" t="s">
        <v>80</v>
      </c>
    </row>
    <row r="1588" spans="1:2" x14ac:dyDescent="0.25">
      <c r="A1588" t="s">
        <v>975</v>
      </c>
      <c r="B1588" t="s">
        <v>976</v>
      </c>
    </row>
    <row r="1589" spans="1:2" x14ac:dyDescent="0.25">
      <c r="A1589" t="s">
        <v>8341</v>
      </c>
      <c r="B1589" t="s">
        <v>8342</v>
      </c>
    </row>
    <row r="1590" spans="1:2" x14ac:dyDescent="0.25">
      <c r="A1590" t="s">
        <v>1319</v>
      </c>
      <c r="B1590" t="s">
        <v>1320</v>
      </c>
    </row>
    <row r="1591" spans="1:2" x14ac:dyDescent="0.25">
      <c r="A1591" t="s">
        <v>507</v>
      </c>
      <c r="B1591" t="s">
        <v>508</v>
      </c>
    </row>
    <row r="1592" spans="1:2" x14ac:dyDescent="0.25">
      <c r="A1592" t="s">
        <v>483</v>
      </c>
      <c r="B1592" t="s">
        <v>484</v>
      </c>
    </row>
    <row r="1593" spans="1:2" x14ac:dyDescent="0.25">
      <c r="A1593" t="s">
        <v>362</v>
      </c>
      <c r="B1593" t="s">
        <v>363</v>
      </c>
    </row>
    <row r="1594" spans="1:2" x14ac:dyDescent="0.25">
      <c r="A1594" t="s">
        <v>382</v>
      </c>
      <c r="B1594" t="s">
        <v>383</v>
      </c>
    </row>
    <row r="1595" spans="1:2" x14ac:dyDescent="0.25">
      <c r="A1595" t="s">
        <v>662</v>
      </c>
      <c r="B1595" t="s">
        <v>663</v>
      </c>
    </row>
    <row r="1596" spans="1:2" x14ac:dyDescent="0.25">
      <c r="A1596" t="s">
        <v>8565</v>
      </c>
      <c r="B1596" t="s">
        <v>8566</v>
      </c>
    </row>
    <row r="1597" spans="1:2" x14ac:dyDescent="0.25">
      <c r="A1597" t="s">
        <v>416</v>
      </c>
      <c r="B1597" t="s">
        <v>417</v>
      </c>
    </row>
    <row r="1598" spans="1:2" x14ac:dyDescent="0.25">
      <c r="A1598" t="s">
        <v>541</v>
      </c>
      <c r="B1598" t="s">
        <v>542</v>
      </c>
    </row>
    <row r="1599" spans="1:2" x14ac:dyDescent="0.25">
      <c r="A1599" t="s">
        <v>380</v>
      </c>
      <c r="B1599" t="s">
        <v>381</v>
      </c>
    </row>
    <row r="1600" spans="1:2" x14ac:dyDescent="0.25">
      <c r="A1600" t="s">
        <v>8313</v>
      </c>
      <c r="B1600" t="s">
        <v>322</v>
      </c>
    </row>
    <row r="1601" spans="1:2" x14ac:dyDescent="0.25">
      <c r="A1601" t="s">
        <v>558</v>
      </c>
      <c r="B1601" t="s">
        <v>559</v>
      </c>
    </row>
    <row r="1602" spans="1:2" x14ac:dyDescent="0.25">
      <c r="A1602" t="s">
        <v>8771</v>
      </c>
      <c r="B1602" t="s">
        <v>8770</v>
      </c>
    </row>
    <row r="1603" spans="1:2" x14ac:dyDescent="0.25">
      <c r="A1603" t="s">
        <v>120</v>
      </c>
      <c r="B1603" t="s">
        <v>121</v>
      </c>
    </row>
    <row r="1604" spans="1:2" x14ac:dyDescent="0.25">
      <c r="A1604" t="s">
        <v>120</v>
      </c>
      <c r="B1604" t="s">
        <v>121</v>
      </c>
    </row>
    <row r="1605" spans="1:2" x14ac:dyDescent="0.25">
      <c r="A1605" t="s">
        <v>8358</v>
      </c>
      <c r="B1605" t="s">
        <v>626</v>
      </c>
    </row>
    <row r="1606" spans="1:2" x14ac:dyDescent="0.25">
      <c r="A1606" t="s">
        <v>124</v>
      </c>
      <c r="B1606" t="s">
        <v>125</v>
      </c>
    </row>
    <row r="1607" spans="1:2" x14ac:dyDescent="0.25">
      <c r="A1607" t="s">
        <v>333</v>
      </c>
      <c r="B1607" t="s">
        <v>334</v>
      </c>
    </row>
    <row r="1608" spans="1:2" x14ac:dyDescent="0.25">
      <c r="A1608" t="s">
        <v>333</v>
      </c>
      <c r="B1608" t="s">
        <v>334</v>
      </c>
    </row>
    <row r="1609" spans="1:2" x14ac:dyDescent="0.25">
      <c r="A1609" t="s">
        <v>1269</v>
      </c>
      <c r="B1609" t="s">
        <v>1270</v>
      </c>
    </row>
    <row r="1610" spans="1:2" x14ac:dyDescent="0.25">
      <c r="A1610" t="s">
        <v>97</v>
      </c>
      <c r="B1610" t="s">
        <v>98</v>
      </c>
    </row>
    <row r="1611" spans="1:2" x14ac:dyDescent="0.25">
      <c r="A1611" t="s">
        <v>120</v>
      </c>
      <c r="B1611" t="s">
        <v>121</v>
      </c>
    </row>
    <row r="1612" spans="1:2" x14ac:dyDescent="0.25">
      <c r="A1612" t="s">
        <v>120</v>
      </c>
      <c r="B1612" t="s">
        <v>121</v>
      </c>
    </row>
    <row r="1613" spans="1:2" x14ac:dyDescent="0.25">
      <c r="A1613" t="s">
        <v>144</v>
      </c>
      <c r="B1613" t="s">
        <v>145</v>
      </c>
    </row>
    <row r="1614" spans="1:2" x14ac:dyDescent="0.25">
      <c r="A1614" t="s">
        <v>726</v>
      </c>
      <c r="B1614" t="s">
        <v>727</v>
      </c>
    </row>
    <row r="1615" spans="1:2" x14ac:dyDescent="0.25">
      <c r="A1615" t="s">
        <v>726</v>
      </c>
      <c r="B1615" t="s">
        <v>727</v>
      </c>
    </row>
    <row r="1616" spans="1:2" x14ac:dyDescent="0.25">
      <c r="A1616" t="s">
        <v>734</v>
      </c>
      <c r="B1616" t="s">
        <v>735</v>
      </c>
    </row>
    <row r="1617" spans="1:2" x14ac:dyDescent="0.25">
      <c r="A1617" t="s">
        <v>8541</v>
      </c>
      <c r="B1617" t="s">
        <v>225</v>
      </c>
    </row>
    <row r="1618" spans="1:2" x14ac:dyDescent="0.25">
      <c r="A1618" t="s">
        <v>8692</v>
      </c>
      <c r="B1618" t="s">
        <v>8693</v>
      </c>
    </row>
    <row r="1619" spans="1:2" x14ac:dyDescent="0.25">
      <c r="A1619" t="s">
        <v>8317</v>
      </c>
      <c r="B1619" t="s">
        <v>345</v>
      </c>
    </row>
    <row r="1620" spans="1:2" x14ac:dyDescent="0.25">
      <c r="A1620" t="s">
        <v>228</v>
      </c>
      <c r="B1620" t="s">
        <v>229</v>
      </c>
    </row>
    <row r="1621" spans="1:2" x14ac:dyDescent="0.25">
      <c r="A1621" t="s">
        <v>288</v>
      </c>
      <c r="B1621" t="s">
        <v>289</v>
      </c>
    </row>
    <row r="1622" spans="1:2" x14ac:dyDescent="0.25">
      <c r="A1622" t="s">
        <v>1415</v>
      </c>
      <c r="B1622" t="s">
        <v>1416</v>
      </c>
    </row>
    <row r="1623" spans="1:2" x14ac:dyDescent="0.25">
      <c r="A1623" t="s">
        <v>8863</v>
      </c>
      <c r="B1623" t="s">
        <v>8864</v>
      </c>
    </row>
    <row r="1624" spans="1:2" x14ac:dyDescent="0.25">
      <c r="A1624" t="s">
        <v>8345</v>
      </c>
      <c r="B1624" t="s">
        <v>1275</v>
      </c>
    </row>
    <row r="1625" spans="1:2" x14ac:dyDescent="0.25">
      <c r="A1625" t="s">
        <v>8065</v>
      </c>
      <c r="B1625" t="s">
        <v>8066</v>
      </c>
    </row>
    <row r="1626" spans="1:2" x14ac:dyDescent="0.25">
      <c r="A1626" t="s">
        <v>144</v>
      </c>
      <c r="B1626" t="s">
        <v>145</v>
      </c>
    </row>
    <row r="1627" spans="1:2" x14ac:dyDescent="0.25">
      <c r="A1627" t="s">
        <v>726</v>
      </c>
      <c r="B1627" t="s">
        <v>727</v>
      </c>
    </row>
    <row r="1628" spans="1:2" x14ac:dyDescent="0.25">
      <c r="A1628" t="s">
        <v>8565</v>
      </c>
      <c r="B1628" t="s">
        <v>8566</v>
      </c>
    </row>
    <row r="1629" spans="1:2" x14ac:dyDescent="0.25">
      <c r="A1629" t="s">
        <v>8565</v>
      </c>
      <c r="B1629" t="s">
        <v>8566</v>
      </c>
    </row>
    <row r="1630" spans="1:2" x14ac:dyDescent="0.25">
      <c r="A1630" t="s">
        <v>262</v>
      </c>
      <c r="B1630" t="s">
        <v>263</v>
      </c>
    </row>
    <row r="1631" spans="1:2" x14ac:dyDescent="0.25">
      <c r="A1631" t="s">
        <v>333</v>
      </c>
      <c r="B1631" t="s">
        <v>334</v>
      </c>
    </row>
    <row r="1632" spans="1:2" x14ac:dyDescent="0.25">
      <c r="A1632" t="s">
        <v>374</v>
      </c>
      <c r="B1632" t="s">
        <v>375</v>
      </c>
    </row>
    <row r="1633" spans="1:2" x14ac:dyDescent="0.25">
      <c r="A1633" t="s">
        <v>7922</v>
      </c>
      <c r="B1633" t="s">
        <v>7923</v>
      </c>
    </row>
    <row r="1634" spans="1:2" x14ac:dyDescent="0.25">
      <c r="A1634" t="s">
        <v>923</v>
      </c>
      <c r="B1634" t="s">
        <v>924</v>
      </c>
    </row>
    <row r="1635" spans="1:2" x14ac:dyDescent="0.25">
      <c r="A1635" t="s">
        <v>694</v>
      </c>
      <c r="B1635" t="s">
        <v>695</v>
      </c>
    </row>
    <row r="1636" spans="1:2" x14ac:dyDescent="0.25">
      <c r="A1636" t="s">
        <v>464</v>
      </c>
      <c r="B1636" t="s">
        <v>465</v>
      </c>
    </row>
    <row r="1637" spans="1:2" x14ac:dyDescent="0.25">
      <c r="A1637" t="s">
        <v>1073</v>
      </c>
      <c r="B1637" t="s">
        <v>1074</v>
      </c>
    </row>
    <row r="1638" spans="1:2" x14ac:dyDescent="0.25">
      <c r="A1638" t="s">
        <v>5104</v>
      </c>
      <c r="B1638" t="s">
        <v>5105</v>
      </c>
    </row>
    <row r="1639" spans="1:2" x14ac:dyDescent="0.25">
      <c r="A1639" t="s">
        <v>672</v>
      </c>
      <c r="B1639" t="s">
        <v>673</v>
      </c>
    </row>
    <row r="1640" spans="1:2" x14ac:dyDescent="0.25">
      <c r="A1640" t="s">
        <v>308</v>
      </c>
      <c r="B1640" t="s">
        <v>309</v>
      </c>
    </row>
    <row r="1641" spans="1:2" x14ac:dyDescent="0.25">
      <c r="A1641" t="s">
        <v>230</v>
      </c>
      <c r="B1641" t="s">
        <v>231</v>
      </c>
    </row>
    <row r="1642" spans="1:2" x14ac:dyDescent="0.25">
      <c r="A1642" t="s">
        <v>120</v>
      </c>
      <c r="B1642" t="s">
        <v>121</v>
      </c>
    </row>
    <row r="1643" spans="1:2" x14ac:dyDescent="0.25">
      <c r="A1643" t="s">
        <v>142</v>
      </c>
      <c r="B1643" t="s">
        <v>143</v>
      </c>
    </row>
    <row r="1644" spans="1:2" x14ac:dyDescent="0.25">
      <c r="A1644" t="s">
        <v>598</v>
      </c>
      <c r="B1644" t="s">
        <v>599</v>
      </c>
    </row>
    <row r="1645" spans="1:2" x14ac:dyDescent="0.25">
      <c r="A1645" t="s">
        <v>602</v>
      </c>
      <c r="B1645" t="s">
        <v>603</v>
      </c>
    </row>
    <row r="1646" spans="1:2" x14ac:dyDescent="0.25">
      <c r="A1646" t="s">
        <v>8861</v>
      </c>
      <c r="B1646" t="s">
        <v>8862</v>
      </c>
    </row>
    <row r="1647" spans="1:2" x14ac:dyDescent="0.25">
      <c r="A1647" s="21" t="s">
        <v>544</v>
      </c>
      <c r="B1647" t="s">
        <v>545</v>
      </c>
    </row>
    <row r="1648" spans="1:2" x14ac:dyDescent="0.25">
      <c r="A1648" t="s">
        <v>492</v>
      </c>
      <c r="B1648" t="s">
        <v>493</v>
      </c>
    </row>
    <row r="1649" spans="1:2" x14ac:dyDescent="0.25">
      <c r="A1649" t="s">
        <v>420</v>
      </c>
      <c r="B1649" t="s">
        <v>421</v>
      </c>
    </row>
    <row r="1650" spans="1:2" x14ac:dyDescent="0.25">
      <c r="A1650" t="s">
        <v>479</v>
      </c>
      <c r="B1650" t="s">
        <v>480</v>
      </c>
    </row>
    <row r="1651" spans="1:2" x14ac:dyDescent="0.25">
      <c r="A1651" t="s">
        <v>462</v>
      </c>
      <c r="B1651" t="s">
        <v>463</v>
      </c>
    </row>
    <row r="1652" spans="1:2" x14ac:dyDescent="0.25">
      <c r="A1652" t="s">
        <v>8338</v>
      </c>
      <c r="B1652" t="s">
        <v>461</v>
      </c>
    </row>
    <row r="1653" spans="1:2" x14ac:dyDescent="0.25">
      <c r="A1653" t="s">
        <v>408</v>
      </c>
      <c r="B1653" t="s">
        <v>409</v>
      </c>
    </row>
    <row r="1654" spans="1:2" x14ac:dyDescent="0.25">
      <c r="A1654" t="s">
        <v>144</v>
      </c>
      <c r="B1654" t="s">
        <v>145</v>
      </c>
    </row>
    <row r="1655" spans="1:2" x14ac:dyDescent="0.25">
      <c r="A1655" t="s">
        <v>120</v>
      </c>
      <c r="B1655" t="s">
        <v>121</v>
      </c>
    </row>
    <row r="1656" spans="1:2" x14ac:dyDescent="0.25">
      <c r="A1656" t="s">
        <v>304</v>
      </c>
      <c r="B1656" t="s">
        <v>305</v>
      </c>
    </row>
    <row r="1657" spans="1:2" x14ac:dyDescent="0.25">
      <c r="A1657" t="s">
        <v>333</v>
      </c>
      <c r="B1657" t="s">
        <v>334</v>
      </c>
    </row>
    <row r="1658" spans="1:2" x14ac:dyDescent="0.25">
      <c r="A1658" t="s">
        <v>242</v>
      </c>
      <c r="B1658" t="s">
        <v>243</v>
      </c>
    </row>
    <row r="1659" spans="1:2" x14ac:dyDescent="0.25">
      <c r="A1659" t="s">
        <v>234</v>
      </c>
      <c r="B1659" t="s">
        <v>235</v>
      </c>
    </row>
    <row r="1660" spans="1:2" x14ac:dyDescent="0.25">
      <c r="A1660" t="s">
        <v>120</v>
      </c>
      <c r="B1660" t="s">
        <v>121</v>
      </c>
    </row>
    <row r="1661" spans="1:2" x14ac:dyDescent="0.25">
      <c r="A1661" t="s">
        <v>144</v>
      </c>
      <c r="B1661" t="s">
        <v>145</v>
      </c>
    </row>
    <row r="1662" spans="1:2" x14ac:dyDescent="0.25">
      <c r="A1662" t="s">
        <v>608</v>
      </c>
      <c r="B1662" t="s">
        <v>609</v>
      </c>
    </row>
    <row r="1663" spans="1:2" x14ac:dyDescent="0.25">
      <c r="A1663" t="s">
        <v>120</v>
      </c>
      <c r="B1663" t="s">
        <v>121</v>
      </c>
    </row>
    <row r="1664" spans="1:2" x14ac:dyDescent="0.25">
      <c r="A1664" t="s">
        <v>120</v>
      </c>
      <c r="B1664" t="s">
        <v>121</v>
      </c>
    </row>
    <row r="1665" spans="1:2" x14ac:dyDescent="0.25">
      <c r="A1665" t="s">
        <v>8436</v>
      </c>
      <c r="B1665" t="s">
        <v>8233</v>
      </c>
    </row>
    <row r="1666" spans="1:2" x14ac:dyDescent="0.25">
      <c r="A1666" t="s">
        <v>120</v>
      </c>
      <c r="B1666" t="s">
        <v>121</v>
      </c>
    </row>
    <row r="1667" spans="1:2" x14ac:dyDescent="0.25">
      <c r="A1667" t="s">
        <v>120</v>
      </c>
      <c r="B1667" t="s">
        <v>121</v>
      </c>
    </row>
    <row r="1668" spans="1:2" x14ac:dyDescent="0.25">
      <c r="A1668" t="s">
        <v>544</v>
      </c>
      <c r="B1668" t="s">
        <v>545</v>
      </c>
    </row>
    <row r="1669" spans="1:2" x14ac:dyDescent="0.25">
      <c r="A1669" t="s">
        <v>308</v>
      </c>
      <c r="B1669" t="s">
        <v>309</v>
      </c>
    </row>
    <row r="1670" spans="1:2" x14ac:dyDescent="0.25">
      <c r="A1670" t="s">
        <v>496</v>
      </c>
      <c r="B1670" t="s">
        <v>497</v>
      </c>
    </row>
    <row r="1671" spans="1:2" x14ac:dyDescent="0.25">
      <c r="A1671" t="s">
        <v>8314</v>
      </c>
      <c r="B1671" t="s">
        <v>621</v>
      </c>
    </row>
    <row r="1672" spans="1:2" x14ac:dyDescent="0.25">
      <c r="A1672" t="s">
        <v>496</v>
      </c>
      <c r="B1672" t="s">
        <v>497</v>
      </c>
    </row>
    <row r="1673" spans="1:2" x14ac:dyDescent="0.25">
      <c r="A1673" t="s">
        <v>8246</v>
      </c>
      <c r="B1673" t="s">
        <v>8247</v>
      </c>
    </row>
    <row r="1674" spans="1:2" x14ac:dyDescent="0.25">
      <c r="A1674" t="s">
        <v>515</v>
      </c>
      <c r="B1674" t="s">
        <v>516</v>
      </c>
    </row>
    <row r="1675" spans="1:2" x14ac:dyDescent="0.25">
      <c r="A1675" t="s">
        <v>240</v>
      </c>
      <c r="B1675" t="s">
        <v>241</v>
      </c>
    </row>
    <row r="1676" spans="1:2" x14ac:dyDescent="0.25">
      <c r="A1676" t="s">
        <v>921</v>
      </c>
      <c r="B1676" t="s">
        <v>922</v>
      </c>
    </row>
    <row r="1677" spans="1:2" x14ac:dyDescent="0.25">
      <c r="A1677" t="s">
        <v>8313</v>
      </c>
      <c r="B1677" t="s">
        <v>322</v>
      </c>
    </row>
    <row r="1678" spans="1:2" x14ac:dyDescent="0.25">
      <c r="A1678" t="s">
        <v>8313</v>
      </c>
      <c r="B1678" t="s">
        <v>322</v>
      </c>
    </row>
    <row r="1679" spans="1:2" x14ac:dyDescent="0.25">
      <c r="A1679" t="s">
        <v>608</v>
      </c>
      <c r="B1679" t="s">
        <v>609</v>
      </c>
    </row>
    <row r="1680" spans="1:2" x14ac:dyDescent="0.25">
      <c r="A1680" t="s">
        <v>144</v>
      </c>
      <c r="B1680" t="s">
        <v>145</v>
      </c>
    </row>
    <row r="1681" spans="1:2" x14ac:dyDescent="0.25">
      <c r="A1681" t="s">
        <v>79</v>
      </c>
      <c r="B1681" t="s">
        <v>80</v>
      </c>
    </row>
    <row r="1682" spans="1:2" x14ac:dyDescent="0.25">
      <c r="A1682" t="s">
        <v>1371</v>
      </c>
      <c r="B1682" t="s">
        <v>1372</v>
      </c>
    </row>
    <row r="1683" spans="1:2" x14ac:dyDescent="0.25">
      <c r="A1683" t="s">
        <v>292</v>
      </c>
      <c r="B1683" t="s">
        <v>293</v>
      </c>
    </row>
    <row r="1684" spans="1:2" x14ac:dyDescent="0.25">
      <c r="A1684" t="s">
        <v>8574</v>
      </c>
      <c r="B1684" t="s">
        <v>8573</v>
      </c>
    </row>
    <row r="1685" spans="1:2" x14ac:dyDescent="0.25">
      <c r="A1685" t="s">
        <v>8356</v>
      </c>
      <c r="B1685" t="s">
        <v>8357</v>
      </c>
    </row>
    <row r="1686" spans="1:2" x14ac:dyDescent="0.25">
      <c r="A1686" t="s">
        <v>544</v>
      </c>
      <c r="B1686" t="s">
        <v>545</v>
      </c>
    </row>
    <row r="1687" spans="1:2" x14ac:dyDescent="0.25">
      <c r="A1687" t="s">
        <v>95</v>
      </c>
      <c r="B1687" t="s">
        <v>96</v>
      </c>
    </row>
    <row r="1688" spans="1:2" x14ac:dyDescent="0.25">
      <c r="A1688" t="s">
        <v>8702</v>
      </c>
      <c r="B1688" t="s">
        <v>8703</v>
      </c>
    </row>
    <row r="1689" spans="1:2" x14ac:dyDescent="0.25">
      <c r="A1689" t="s">
        <v>712</v>
      </c>
      <c r="B1689" t="s">
        <v>713</v>
      </c>
    </row>
    <row r="1690" spans="1:2" x14ac:dyDescent="0.25">
      <c r="A1690" t="s">
        <v>431</v>
      </c>
      <c r="B1690" t="s">
        <v>432</v>
      </c>
    </row>
    <row r="1691" spans="1:2" x14ac:dyDescent="0.25">
      <c r="A1691" t="s">
        <v>8844</v>
      </c>
      <c r="B1691" t="s">
        <v>1359</v>
      </c>
    </row>
    <row r="1692" spans="1:2" x14ac:dyDescent="0.25">
      <c r="A1692" t="s">
        <v>132</v>
      </c>
      <c r="B1692" t="s">
        <v>133</v>
      </c>
    </row>
    <row r="1693" spans="1:2" x14ac:dyDescent="0.25">
      <c r="A1693" t="s">
        <v>457</v>
      </c>
      <c r="B1693" t="s">
        <v>458</v>
      </c>
    </row>
    <row r="1694" spans="1:2" x14ac:dyDescent="0.25">
      <c r="A1694" t="s">
        <v>382</v>
      </c>
      <c r="B1694" t="s">
        <v>383</v>
      </c>
    </row>
    <row r="1695" spans="1:2" x14ac:dyDescent="0.25">
      <c r="A1695" t="s">
        <v>333</v>
      </c>
      <c r="B1695" t="s">
        <v>334</v>
      </c>
    </row>
    <row r="1696" spans="1:2" x14ac:dyDescent="0.25">
      <c r="A1696" t="s">
        <v>1182</v>
      </c>
      <c r="B1696" t="s">
        <v>1183</v>
      </c>
    </row>
    <row r="1697" spans="1:2" x14ac:dyDescent="0.25">
      <c r="A1697" t="s">
        <v>120</v>
      </c>
      <c r="B1697" t="s">
        <v>121</v>
      </c>
    </row>
    <row r="1698" spans="1:2" x14ac:dyDescent="0.25">
      <c r="A1698" t="s">
        <v>120</v>
      </c>
      <c r="B1698" t="s">
        <v>121</v>
      </c>
    </row>
    <row r="1699" spans="1:2" x14ac:dyDescent="0.25">
      <c r="A1699" t="s">
        <v>8859</v>
      </c>
      <c r="B1699" t="s">
        <v>8860</v>
      </c>
    </row>
    <row r="1700" spans="1:2" x14ac:dyDescent="0.25">
      <c r="A1700" t="s">
        <v>515</v>
      </c>
      <c r="B1700" t="s">
        <v>516</v>
      </c>
    </row>
    <row r="1701" spans="1:2" x14ac:dyDescent="0.25">
      <c r="A1701" t="s">
        <v>830</v>
      </c>
      <c r="B1701" t="s">
        <v>831</v>
      </c>
    </row>
    <row r="1702" spans="1:2" x14ac:dyDescent="0.25">
      <c r="A1702" t="s">
        <v>85</v>
      </c>
      <c r="B1702" t="s">
        <v>86</v>
      </c>
    </row>
    <row r="1703" spans="1:2" x14ac:dyDescent="0.25">
      <c r="A1703" t="s">
        <v>236</v>
      </c>
      <c r="B1703" t="s">
        <v>237</v>
      </c>
    </row>
    <row r="1704" spans="1:2" x14ac:dyDescent="0.25">
      <c r="A1704" t="s">
        <v>1435</v>
      </c>
      <c r="B1704" t="s">
        <v>1436</v>
      </c>
    </row>
    <row r="1705" spans="1:2" x14ac:dyDescent="0.25">
      <c r="A1705" t="s">
        <v>8355</v>
      </c>
      <c r="B1705" t="s">
        <v>332</v>
      </c>
    </row>
    <row r="1706" spans="1:2" x14ac:dyDescent="0.25">
      <c r="A1706" t="s">
        <v>8340</v>
      </c>
      <c r="B1706" t="s">
        <v>355</v>
      </c>
    </row>
    <row r="1707" spans="1:2" x14ac:dyDescent="0.25">
      <c r="A1707" t="s">
        <v>8071</v>
      </c>
      <c r="B1707" t="s">
        <v>8072</v>
      </c>
    </row>
    <row r="1708" spans="1:2" x14ac:dyDescent="0.25">
      <c r="A1708" t="s">
        <v>496</v>
      </c>
      <c r="B1708" t="s">
        <v>497</v>
      </c>
    </row>
    <row r="1709" spans="1:2" x14ac:dyDescent="0.25">
      <c r="A1709" t="s">
        <v>1317</v>
      </c>
      <c r="B1709" t="s">
        <v>1318</v>
      </c>
    </row>
    <row r="1710" spans="1:2" x14ac:dyDescent="0.25">
      <c r="A1710" t="s">
        <v>617</v>
      </c>
      <c r="B1710" t="s">
        <v>618</v>
      </c>
    </row>
    <row r="1711" spans="1:2" x14ac:dyDescent="0.25">
      <c r="A1711" t="s">
        <v>8857</v>
      </c>
      <c r="B1711" t="s">
        <v>8858</v>
      </c>
    </row>
    <row r="1712" spans="1:2" x14ac:dyDescent="0.25">
      <c r="A1712" t="s">
        <v>449</v>
      </c>
      <c r="B1712" t="s">
        <v>450</v>
      </c>
    </row>
    <row r="1713" spans="1:2" x14ac:dyDescent="0.25">
      <c r="A1713" t="s">
        <v>449</v>
      </c>
      <c r="B1713" t="s">
        <v>450</v>
      </c>
    </row>
    <row r="1714" spans="1:2" x14ac:dyDescent="0.25">
      <c r="A1714" t="s">
        <v>1093</v>
      </c>
      <c r="B1714" t="s">
        <v>1094</v>
      </c>
    </row>
    <row r="1715" spans="1:2" x14ac:dyDescent="0.25">
      <c r="A1715" t="s">
        <v>8571</v>
      </c>
      <c r="B1715" t="s">
        <v>8572</v>
      </c>
    </row>
    <row r="1716" spans="1:2" x14ac:dyDescent="0.25">
      <c r="A1716" t="s">
        <v>272</v>
      </c>
      <c r="B1716" t="s">
        <v>273</v>
      </c>
    </row>
    <row r="1717" spans="1:2" x14ac:dyDescent="0.25">
      <c r="A1717" t="s">
        <v>8368</v>
      </c>
      <c r="B1717" t="s">
        <v>297</v>
      </c>
    </row>
    <row r="1718" spans="1:2" x14ac:dyDescent="0.25">
      <c r="A1718" t="s">
        <v>8229</v>
      </c>
      <c r="B1718" t="s">
        <v>8230</v>
      </c>
    </row>
    <row r="1719" spans="1:2" x14ac:dyDescent="0.25">
      <c r="A1719" t="s">
        <v>666</v>
      </c>
      <c r="B1719" t="s">
        <v>667</v>
      </c>
    </row>
    <row r="1720" spans="1:2" x14ac:dyDescent="0.25">
      <c r="A1720" t="s">
        <v>120</v>
      </c>
      <c r="B1720" t="s">
        <v>121</v>
      </c>
    </row>
    <row r="1721" spans="1:2" x14ac:dyDescent="0.25">
      <c r="A1721" t="s">
        <v>892</v>
      </c>
      <c r="B1721" t="s">
        <v>893</v>
      </c>
    </row>
    <row r="1722" spans="1:2" x14ac:dyDescent="0.25">
      <c r="A1722" t="s">
        <v>8065</v>
      </c>
      <c r="B1722" t="s">
        <v>8066</v>
      </c>
    </row>
    <row r="1723" spans="1:2" x14ac:dyDescent="0.25">
      <c r="A1723" t="s">
        <v>120</v>
      </c>
      <c r="B1723" t="s">
        <v>121</v>
      </c>
    </row>
    <row r="1724" spans="1:2" x14ac:dyDescent="0.25">
      <c r="A1724" t="s">
        <v>8495</v>
      </c>
      <c r="B1724" t="s">
        <v>8496</v>
      </c>
    </row>
    <row r="1725" spans="1:2" x14ac:dyDescent="0.25">
      <c r="A1725" t="s">
        <v>455</v>
      </c>
      <c r="B1725" t="s">
        <v>456</v>
      </c>
    </row>
    <row r="1726" spans="1:2" x14ac:dyDescent="0.25">
      <c r="A1726" t="s">
        <v>308</v>
      </c>
      <c r="B1726" t="s">
        <v>309</v>
      </c>
    </row>
    <row r="1727" spans="1:2" x14ac:dyDescent="0.25">
      <c r="A1727" t="s">
        <v>157</v>
      </c>
      <c r="B1727" t="s">
        <v>158</v>
      </c>
    </row>
    <row r="1728" spans="1:2" x14ac:dyDescent="0.25">
      <c r="A1728" t="s">
        <v>382</v>
      </c>
      <c r="B1728" t="s">
        <v>383</v>
      </c>
    </row>
    <row r="1729" spans="1:2" x14ac:dyDescent="0.25">
      <c r="A1729" t="s">
        <v>216</v>
      </c>
      <c r="B1729" t="s">
        <v>217</v>
      </c>
    </row>
    <row r="1730" spans="1:2" x14ac:dyDescent="0.25">
      <c r="A1730" t="s">
        <v>908</v>
      </c>
      <c r="B1730" t="s">
        <v>909</v>
      </c>
    </row>
    <row r="1731" spans="1:2" x14ac:dyDescent="0.25">
      <c r="A1731" t="s">
        <v>7915</v>
      </c>
      <c r="B1731" t="s">
        <v>7916</v>
      </c>
    </row>
    <row r="1732" spans="1:2" x14ac:dyDescent="0.25">
      <c r="A1732" t="s">
        <v>144</v>
      </c>
      <c r="B1732" t="s">
        <v>145</v>
      </c>
    </row>
    <row r="1733" spans="1:2" x14ac:dyDescent="0.25">
      <c r="A1733" t="s">
        <v>142</v>
      </c>
      <c r="B1733" t="s">
        <v>143</v>
      </c>
    </row>
    <row r="1734" spans="1:2" x14ac:dyDescent="0.25">
      <c r="A1734" t="s">
        <v>83</v>
      </c>
      <c r="B1734" t="s">
        <v>84</v>
      </c>
    </row>
    <row r="1735" spans="1:2" x14ac:dyDescent="0.25">
      <c r="A1735" t="s">
        <v>83</v>
      </c>
      <c r="B1735" t="s">
        <v>84</v>
      </c>
    </row>
    <row r="1736" spans="1:2" x14ac:dyDescent="0.25">
      <c r="A1736" t="s">
        <v>238</v>
      </c>
      <c r="B1736" t="s">
        <v>239</v>
      </c>
    </row>
    <row r="1737" spans="1:2" x14ac:dyDescent="0.25">
      <c r="A1737" t="s">
        <v>1276</v>
      </c>
      <c r="B1737" t="s">
        <v>1277</v>
      </c>
    </row>
    <row r="1738" spans="1:2" x14ac:dyDescent="0.25">
      <c r="A1738" t="s">
        <v>558</v>
      </c>
      <c r="B1738" t="s">
        <v>559</v>
      </c>
    </row>
    <row r="1739" spans="1:2" x14ac:dyDescent="0.25">
      <c r="A1739" t="s">
        <v>726</v>
      </c>
      <c r="B1739" t="s">
        <v>727</v>
      </c>
    </row>
    <row r="1740" spans="1:2" x14ac:dyDescent="0.25">
      <c r="A1740" t="s">
        <v>120</v>
      </c>
      <c r="B1740" t="s">
        <v>121</v>
      </c>
    </row>
    <row r="1741" spans="1:2" x14ac:dyDescent="0.25">
      <c r="A1741" t="s">
        <v>8694</v>
      </c>
      <c r="B1741" t="s">
        <v>8695</v>
      </c>
    </row>
    <row r="1742" spans="1:2" x14ac:dyDescent="0.25">
      <c r="A1742" t="s">
        <v>676</v>
      </c>
      <c r="B1742" t="s">
        <v>677</v>
      </c>
    </row>
    <row r="1743" spans="1:2" x14ac:dyDescent="0.25">
      <c r="A1743" t="s">
        <v>304</v>
      </c>
      <c r="B1743" t="s">
        <v>305</v>
      </c>
    </row>
    <row r="1744" spans="1:2" x14ac:dyDescent="0.25">
      <c r="A1744" t="s">
        <v>739</v>
      </c>
      <c r="B1744" t="s">
        <v>740</v>
      </c>
    </row>
    <row r="1745" spans="1:2" x14ac:dyDescent="0.25">
      <c r="A1745" t="s">
        <v>496</v>
      </c>
      <c r="B1745" t="s">
        <v>497</v>
      </c>
    </row>
    <row r="1746" spans="1:2" x14ac:dyDescent="0.25">
      <c r="A1746" t="s">
        <v>544</v>
      </c>
      <c r="B1746" t="s">
        <v>545</v>
      </c>
    </row>
    <row r="1747" spans="1:2" x14ac:dyDescent="0.25">
      <c r="A1747" t="s">
        <v>8683</v>
      </c>
      <c r="B1747" t="s">
        <v>8684</v>
      </c>
    </row>
    <row r="1748" spans="1:2" x14ac:dyDescent="0.25">
      <c r="A1748" t="s">
        <v>8349</v>
      </c>
      <c r="B1748" t="s">
        <v>487</v>
      </c>
    </row>
    <row r="1749" spans="1:2" x14ac:dyDescent="0.25">
      <c r="A1749" t="s">
        <v>672</v>
      </c>
      <c r="B1749" t="s">
        <v>673</v>
      </c>
    </row>
    <row r="1750" spans="1:2" x14ac:dyDescent="0.25">
      <c r="A1750" t="s">
        <v>79</v>
      </c>
      <c r="B1750" t="s">
        <v>80</v>
      </c>
    </row>
    <row r="1751" spans="1:2" x14ac:dyDescent="0.25">
      <c r="A1751" t="s">
        <v>333</v>
      </c>
      <c r="B1751" t="s">
        <v>334</v>
      </c>
    </row>
    <row r="1752" spans="1:2" x14ac:dyDescent="0.25">
      <c r="A1752" t="s">
        <v>509</v>
      </c>
      <c r="B1752" t="s">
        <v>510</v>
      </c>
    </row>
    <row r="1753" spans="1:2" x14ac:dyDescent="0.25">
      <c r="A1753" t="s">
        <v>1399</v>
      </c>
      <c r="B1753" t="s">
        <v>1400</v>
      </c>
    </row>
    <row r="1754" spans="1:2" x14ac:dyDescent="0.25">
      <c r="A1754" t="s">
        <v>8314</v>
      </c>
      <c r="B1754" t="s">
        <v>621</v>
      </c>
    </row>
    <row r="1755" spans="1:2" x14ac:dyDescent="0.25">
      <c r="A1755" t="s">
        <v>186</v>
      </c>
      <c r="B1755" t="s">
        <v>187</v>
      </c>
    </row>
    <row r="1756" spans="1:2" x14ac:dyDescent="0.25">
      <c r="A1756" t="s">
        <v>1051</v>
      </c>
      <c r="B1756" t="s">
        <v>1052</v>
      </c>
    </row>
    <row r="1757" spans="1:2" x14ac:dyDescent="0.25">
      <c r="A1757" t="s">
        <v>8312</v>
      </c>
      <c r="B1757" t="s">
        <v>426</v>
      </c>
    </row>
    <row r="1758" spans="1:2" x14ac:dyDescent="0.25">
      <c r="A1758" t="s">
        <v>333</v>
      </c>
      <c r="B1758" t="s">
        <v>334</v>
      </c>
    </row>
    <row r="1759" spans="1:2" x14ac:dyDescent="0.25">
      <c r="A1759" t="s">
        <v>120</v>
      </c>
      <c r="B1759" t="s">
        <v>121</v>
      </c>
    </row>
    <row r="1760" spans="1:2" x14ac:dyDescent="0.25">
      <c r="A1760" t="s">
        <v>120</v>
      </c>
      <c r="B1760" t="s">
        <v>121</v>
      </c>
    </row>
    <row r="1761" spans="1:2" x14ac:dyDescent="0.25">
      <c r="A1761" t="s">
        <v>701</v>
      </c>
      <c r="B1761" t="s">
        <v>702</v>
      </c>
    </row>
    <row r="1762" spans="1:2" x14ac:dyDescent="0.25">
      <c r="A1762" t="s">
        <v>1377</v>
      </c>
      <c r="B1762" t="s">
        <v>1378</v>
      </c>
    </row>
    <row r="1763" spans="1:2" x14ac:dyDescent="0.25">
      <c r="A1763" t="s">
        <v>8231</v>
      </c>
      <c r="B1763" t="s">
        <v>8232</v>
      </c>
    </row>
    <row r="1764" spans="1:2" x14ac:dyDescent="0.25">
      <c r="A1764" t="s">
        <v>8341</v>
      </c>
      <c r="B1764" t="s">
        <v>8342</v>
      </c>
    </row>
    <row r="1765" spans="1:2" x14ac:dyDescent="0.25">
      <c r="A1765" t="s">
        <v>8807</v>
      </c>
      <c r="B1765" t="s">
        <v>8808</v>
      </c>
    </row>
    <row r="1766" spans="1:2" x14ac:dyDescent="0.25">
      <c r="A1766" t="s">
        <v>7834</v>
      </c>
      <c r="B1766" t="s">
        <v>7835</v>
      </c>
    </row>
    <row r="1767" spans="1:2" x14ac:dyDescent="0.25">
      <c r="A1767" t="s">
        <v>226</v>
      </c>
      <c r="B1767" t="s">
        <v>227</v>
      </c>
    </row>
    <row r="1768" spans="1:2" x14ac:dyDescent="0.25">
      <c r="A1768" t="s">
        <v>433</v>
      </c>
      <c r="B1768" t="s">
        <v>434</v>
      </c>
    </row>
    <row r="1769" spans="1:2" x14ac:dyDescent="0.25">
      <c r="A1769" t="s">
        <v>745</v>
      </c>
      <c r="B1769" t="s">
        <v>746</v>
      </c>
    </row>
    <row r="1770" spans="1:2" x14ac:dyDescent="0.25">
      <c r="A1770" t="s">
        <v>8439</v>
      </c>
      <c r="B1770" t="s">
        <v>610</v>
      </c>
    </row>
    <row r="1771" spans="1:2" x14ac:dyDescent="0.25">
      <c r="A1771" t="s">
        <v>8343</v>
      </c>
      <c r="B1771" t="s">
        <v>8344</v>
      </c>
    </row>
    <row r="1772" spans="1:2" x14ac:dyDescent="0.25">
      <c r="A1772" t="s">
        <v>8338</v>
      </c>
      <c r="B1772" t="s">
        <v>461</v>
      </c>
    </row>
    <row r="1773" spans="1:2" x14ac:dyDescent="0.25">
      <c r="A1773" t="s">
        <v>523</v>
      </c>
      <c r="B1773" t="s">
        <v>524</v>
      </c>
    </row>
    <row r="1774" spans="1:2" x14ac:dyDescent="0.25">
      <c r="A1774" t="s">
        <v>333</v>
      </c>
      <c r="B1774" t="s">
        <v>334</v>
      </c>
    </row>
    <row r="1775" spans="1:2" x14ac:dyDescent="0.25">
      <c r="A1775" t="s">
        <v>523</v>
      </c>
      <c r="B1775" t="s">
        <v>524</v>
      </c>
    </row>
    <row r="1776" spans="1:2" x14ac:dyDescent="0.25">
      <c r="A1776" t="s">
        <v>8065</v>
      </c>
      <c r="B1776" t="s">
        <v>8066</v>
      </c>
    </row>
    <row r="1777" spans="1:2" x14ac:dyDescent="0.25">
      <c r="A1777" t="s">
        <v>490</v>
      </c>
      <c r="B1777" t="s">
        <v>491</v>
      </c>
    </row>
    <row r="1778" spans="1:2" x14ac:dyDescent="0.25">
      <c r="A1778" t="s">
        <v>490</v>
      </c>
      <c r="B1778" t="s">
        <v>491</v>
      </c>
    </row>
    <row r="1779" spans="1:2" x14ac:dyDescent="0.25">
      <c r="A1779" t="s">
        <v>81</v>
      </c>
      <c r="B1779" t="s">
        <v>82</v>
      </c>
    </row>
    <row r="1780" spans="1:2" x14ac:dyDescent="0.25">
      <c r="A1780" t="s">
        <v>1076</v>
      </c>
      <c r="B1780" t="s">
        <v>1077</v>
      </c>
    </row>
    <row r="1781" spans="1:2" x14ac:dyDescent="0.25">
      <c r="A1781" t="s">
        <v>97</v>
      </c>
      <c r="B1781" t="s">
        <v>98</v>
      </c>
    </row>
    <row r="1782" spans="1:2" x14ac:dyDescent="0.25">
      <c r="A1782" t="s">
        <v>97</v>
      </c>
      <c r="B1782" t="s">
        <v>98</v>
      </c>
    </row>
    <row r="1783" spans="1:2" x14ac:dyDescent="0.25">
      <c r="A1783" t="s">
        <v>97</v>
      </c>
      <c r="B1783" t="s">
        <v>98</v>
      </c>
    </row>
    <row r="1784" spans="1:2" x14ac:dyDescent="0.25">
      <c r="A1784" t="s">
        <v>97</v>
      </c>
      <c r="B1784" t="s">
        <v>98</v>
      </c>
    </row>
    <row r="1785" spans="1:2" x14ac:dyDescent="0.25">
      <c r="A1785" t="s">
        <v>97</v>
      </c>
      <c r="B1785" t="s">
        <v>98</v>
      </c>
    </row>
    <row r="1786" spans="1:2" x14ac:dyDescent="0.25">
      <c r="A1786" t="s">
        <v>97</v>
      </c>
      <c r="B1786" t="s">
        <v>98</v>
      </c>
    </row>
    <row r="1787" spans="1:2" x14ac:dyDescent="0.25">
      <c r="A1787" t="s">
        <v>97</v>
      </c>
      <c r="B1787" t="s">
        <v>98</v>
      </c>
    </row>
    <row r="1788" spans="1:2" x14ac:dyDescent="0.25">
      <c r="A1788" t="s">
        <v>97</v>
      </c>
      <c r="B1788" t="s">
        <v>98</v>
      </c>
    </row>
    <row r="1789" spans="1:2" x14ac:dyDescent="0.25">
      <c r="A1789" t="s">
        <v>97</v>
      </c>
      <c r="B1789" t="s">
        <v>98</v>
      </c>
    </row>
    <row r="1790" spans="1:2" x14ac:dyDescent="0.25">
      <c r="A1790" t="s">
        <v>97</v>
      </c>
      <c r="B1790" t="s">
        <v>98</v>
      </c>
    </row>
    <row r="1791" spans="1:2" x14ac:dyDescent="0.25">
      <c r="A1791" t="s">
        <v>97</v>
      </c>
      <c r="B1791" t="s">
        <v>98</v>
      </c>
    </row>
    <row r="1792" spans="1:2" x14ac:dyDescent="0.25">
      <c r="A1792" t="s">
        <v>97</v>
      </c>
      <c r="B1792" t="s">
        <v>98</v>
      </c>
    </row>
    <row r="1793" spans="1:2" x14ac:dyDescent="0.25">
      <c r="A1793" t="s">
        <v>97</v>
      </c>
      <c r="B1793" t="s">
        <v>98</v>
      </c>
    </row>
    <row r="1794" spans="1:2" x14ac:dyDescent="0.25">
      <c r="A1794" t="s">
        <v>97</v>
      </c>
      <c r="B1794" t="s">
        <v>98</v>
      </c>
    </row>
    <row r="1795" spans="1:2" x14ac:dyDescent="0.25">
      <c r="A1795" t="s">
        <v>97</v>
      </c>
      <c r="B1795" t="s">
        <v>98</v>
      </c>
    </row>
    <row r="1796" spans="1:2" x14ac:dyDescent="0.25">
      <c r="A1796" t="s">
        <v>97</v>
      </c>
      <c r="B1796" t="s">
        <v>98</v>
      </c>
    </row>
    <row r="1797" spans="1:2" x14ac:dyDescent="0.25">
      <c r="A1797" t="s">
        <v>97</v>
      </c>
      <c r="B1797" t="s">
        <v>98</v>
      </c>
    </row>
    <row r="1798" spans="1:2" x14ac:dyDescent="0.25">
      <c r="A1798" t="s">
        <v>97</v>
      </c>
      <c r="B1798" t="s">
        <v>98</v>
      </c>
    </row>
    <row r="1799" spans="1:2" x14ac:dyDescent="0.25">
      <c r="A1799" t="s">
        <v>97</v>
      </c>
      <c r="B1799" t="s">
        <v>98</v>
      </c>
    </row>
    <row r="1800" spans="1:2" x14ac:dyDescent="0.25">
      <c r="A1800" t="s">
        <v>97</v>
      </c>
      <c r="B1800" t="s">
        <v>98</v>
      </c>
    </row>
    <row r="1801" spans="1:2" x14ac:dyDescent="0.25">
      <c r="A1801" t="s">
        <v>97</v>
      </c>
      <c r="B1801" t="s">
        <v>98</v>
      </c>
    </row>
    <row r="1802" spans="1:2" x14ac:dyDescent="0.25">
      <c r="A1802" t="s">
        <v>97</v>
      </c>
      <c r="B1802" t="s">
        <v>98</v>
      </c>
    </row>
    <row r="1803" spans="1:2" x14ac:dyDescent="0.25">
      <c r="A1803" t="s">
        <v>97</v>
      </c>
      <c r="B1803" t="s">
        <v>98</v>
      </c>
    </row>
    <row r="1804" spans="1:2" x14ac:dyDescent="0.25">
      <c r="A1804" t="s">
        <v>97</v>
      </c>
      <c r="B1804" t="s">
        <v>98</v>
      </c>
    </row>
    <row r="1805" spans="1:2" x14ac:dyDescent="0.25">
      <c r="A1805" t="s">
        <v>97</v>
      </c>
      <c r="B1805" t="s">
        <v>98</v>
      </c>
    </row>
    <row r="1806" spans="1:2" x14ac:dyDescent="0.25">
      <c r="A1806" t="s">
        <v>97</v>
      </c>
      <c r="B1806" t="s">
        <v>98</v>
      </c>
    </row>
    <row r="1807" spans="1:2" x14ac:dyDescent="0.25">
      <c r="A1807" t="s">
        <v>97</v>
      </c>
      <c r="B1807" t="s">
        <v>98</v>
      </c>
    </row>
    <row r="1808" spans="1:2" x14ac:dyDescent="0.25">
      <c r="A1808" t="s">
        <v>97</v>
      </c>
      <c r="B1808" t="s">
        <v>98</v>
      </c>
    </row>
    <row r="1809" spans="1:2" x14ac:dyDescent="0.25">
      <c r="A1809" t="s">
        <v>97</v>
      </c>
      <c r="B1809" t="s">
        <v>98</v>
      </c>
    </row>
    <row r="1810" spans="1:2" x14ac:dyDescent="0.25">
      <c r="A1810" t="s">
        <v>97</v>
      </c>
      <c r="B1810" t="s">
        <v>98</v>
      </c>
    </row>
    <row r="1811" spans="1:2" x14ac:dyDescent="0.25">
      <c r="A1811" t="s">
        <v>97</v>
      </c>
      <c r="B1811" t="s">
        <v>98</v>
      </c>
    </row>
    <row r="1812" spans="1:2" x14ac:dyDescent="0.25">
      <c r="A1812" t="s">
        <v>97</v>
      </c>
      <c r="B1812" t="s">
        <v>98</v>
      </c>
    </row>
    <row r="1813" spans="1:2" x14ac:dyDescent="0.25">
      <c r="A1813" t="s">
        <v>97</v>
      </c>
      <c r="B1813" t="s">
        <v>98</v>
      </c>
    </row>
    <row r="1814" spans="1:2" x14ac:dyDescent="0.25">
      <c r="A1814" t="s">
        <v>97</v>
      </c>
      <c r="B1814" t="s">
        <v>98</v>
      </c>
    </row>
    <row r="1815" spans="1:2" x14ac:dyDescent="0.25">
      <c r="A1815" t="s">
        <v>97</v>
      </c>
      <c r="B1815" t="s">
        <v>98</v>
      </c>
    </row>
    <row r="1816" spans="1:2" x14ac:dyDescent="0.25">
      <c r="A1816" t="s">
        <v>97</v>
      </c>
      <c r="B1816" t="s">
        <v>98</v>
      </c>
    </row>
    <row r="1817" spans="1:2" x14ac:dyDescent="0.25">
      <c r="A1817" t="s">
        <v>97</v>
      </c>
      <c r="B1817" t="s">
        <v>98</v>
      </c>
    </row>
    <row r="1818" spans="1:2" x14ac:dyDescent="0.25">
      <c r="A1818" t="s">
        <v>97</v>
      </c>
      <c r="B1818" t="s">
        <v>98</v>
      </c>
    </row>
    <row r="1819" spans="1:2" x14ac:dyDescent="0.25">
      <c r="A1819" t="s">
        <v>97</v>
      </c>
      <c r="B1819" t="s">
        <v>98</v>
      </c>
    </row>
    <row r="1820" spans="1:2" x14ac:dyDescent="0.25">
      <c r="A1820" t="s">
        <v>97</v>
      </c>
      <c r="B1820" t="s">
        <v>98</v>
      </c>
    </row>
    <row r="1821" spans="1:2" x14ac:dyDescent="0.25">
      <c r="A1821" t="s">
        <v>97</v>
      </c>
      <c r="B1821" t="s">
        <v>98</v>
      </c>
    </row>
    <row r="1822" spans="1:2" x14ac:dyDescent="0.25">
      <c r="A1822" t="s">
        <v>97</v>
      </c>
      <c r="B1822" t="s">
        <v>98</v>
      </c>
    </row>
    <row r="1823" spans="1:2" x14ac:dyDescent="0.25">
      <c r="A1823" t="s">
        <v>97</v>
      </c>
      <c r="B1823" t="s">
        <v>98</v>
      </c>
    </row>
    <row r="1824" spans="1:2" x14ac:dyDescent="0.25">
      <c r="A1824" t="s">
        <v>97</v>
      </c>
      <c r="B1824" t="s">
        <v>98</v>
      </c>
    </row>
    <row r="1825" spans="1:2" x14ac:dyDescent="0.25">
      <c r="A1825" t="s">
        <v>97</v>
      </c>
      <c r="B1825" t="s">
        <v>98</v>
      </c>
    </row>
    <row r="1826" spans="1:2" x14ac:dyDescent="0.25">
      <c r="A1826" t="s">
        <v>97</v>
      </c>
      <c r="B1826" t="s">
        <v>98</v>
      </c>
    </row>
    <row r="1827" spans="1:2" x14ac:dyDescent="0.25">
      <c r="A1827" t="s">
        <v>97</v>
      </c>
      <c r="B1827" t="s">
        <v>98</v>
      </c>
    </row>
    <row r="1828" spans="1:2" x14ac:dyDescent="0.25">
      <c r="A1828" t="s">
        <v>97</v>
      </c>
      <c r="B1828" t="s">
        <v>98</v>
      </c>
    </row>
    <row r="1829" spans="1:2" x14ac:dyDescent="0.25">
      <c r="A1829" t="s">
        <v>97</v>
      </c>
      <c r="B1829" t="s">
        <v>98</v>
      </c>
    </row>
    <row r="1830" spans="1:2" x14ac:dyDescent="0.25">
      <c r="A1830" t="s">
        <v>97</v>
      </c>
      <c r="B1830" t="s">
        <v>98</v>
      </c>
    </row>
    <row r="1831" spans="1:2" x14ac:dyDescent="0.25">
      <c r="A1831" t="s">
        <v>97</v>
      </c>
      <c r="B1831" t="s">
        <v>98</v>
      </c>
    </row>
    <row r="1832" spans="1:2" x14ac:dyDescent="0.25">
      <c r="A1832" t="s">
        <v>97</v>
      </c>
      <c r="B1832" t="s">
        <v>98</v>
      </c>
    </row>
    <row r="1833" spans="1:2" x14ac:dyDescent="0.25">
      <c r="A1833" t="s">
        <v>97</v>
      </c>
      <c r="B1833" t="s">
        <v>98</v>
      </c>
    </row>
    <row r="1834" spans="1:2" x14ac:dyDescent="0.25">
      <c r="A1834" t="s">
        <v>97</v>
      </c>
      <c r="B1834" t="s">
        <v>98</v>
      </c>
    </row>
    <row r="1835" spans="1:2" x14ac:dyDescent="0.25">
      <c r="A1835" t="s">
        <v>97</v>
      </c>
      <c r="B1835" t="s">
        <v>98</v>
      </c>
    </row>
    <row r="1836" spans="1:2" x14ac:dyDescent="0.25">
      <c r="A1836" t="s">
        <v>97</v>
      </c>
      <c r="B1836" t="s">
        <v>98</v>
      </c>
    </row>
    <row r="1837" spans="1:2" x14ac:dyDescent="0.25">
      <c r="A1837" t="s">
        <v>97</v>
      </c>
      <c r="B1837" t="s">
        <v>98</v>
      </c>
    </row>
    <row r="1838" spans="1:2" x14ac:dyDescent="0.25">
      <c r="A1838" t="s">
        <v>97</v>
      </c>
      <c r="B1838" t="s">
        <v>98</v>
      </c>
    </row>
    <row r="1839" spans="1:2" x14ac:dyDescent="0.25">
      <c r="A1839" t="s">
        <v>97</v>
      </c>
      <c r="B1839" t="s">
        <v>98</v>
      </c>
    </row>
    <row r="1840" spans="1:2" x14ac:dyDescent="0.25">
      <c r="A1840" t="s">
        <v>97</v>
      </c>
      <c r="B1840" t="s">
        <v>98</v>
      </c>
    </row>
    <row r="1841" spans="1:2" x14ac:dyDescent="0.25">
      <c r="A1841" t="s">
        <v>97</v>
      </c>
      <c r="B1841" t="s">
        <v>98</v>
      </c>
    </row>
    <row r="1842" spans="1:2" x14ac:dyDescent="0.25">
      <c r="A1842" t="s">
        <v>97</v>
      </c>
      <c r="B1842" t="s">
        <v>98</v>
      </c>
    </row>
    <row r="1843" spans="1:2" x14ac:dyDescent="0.25">
      <c r="A1843" t="s">
        <v>97</v>
      </c>
      <c r="B1843" t="s">
        <v>98</v>
      </c>
    </row>
    <row r="1844" spans="1:2" x14ac:dyDescent="0.25">
      <c r="A1844" t="s">
        <v>97</v>
      </c>
      <c r="B1844" t="s">
        <v>98</v>
      </c>
    </row>
    <row r="1845" spans="1:2" x14ac:dyDescent="0.25">
      <c r="A1845" t="s">
        <v>97</v>
      </c>
      <c r="B1845" t="s">
        <v>98</v>
      </c>
    </row>
    <row r="1846" spans="1:2" x14ac:dyDescent="0.25">
      <c r="A1846" t="s">
        <v>97</v>
      </c>
      <c r="B1846" t="s">
        <v>98</v>
      </c>
    </row>
    <row r="1847" spans="1:2" x14ac:dyDescent="0.25">
      <c r="A1847" t="s">
        <v>97</v>
      </c>
      <c r="B1847" t="s">
        <v>98</v>
      </c>
    </row>
    <row r="1848" spans="1:2" x14ac:dyDescent="0.25">
      <c r="A1848" t="s">
        <v>97</v>
      </c>
      <c r="B1848" t="s">
        <v>98</v>
      </c>
    </row>
    <row r="1849" spans="1:2" x14ac:dyDescent="0.25">
      <c r="A1849" t="s">
        <v>97</v>
      </c>
      <c r="B1849" t="s">
        <v>98</v>
      </c>
    </row>
    <row r="1850" spans="1:2" x14ac:dyDescent="0.25">
      <c r="A1850" t="s">
        <v>97</v>
      </c>
      <c r="B1850" t="s">
        <v>98</v>
      </c>
    </row>
    <row r="1851" spans="1:2" x14ac:dyDescent="0.25">
      <c r="A1851" t="s">
        <v>97</v>
      </c>
      <c r="B1851" t="s">
        <v>98</v>
      </c>
    </row>
    <row r="1852" spans="1:2" x14ac:dyDescent="0.25">
      <c r="A1852" t="s">
        <v>97</v>
      </c>
      <c r="B1852" t="s">
        <v>98</v>
      </c>
    </row>
    <row r="1853" spans="1:2" x14ac:dyDescent="0.25">
      <c r="A1853" t="s">
        <v>97</v>
      </c>
      <c r="B1853" t="s">
        <v>98</v>
      </c>
    </row>
    <row r="1854" spans="1:2" x14ac:dyDescent="0.25">
      <c r="A1854" t="s">
        <v>97</v>
      </c>
      <c r="B1854" t="s">
        <v>98</v>
      </c>
    </row>
    <row r="1855" spans="1:2" x14ac:dyDescent="0.25">
      <c r="A1855" t="s">
        <v>97</v>
      </c>
      <c r="B1855" t="s">
        <v>98</v>
      </c>
    </row>
    <row r="1856" spans="1:2" x14ac:dyDescent="0.25">
      <c r="A1856" t="s">
        <v>97</v>
      </c>
      <c r="B1856" t="s">
        <v>98</v>
      </c>
    </row>
    <row r="1857" spans="1:2" x14ac:dyDescent="0.25">
      <c r="A1857" t="s">
        <v>304</v>
      </c>
      <c r="B1857" t="s">
        <v>305</v>
      </c>
    </row>
    <row r="1858" spans="1:2" x14ac:dyDescent="0.25">
      <c r="A1858" t="s">
        <v>8319</v>
      </c>
      <c r="B1858" t="s">
        <v>8029</v>
      </c>
    </row>
    <row r="1859" spans="1:2" x14ac:dyDescent="0.25">
      <c r="A1859" t="s">
        <v>701</v>
      </c>
      <c r="B1859" t="s">
        <v>702</v>
      </c>
    </row>
    <row r="1860" spans="1:2" x14ac:dyDescent="0.25">
      <c r="A1860" t="s">
        <v>913</v>
      </c>
      <c r="B1860" t="s">
        <v>914</v>
      </c>
    </row>
    <row r="1861" spans="1:2" x14ac:dyDescent="0.25">
      <c r="A1861" t="s">
        <v>698</v>
      </c>
      <c r="B1861" t="s">
        <v>699</v>
      </c>
    </row>
    <row r="1862" spans="1:2" x14ac:dyDescent="0.25">
      <c r="A1862" t="s">
        <v>8316</v>
      </c>
      <c r="B1862" t="s">
        <v>585</v>
      </c>
    </row>
    <row r="1863" spans="1:2" x14ac:dyDescent="0.25">
      <c r="A1863" t="s">
        <v>8313</v>
      </c>
      <c r="B1863" t="s">
        <v>322</v>
      </c>
    </row>
    <row r="1864" spans="1:2" x14ac:dyDescent="0.25">
      <c r="A1864" t="s">
        <v>250</v>
      </c>
      <c r="B1864" t="s">
        <v>251</v>
      </c>
    </row>
    <row r="1865" spans="1:2" x14ac:dyDescent="0.25">
      <c r="A1865" t="s">
        <v>333</v>
      </c>
      <c r="B1865" t="s">
        <v>334</v>
      </c>
    </row>
    <row r="1866" spans="1:2" x14ac:dyDescent="0.25">
      <c r="A1866" t="s">
        <v>120</v>
      </c>
      <c r="B1866" t="s">
        <v>121</v>
      </c>
    </row>
    <row r="1867" spans="1:2" x14ac:dyDescent="0.25">
      <c r="A1867" t="s">
        <v>8855</v>
      </c>
      <c r="B1867" t="s">
        <v>8856</v>
      </c>
    </row>
    <row r="1868" spans="1:2" x14ac:dyDescent="0.25">
      <c r="A1868" t="s">
        <v>8330</v>
      </c>
      <c r="B1868" t="s">
        <v>700</v>
      </c>
    </row>
    <row r="1869" spans="1:2" x14ac:dyDescent="0.25">
      <c r="A1869" t="s">
        <v>429</v>
      </c>
      <c r="B1869" t="s">
        <v>430</v>
      </c>
    </row>
    <row r="1870" spans="1:2" x14ac:dyDescent="0.25">
      <c r="A1870" t="s">
        <v>8360</v>
      </c>
      <c r="B1870" t="s">
        <v>8361</v>
      </c>
    </row>
    <row r="1871" spans="1:2" x14ac:dyDescent="0.25">
      <c r="A1871" t="s">
        <v>8373</v>
      </c>
      <c r="B1871" t="s">
        <v>736</v>
      </c>
    </row>
    <row r="1872" spans="1:2" x14ac:dyDescent="0.25">
      <c r="A1872" t="s">
        <v>120</v>
      </c>
      <c r="B1872" t="s">
        <v>121</v>
      </c>
    </row>
    <row r="1873" spans="1:2" x14ac:dyDescent="0.25">
      <c r="A1873" t="s">
        <v>552</v>
      </c>
      <c r="B1873" t="s">
        <v>553</v>
      </c>
    </row>
    <row r="1874" spans="1:2" x14ac:dyDescent="0.25">
      <c r="A1874" t="s">
        <v>120</v>
      </c>
      <c r="B1874" t="s">
        <v>121</v>
      </c>
    </row>
    <row r="1875" spans="1:2" x14ac:dyDescent="0.25">
      <c r="A1875" t="s">
        <v>979</v>
      </c>
      <c r="B1875" t="s">
        <v>980</v>
      </c>
    </row>
    <row r="1876" spans="1:2" x14ac:dyDescent="0.25">
      <c r="A1876" t="s">
        <v>979</v>
      </c>
      <c r="B1876" t="s">
        <v>980</v>
      </c>
    </row>
    <row r="1877" spans="1:2" x14ac:dyDescent="0.25">
      <c r="A1877" t="s">
        <v>596</v>
      </c>
      <c r="B1877" t="s">
        <v>597</v>
      </c>
    </row>
    <row r="1878" spans="1:2" x14ac:dyDescent="0.25">
      <c r="A1878" t="s">
        <v>300</v>
      </c>
      <c r="B1878" t="s">
        <v>301</v>
      </c>
    </row>
    <row r="1879" spans="1:2" x14ac:dyDescent="0.25">
      <c r="A1879" t="s">
        <v>8355</v>
      </c>
      <c r="B1879" t="s">
        <v>332</v>
      </c>
    </row>
    <row r="1880" spans="1:2" x14ac:dyDescent="0.25">
      <c r="A1880" t="s">
        <v>954</v>
      </c>
      <c r="B1880" t="s">
        <v>955</v>
      </c>
    </row>
    <row r="1881" spans="1:2" x14ac:dyDescent="0.25">
      <c r="A1881" t="s">
        <v>380</v>
      </c>
      <c r="B1881" t="s">
        <v>381</v>
      </c>
    </row>
    <row r="1882" spans="1:2" x14ac:dyDescent="0.25">
      <c r="A1882" t="s">
        <v>384</v>
      </c>
      <c r="B1882" t="s">
        <v>385</v>
      </c>
    </row>
    <row r="1883" spans="1:2" x14ac:dyDescent="0.25">
      <c r="A1883" t="s">
        <v>771</v>
      </c>
      <c r="B1883" t="s">
        <v>772</v>
      </c>
    </row>
    <row r="1884" spans="1:2" x14ac:dyDescent="0.25">
      <c r="A1884" t="s">
        <v>167</v>
      </c>
      <c r="B1884" t="s">
        <v>168</v>
      </c>
    </row>
    <row r="1885" spans="1:2" x14ac:dyDescent="0.25">
      <c r="A1885" s="21" t="s">
        <v>294</v>
      </c>
      <c r="B1885" t="s">
        <v>295</v>
      </c>
    </row>
    <row r="1886" spans="1:2" x14ac:dyDescent="0.25">
      <c r="A1886" t="s">
        <v>726</v>
      </c>
      <c r="B1886" t="s">
        <v>727</v>
      </c>
    </row>
    <row r="1887" spans="1:2" x14ac:dyDescent="0.25">
      <c r="A1887" t="s">
        <v>611</v>
      </c>
      <c r="B1887" t="s">
        <v>612</v>
      </c>
    </row>
    <row r="1888" spans="1:2" x14ac:dyDescent="0.25">
      <c r="A1888" t="s">
        <v>81</v>
      </c>
      <c r="B1888" t="s">
        <v>82</v>
      </c>
    </row>
    <row r="1889" spans="1:2" x14ac:dyDescent="0.25">
      <c r="A1889" t="s">
        <v>392</v>
      </c>
      <c r="B1889" t="s">
        <v>393</v>
      </c>
    </row>
    <row r="1890" spans="1:2" x14ac:dyDescent="0.25">
      <c r="A1890" t="s">
        <v>120</v>
      </c>
      <c r="B1890" t="s">
        <v>121</v>
      </c>
    </row>
    <row r="1891" spans="1:2" x14ac:dyDescent="0.25">
      <c r="A1891" t="s">
        <v>268</v>
      </c>
      <c r="B1891" t="s">
        <v>269</v>
      </c>
    </row>
    <row r="1892" spans="1:2" x14ac:dyDescent="0.25">
      <c r="A1892" t="s">
        <v>388</v>
      </c>
      <c r="B1892" t="s">
        <v>389</v>
      </c>
    </row>
    <row r="1893" spans="1:2" x14ac:dyDescent="0.25">
      <c r="A1893" t="s">
        <v>8769</v>
      </c>
      <c r="B1893" t="s">
        <v>8768</v>
      </c>
    </row>
    <row r="1894" spans="1:2" x14ac:dyDescent="0.25">
      <c r="A1894" t="s">
        <v>120</v>
      </c>
      <c r="B1894" t="s">
        <v>121</v>
      </c>
    </row>
    <row r="1895" spans="1:2" x14ac:dyDescent="0.25">
      <c r="A1895" t="s">
        <v>8845</v>
      </c>
      <c r="B1895" t="s">
        <v>8846</v>
      </c>
    </row>
    <row r="1896" spans="1:2" x14ac:dyDescent="0.25">
      <c r="A1896" t="s">
        <v>1342</v>
      </c>
      <c r="B1896" t="s">
        <v>1343</v>
      </c>
    </row>
    <row r="1897" spans="1:2" x14ac:dyDescent="0.25">
      <c r="A1897" t="s">
        <v>8388</v>
      </c>
      <c r="B1897" t="s">
        <v>709</v>
      </c>
    </row>
    <row r="1898" spans="1:2" x14ac:dyDescent="0.25">
      <c r="A1898" t="s">
        <v>380</v>
      </c>
      <c r="B1898" t="s">
        <v>381</v>
      </c>
    </row>
    <row r="1899" spans="1:2" x14ac:dyDescent="0.25">
      <c r="A1899" t="s">
        <v>552</v>
      </c>
      <c r="B1899" t="s">
        <v>553</v>
      </c>
    </row>
    <row r="1900" spans="1:2" x14ac:dyDescent="0.25">
      <c r="A1900" t="s">
        <v>144</v>
      </c>
      <c r="B1900" t="s">
        <v>145</v>
      </c>
    </row>
    <row r="1901" spans="1:2" x14ac:dyDescent="0.25">
      <c r="A1901" t="s">
        <v>755</v>
      </c>
      <c r="B1901" t="s">
        <v>756</v>
      </c>
    </row>
    <row r="1902" spans="1:2" x14ac:dyDescent="0.25">
      <c r="A1902" t="s">
        <v>120</v>
      </c>
      <c r="B1902" t="s">
        <v>121</v>
      </c>
    </row>
    <row r="1903" spans="1:2" x14ac:dyDescent="0.25">
      <c r="A1903" t="s">
        <v>8317</v>
      </c>
      <c r="B1903" t="s">
        <v>345</v>
      </c>
    </row>
    <row r="1904" spans="1:2" x14ac:dyDescent="0.25">
      <c r="A1904" t="s">
        <v>8317</v>
      </c>
      <c r="B1904" t="s">
        <v>345</v>
      </c>
    </row>
    <row r="1905" spans="1:2" x14ac:dyDescent="0.25">
      <c r="A1905" t="s">
        <v>308</v>
      </c>
      <c r="B1905" t="s">
        <v>309</v>
      </c>
    </row>
    <row r="1906" spans="1:2" x14ac:dyDescent="0.25">
      <c r="A1906" t="s">
        <v>380</v>
      </c>
      <c r="B1906" t="s">
        <v>381</v>
      </c>
    </row>
    <row r="1907" spans="1:2" x14ac:dyDescent="0.25">
      <c r="A1907" t="s">
        <v>157</v>
      </c>
      <c r="B1907" t="s">
        <v>158</v>
      </c>
    </row>
    <row r="1908" spans="1:2" x14ac:dyDescent="0.25">
      <c r="A1908" t="s">
        <v>496</v>
      </c>
      <c r="B1908" t="s">
        <v>497</v>
      </c>
    </row>
    <row r="1909" spans="1:2" x14ac:dyDescent="0.25">
      <c r="A1909" t="s">
        <v>120</v>
      </c>
      <c r="B1909" t="s">
        <v>121</v>
      </c>
    </row>
    <row r="1910" spans="1:2" x14ac:dyDescent="0.25">
      <c r="A1910" t="s">
        <v>496</v>
      </c>
      <c r="B1910" t="s">
        <v>497</v>
      </c>
    </row>
    <row r="1911" spans="1:2" x14ac:dyDescent="0.25">
      <c r="A1911" t="s">
        <v>8468</v>
      </c>
      <c r="B1911" t="s">
        <v>8469</v>
      </c>
    </row>
    <row r="1912" spans="1:2" x14ac:dyDescent="0.25">
      <c r="A1912" t="s">
        <v>602</v>
      </c>
      <c r="B1912" t="s">
        <v>603</v>
      </c>
    </row>
    <row r="1913" spans="1:2" x14ac:dyDescent="0.25">
      <c r="A1913" t="s">
        <v>346</v>
      </c>
      <c r="B1913" t="s">
        <v>347</v>
      </c>
    </row>
    <row r="1914" spans="1:2" x14ac:dyDescent="0.25">
      <c r="A1914" t="s">
        <v>698</v>
      </c>
      <c r="B1914" t="s">
        <v>699</v>
      </c>
    </row>
    <row r="1915" spans="1:2" x14ac:dyDescent="0.25">
      <c r="A1915" t="s">
        <v>341</v>
      </c>
      <c r="B1915" t="s">
        <v>342</v>
      </c>
    </row>
    <row r="1916" spans="1:2" x14ac:dyDescent="0.25">
      <c r="A1916" t="s">
        <v>429</v>
      </c>
      <c r="B1916" t="s">
        <v>430</v>
      </c>
    </row>
    <row r="1917" spans="1:2" x14ac:dyDescent="0.25">
      <c r="A1917" t="s">
        <v>79</v>
      </c>
      <c r="B1917" t="s">
        <v>80</v>
      </c>
    </row>
    <row r="1918" spans="1:2" x14ac:dyDescent="0.25">
      <c r="A1918" t="s">
        <v>658</v>
      </c>
      <c r="B1918" t="s">
        <v>659</v>
      </c>
    </row>
    <row r="1919" spans="1:2" x14ac:dyDescent="0.25">
      <c r="A1919" t="s">
        <v>318</v>
      </c>
      <c r="B1919" t="s">
        <v>319</v>
      </c>
    </row>
    <row r="1920" spans="1:2" x14ac:dyDescent="0.25">
      <c r="A1920" t="s">
        <v>1311</v>
      </c>
      <c r="B1920" t="s">
        <v>1312</v>
      </c>
    </row>
    <row r="1921" spans="1:2" x14ac:dyDescent="0.25">
      <c r="A1921" t="s">
        <v>8516</v>
      </c>
      <c r="B1921" t="s">
        <v>8517</v>
      </c>
    </row>
    <row r="1922" spans="1:2" x14ac:dyDescent="0.25">
      <c r="A1922" t="s">
        <v>8767</v>
      </c>
      <c r="B1922" t="s">
        <v>8766</v>
      </c>
    </row>
    <row r="1923" spans="1:2" x14ac:dyDescent="0.25">
      <c r="A1923" t="s">
        <v>787</v>
      </c>
      <c r="B1923" t="s">
        <v>788</v>
      </c>
    </row>
    <row r="1924" spans="1:2" x14ac:dyDescent="0.25">
      <c r="A1924" t="s">
        <v>8853</v>
      </c>
      <c r="B1924" t="s">
        <v>8854</v>
      </c>
    </row>
    <row r="1925" spans="1:2" x14ac:dyDescent="0.25">
      <c r="A1925" t="s">
        <v>8851</v>
      </c>
      <c r="B1925" t="s">
        <v>8852</v>
      </c>
    </row>
    <row r="1926" spans="1:2" x14ac:dyDescent="0.25">
      <c r="A1926" t="s">
        <v>120</v>
      </c>
      <c r="B1926" t="s">
        <v>121</v>
      </c>
    </row>
    <row r="1927" spans="1:2" x14ac:dyDescent="0.25">
      <c r="A1927" t="s">
        <v>132</v>
      </c>
      <c r="B1927" t="s">
        <v>133</v>
      </c>
    </row>
    <row r="1928" spans="1:2" x14ac:dyDescent="0.25">
      <c r="A1928" t="s">
        <v>474</v>
      </c>
      <c r="B1928" t="s">
        <v>475</v>
      </c>
    </row>
    <row r="1929" spans="1:2" x14ac:dyDescent="0.25">
      <c r="A1929" t="s">
        <v>8329</v>
      </c>
      <c r="B1929" t="s">
        <v>1368</v>
      </c>
    </row>
    <row r="1930" spans="1:2" x14ac:dyDescent="0.25">
      <c r="A1930" t="s">
        <v>7911</v>
      </c>
      <c r="B1930" t="s">
        <v>357</v>
      </c>
    </row>
    <row r="1931" spans="1:2" x14ac:dyDescent="0.25">
      <c r="A1931" t="s">
        <v>1051</v>
      </c>
      <c r="B1931" t="s">
        <v>1052</v>
      </c>
    </row>
    <row r="1932" spans="1:2" x14ac:dyDescent="0.25">
      <c r="A1932" t="s">
        <v>1051</v>
      </c>
      <c r="B1932" t="s">
        <v>1052</v>
      </c>
    </row>
    <row r="1933" spans="1:2" x14ac:dyDescent="0.25">
      <c r="A1933" t="s">
        <v>7834</v>
      </c>
      <c r="B1933" t="s">
        <v>7835</v>
      </c>
    </row>
    <row r="1934" spans="1:2" x14ac:dyDescent="0.25">
      <c r="A1934" t="s">
        <v>515</v>
      </c>
      <c r="B1934" t="s">
        <v>516</v>
      </c>
    </row>
    <row r="1935" spans="1:2" x14ac:dyDescent="0.25">
      <c r="A1935" t="s">
        <v>81</v>
      </c>
      <c r="B1935" t="s">
        <v>82</v>
      </c>
    </row>
    <row r="1936" spans="1:2" x14ac:dyDescent="0.25">
      <c r="A1936" t="s">
        <v>521</v>
      </c>
      <c r="B1936" t="s">
        <v>522</v>
      </c>
    </row>
    <row r="1937" spans="1:2" x14ac:dyDescent="0.25">
      <c r="A1937" t="s">
        <v>814</v>
      </c>
      <c r="B1937" t="s">
        <v>815</v>
      </c>
    </row>
    <row r="1938" spans="1:2" x14ac:dyDescent="0.25">
      <c r="A1938" t="s">
        <v>390</v>
      </c>
      <c r="B1938" t="s">
        <v>391</v>
      </c>
    </row>
    <row r="1939" spans="1:2" x14ac:dyDescent="0.25">
      <c r="A1939" t="s">
        <v>120</v>
      </c>
      <c r="B1939" t="s">
        <v>121</v>
      </c>
    </row>
    <row r="1940" spans="1:2" x14ac:dyDescent="0.25">
      <c r="A1940" t="s">
        <v>120</v>
      </c>
      <c r="B1940" t="s">
        <v>121</v>
      </c>
    </row>
    <row r="1941" spans="1:2" x14ac:dyDescent="0.25">
      <c r="A1941" t="s">
        <v>8849</v>
      </c>
      <c r="B1941" t="s">
        <v>8850</v>
      </c>
    </row>
    <row r="1942" spans="1:2" x14ac:dyDescent="0.25">
      <c r="A1942" t="s">
        <v>1296</v>
      </c>
      <c r="B1942" t="s">
        <v>1297</v>
      </c>
    </row>
    <row r="1943" spans="1:2" x14ac:dyDescent="0.25">
      <c r="A1943" t="s">
        <v>8435</v>
      </c>
      <c r="B1943" t="s">
        <v>173</v>
      </c>
    </row>
    <row r="1944" spans="1:2" x14ac:dyDescent="0.25">
      <c r="A1944" t="s">
        <v>1419</v>
      </c>
      <c r="B1944" t="s">
        <v>1420</v>
      </c>
    </row>
    <row r="1945" spans="1:2" x14ac:dyDescent="0.25">
      <c r="A1945" t="s">
        <v>120</v>
      </c>
      <c r="B1945" t="s">
        <v>121</v>
      </c>
    </row>
    <row r="1946" spans="1:2" x14ac:dyDescent="0.25">
      <c r="A1946" t="s">
        <v>739</v>
      </c>
      <c r="B1946" t="s">
        <v>740</v>
      </c>
    </row>
    <row r="1947" spans="1:2" x14ac:dyDescent="0.25">
      <c r="A1947" t="s">
        <v>739</v>
      </c>
      <c r="B1947" t="s">
        <v>740</v>
      </c>
    </row>
    <row r="1948" spans="1:2" x14ac:dyDescent="0.25">
      <c r="A1948" t="s">
        <v>8167</v>
      </c>
      <c r="B1948" t="s">
        <v>8168</v>
      </c>
    </row>
    <row r="1949" spans="1:2" x14ac:dyDescent="0.25">
      <c r="A1949" t="s">
        <v>8767</v>
      </c>
      <c r="B1949" t="s">
        <v>8766</v>
      </c>
    </row>
    <row r="1950" spans="1:2" x14ac:dyDescent="0.25">
      <c r="A1950" t="s">
        <v>128</v>
      </c>
      <c r="B1950" t="s">
        <v>129</v>
      </c>
    </row>
    <row r="1951" spans="1:2" x14ac:dyDescent="0.25">
      <c r="A1951" t="s">
        <v>8366</v>
      </c>
      <c r="B1951" t="s">
        <v>1037</v>
      </c>
    </row>
    <row r="1952" spans="1:2" x14ac:dyDescent="0.25">
      <c r="A1952" t="s">
        <v>726</v>
      </c>
      <c r="B1952" t="s">
        <v>727</v>
      </c>
    </row>
    <row r="1953" spans="1:2" x14ac:dyDescent="0.25">
      <c r="A1953" t="s">
        <v>110</v>
      </c>
      <c r="B1953" t="s">
        <v>111</v>
      </c>
    </row>
    <row r="1954" spans="1:2" x14ac:dyDescent="0.25">
      <c r="A1954" t="s">
        <v>120</v>
      </c>
      <c r="B1954" t="s">
        <v>121</v>
      </c>
    </row>
    <row r="1955" spans="1:2" x14ac:dyDescent="0.25">
      <c r="A1955" t="s">
        <v>496</v>
      </c>
      <c r="B1955" t="s">
        <v>497</v>
      </c>
    </row>
    <row r="1956" spans="1:2" x14ac:dyDescent="0.25">
      <c r="A1956" t="s">
        <v>573</v>
      </c>
      <c r="B1956" t="s">
        <v>574</v>
      </c>
    </row>
    <row r="1957" spans="1:2" x14ac:dyDescent="0.25">
      <c r="A1957" t="s">
        <v>662</v>
      </c>
      <c r="B1957" t="s">
        <v>663</v>
      </c>
    </row>
    <row r="1958" spans="1:2" x14ac:dyDescent="0.25">
      <c r="A1958" t="s">
        <v>498</v>
      </c>
      <c r="B1958" t="s">
        <v>499</v>
      </c>
    </row>
    <row r="1959" spans="1:2" x14ac:dyDescent="0.25">
      <c r="A1959" t="s">
        <v>575</v>
      </c>
      <c r="B1959" t="s">
        <v>576</v>
      </c>
    </row>
    <row r="1960" spans="1:2" x14ac:dyDescent="0.25">
      <c r="A1960" t="s">
        <v>278</v>
      </c>
      <c r="B1960" t="s">
        <v>279</v>
      </c>
    </row>
    <row r="1961" spans="1:2" x14ac:dyDescent="0.25">
      <c r="A1961" t="s">
        <v>120</v>
      </c>
      <c r="B1961" t="s">
        <v>121</v>
      </c>
    </row>
    <row r="1962" spans="1:2" x14ac:dyDescent="0.25">
      <c r="A1962" t="s">
        <v>433</v>
      </c>
      <c r="B1962" t="s">
        <v>434</v>
      </c>
    </row>
    <row r="1963" spans="1:2" x14ac:dyDescent="0.25">
      <c r="A1963" t="s">
        <v>496</v>
      </c>
      <c r="B1963" t="s">
        <v>497</v>
      </c>
    </row>
    <row r="1964" spans="1:2" x14ac:dyDescent="0.25">
      <c r="A1964" t="s">
        <v>304</v>
      </c>
      <c r="B1964" t="s">
        <v>305</v>
      </c>
    </row>
    <row r="1965" spans="1:2" x14ac:dyDescent="0.25">
      <c r="A1965" t="s">
        <v>861</v>
      </c>
      <c r="B1965" t="s">
        <v>862</v>
      </c>
    </row>
    <row r="1966" spans="1:2" x14ac:dyDescent="0.25">
      <c r="A1966" t="s">
        <v>8845</v>
      </c>
      <c r="B1966" t="s">
        <v>8846</v>
      </c>
    </row>
    <row r="1967" spans="1:2" x14ac:dyDescent="0.25">
      <c r="A1967" t="s">
        <v>310</v>
      </c>
      <c r="B1967" t="s">
        <v>311</v>
      </c>
    </row>
    <row r="1968" spans="1:2" x14ac:dyDescent="0.25">
      <c r="A1968" t="s">
        <v>8802</v>
      </c>
      <c r="B1968" t="s">
        <v>8803</v>
      </c>
    </row>
    <row r="1969" spans="1:2" x14ac:dyDescent="0.25">
      <c r="A1969" t="s">
        <v>453</v>
      </c>
      <c r="B1969" t="s">
        <v>454</v>
      </c>
    </row>
    <row r="1970" spans="1:2" x14ac:dyDescent="0.25">
      <c r="A1970" t="s">
        <v>705</v>
      </c>
      <c r="B1970" t="s">
        <v>706</v>
      </c>
    </row>
    <row r="1971" spans="1:2" x14ac:dyDescent="0.25">
      <c r="A1971" t="s">
        <v>608</v>
      </c>
      <c r="B1971" t="s">
        <v>609</v>
      </c>
    </row>
    <row r="1972" spans="1:2" x14ac:dyDescent="0.25">
      <c r="A1972" t="s">
        <v>234</v>
      </c>
      <c r="B1972" t="s">
        <v>235</v>
      </c>
    </row>
    <row r="1973" spans="1:2" x14ac:dyDescent="0.25">
      <c r="A1973" t="s">
        <v>464</v>
      </c>
      <c r="B1973" t="s">
        <v>465</v>
      </c>
    </row>
    <row r="1974" spans="1:2" x14ac:dyDescent="0.25">
      <c r="A1974" t="s">
        <v>142</v>
      </c>
      <c r="B1974" t="s">
        <v>143</v>
      </c>
    </row>
    <row r="1975" spans="1:2" x14ac:dyDescent="0.25">
      <c r="A1975" t="s">
        <v>380</v>
      </c>
      <c r="B1975" t="s">
        <v>381</v>
      </c>
    </row>
    <row r="1976" spans="1:2" x14ac:dyDescent="0.25">
      <c r="A1976" t="s">
        <v>897</v>
      </c>
      <c r="B1976" t="s">
        <v>898</v>
      </c>
    </row>
    <row r="1977" spans="1:2" x14ac:dyDescent="0.25">
      <c r="A1977" t="s">
        <v>676</v>
      </c>
      <c r="B1977" t="s">
        <v>677</v>
      </c>
    </row>
    <row r="1978" spans="1:2" x14ac:dyDescent="0.25">
      <c r="A1978" t="s">
        <v>676</v>
      </c>
      <c r="B1978" t="s">
        <v>677</v>
      </c>
    </row>
    <row r="1979" spans="1:2" x14ac:dyDescent="0.25">
      <c r="A1979" t="s">
        <v>144</v>
      </c>
      <c r="B1979" t="s">
        <v>145</v>
      </c>
    </row>
    <row r="1980" spans="1:2" x14ac:dyDescent="0.25">
      <c r="A1980" t="s">
        <v>144</v>
      </c>
      <c r="B1980" t="s">
        <v>145</v>
      </c>
    </row>
    <row r="1981" spans="1:2" x14ac:dyDescent="0.25">
      <c r="A1981" t="s">
        <v>710</v>
      </c>
      <c r="B1981" t="s">
        <v>711</v>
      </c>
    </row>
    <row r="1982" spans="1:2" x14ac:dyDescent="0.25">
      <c r="A1982" t="s">
        <v>300</v>
      </c>
      <c r="B1982" t="s">
        <v>301</v>
      </c>
    </row>
    <row r="1983" spans="1:2" x14ac:dyDescent="0.25">
      <c r="A1983" t="s">
        <v>527</v>
      </c>
      <c r="B1983" t="s">
        <v>528</v>
      </c>
    </row>
    <row r="1984" spans="1:2" x14ac:dyDescent="0.25">
      <c r="A1984" t="s">
        <v>945</v>
      </c>
      <c r="B1984" t="s">
        <v>946</v>
      </c>
    </row>
    <row r="1985" spans="1:2" x14ac:dyDescent="0.25">
      <c r="A1985" t="s">
        <v>87</v>
      </c>
      <c r="B1985" t="s">
        <v>88</v>
      </c>
    </row>
    <row r="1986" spans="1:2" x14ac:dyDescent="0.25">
      <c r="A1986" t="s">
        <v>622</v>
      </c>
      <c r="B1986" t="s">
        <v>623</v>
      </c>
    </row>
    <row r="1987" spans="1:2" x14ac:dyDescent="0.25">
      <c r="A1987" t="s">
        <v>1160</v>
      </c>
      <c r="B1987" t="s">
        <v>1161</v>
      </c>
    </row>
    <row r="1988" spans="1:2" x14ac:dyDescent="0.25">
      <c r="A1988" t="s">
        <v>120</v>
      </c>
      <c r="B1988" t="s">
        <v>121</v>
      </c>
    </row>
    <row r="1989" spans="1:2" x14ac:dyDescent="0.25">
      <c r="A1989" t="s">
        <v>608</v>
      </c>
      <c r="B1989" t="s">
        <v>609</v>
      </c>
    </row>
    <row r="1990" spans="1:2" x14ac:dyDescent="0.25">
      <c r="A1990" t="s">
        <v>701</v>
      </c>
      <c r="B1990" t="s">
        <v>702</v>
      </c>
    </row>
    <row r="1991" spans="1:2" x14ac:dyDescent="0.25">
      <c r="A1991" t="s">
        <v>558</v>
      </c>
      <c r="B1991" t="s">
        <v>559</v>
      </c>
    </row>
    <row r="1992" spans="1:2" x14ac:dyDescent="0.25">
      <c r="A1992" t="s">
        <v>1317</v>
      </c>
      <c r="B1992" t="s">
        <v>1318</v>
      </c>
    </row>
    <row r="1993" spans="1:2" x14ac:dyDescent="0.25">
      <c r="A1993" t="s">
        <v>1317</v>
      </c>
      <c r="B1993" t="s">
        <v>1318</v>
      </c>
    </row>
    <row r="1994" spans="1:2" x14ac:dyDescent="0.25">
      <c r="A1994" s="21" t="s">
        <v>1174</v>
      </c>
      <c r="B1994" t="s">
        <v>1175</v>
      </c>
    </row>
    <row r="1995" spans="1:2" x14ac:dyDescent="0.25">
      <c r="A1995" t="s">
        <v>552</v>
      </c>
      <c r="B1995" t="s">
        <v>553</v>
      </c>
    </row>
    <row r="1996" spans="1:2" x14ac:dyDescent="0.25">
      <c r="A1996" t="s">
        <v>8844</v>
      </c>
      <c r="B1996" t="s">
        <v>1359</v>
      </c>
    </row>
    <row r="1997" spans="1:2" x14ac:dyDescent="0.25">
      <c r="A1997" t="s">
        <v>380</v>
      </c>
      <c r="B1997" t="s">
        <v>381</v>
      </c>
    </row>
    <row r="1998" spans="1:2" x14ac:dyDescent="0.25">
      <c r="A1998" t="s">
        <v>128</v>
      </c>
      <c r="B1998" t="s">
        <v>129</v>
      </c>
    </row>
    <row r="1999" spans="1:2" x14ac:dyDescent="0.25">
      <c r="A1999" t="s">
        <v>429</v>
      </c>
      <c r="B1999" t="s">
        <v>430</v>
      </c>
    </row>
    <row r="2000" spans="1:2" x14ac:dyDescent="0.25">
      <c r="A2000" t="s">
        <v>552</v>
      </c>
      <c r="B2000" t="s">
        <v>553</v>
      </c>
    </row>
    <row r="2001" spans="1:2" x14ac:dyDescent="0.25">
      <c r="A2001" t="s">
        <v>380</v>
      </c>
      <c r="B2001" t="s">
        <v>381</v>
      </c>
    </row>
    <row r="2002" spans="1:2" x14ac:dyDescent="0.25">
      <c r="A2002" t="s">
        <v>552</v>
      </c>
      <c r="B2002" t="s">
        <v>553</v>
      </c>
    </row>
    <row r="2003" spans="1:2" x14ac:dyDescent="0.25">
      <c r="A2003" t="s">
        <v>134</v>
      </c>
      <c r="B2003" t="s">
        <v>135</v>
      </c>
    </row>
    <row r="2004" spans="1:2" x14ac:dyDescent="0.25">
      <c r="A2004" t="s">
        <v>523</v>
      </c>
      <c r="B2004" t="s">
        <v>524</v>
      </c>
    </row>
    <row r="2005" spans="1:2" x14ac:dyDescent="0.25">
      <c r="A2005" t="s">
        <v>1369</v>
      </c>
      <c r="B2005" t="s">
        <v>1370</v>
      </c>
    </row>
    <row r="2006" spans="1:2" x14ac:dyDescent="0.25">
      <c r="A2006" t="s">
        <v>523</v>
      </c>
      <c r="B2006" t="s">
        <v>524</v>
      </c>
    </row>
    <row r="2007" spans="1:2" x14ac:dyDescent="0.25">
      <c r="A2007" t="s">
        <v>435</v>
      </c>
      <c r="B2007" t="s">
        <v>436</v>
      </c>
    </row>
    <row r="2008" spans="1:2" x14ac:dyDescent="0.25">
      <c r="A2008" t="s">
        <v>541</v>
      </c>
      <c r="B2008" t="s">
        <v>542</v>
      </c>
    </row>
    <row r="2009" spans="1:2" x14ac:dyDescent="0.25">
      <c r="A2009" t="s">
        <v>7931</v>
      </c>
      <c r="B2009" t="s">
        <v>7932</v>
      </c>
    </row>
    <row r="2010" spans="1:2" x14ac:dyDescent="0.25">
      <c r="A2010" t="s">
        <v>443</v>
      </c>
      <c r="B2010" t="s">
        <v>444</v>
      </c>
    </row>
    <row r="2011" spans="1:2" x14ac:dyDescent="0.25">
      <c r="A2011" t="s">
        <v>120</v>
      </c>
      <c r="B2011" t="s">
        <v>121</v>
      </c>
    </row>
    <row r="2012" spans="1:2" x14ac:dyDescent="0.25">
      <c r="A2012" t="s">
        <v>327</v>
      </c>
      <c r="B2012" t="s">
        <v>328</v>
      </c>
    </row>
    <row r="2013" spans="1:2" x14ac:dyDescent="0.25">
      <c r="A2013" t="s">
        <v>8328</v>
      </c>
      <c r="B2013" t="s">
        <v>478</v>
      </c>
    </row>
    <row r="2014" spans="1:2" x14ac:dyDescent="0.25">
      <c r="A2014" t="s">
        <v>8574</v>
      </c>
      <c r="B2014" t="s">
        <v>8573</v>
      </c>
    </row>
    <row r="2015" spans="1:2" x14ac:dyDescent="0.25">
      <c r="A2015" t="s">
        <v>8358</v>
      </c>
      <c r="B2015" t="s">
        <v>626</v>
      </c>
    </row>
    <row r="2016" spans="1:2" x14ac:dyDescent="0.25">
      <c r="A2016" t="s">
        <v>8436</v>
      </c>
      <c r="B2016" t="s">
        <v>8233</v>
      </c>
    </row>
    <row r="2017" spans="1:2" x14ac:dyDescent="0.25">
      <c r="A2017" t="s">
        <v>8135</v>
      </c>
      <c r="B2017" t="s">
        <v>8136</v>
      </c>
    </row>
    <row r="2018" spans="1:2" x14ac:dyDescent="0.25">
      <c r="A2018" t="s">
        <v>959</v>
      </c>
      <c r="B2018" t="s">
        <v>960</v>
      </c>
    </row>
    <row r="2019" spans="1:2" x14ac:dyDescent="0.25">
      <c r="A2019" t="s">
        <v>546</v>
      </c>
      <c r="B2019" t="s">
        <v>547</v>
      </c>
    </row>
    <row r="2020" spans="1:2" x14ac:dyDescent="0.25">
      <c r="A2020" t="s">
        <v>680</v>
      </c>
      <c r="B2020" t="s">
        <v>681</v>
      </c>
    </row>
    <row r="2021" spans="1:2" x14ac:dyDescent="0.25">
      <c r="A2021" t="s">
        <v>298</v>
      </c>
      <c r="B2021" t="s">
        <v>299</v>
      </c>
    </row>
    <row r="2022" spans="1:2" x14ac:dyDescent="0.25">
      <c r="A2022" t="s">
        <v>7922</v>
      </c>
      <c r="B2022" t="s">
        <v>7923</v>
      </c>
    </row>
    <row r="2023" spans="1:2" x14ac:dyDescent="0.25">
      <c r="A2023" t="s">
        <v>7922</v>
      </c>
      <c r="B2023" t="s">
        <v>7923</v>
      </c>
    </row>
    <row r="2024" spans="1:2" x14ac:dyDescent="0.25">
      <c r="A2024" t="s">
        <v>254</v>
      </c>
      <c r="B2024" t="s">
        <v>255</v>
      </c>
    </row>
    <row r="2025" spans="1:2" x14ac:dyDescent="0.25">
      <c r="A2025" t="s">
        <v>792</v>
      </c>
      <c r="B2025" t="s">
        <v>793</v>
      </c>
    </row>
    <row r="2026" spans="1:2" x14ac:dyDescent="0.25">
      <c r="A2026" t="s">
        <v>726</v>
      </c>
      <c r="B2026" t="s">
        <v>727</v>
      </c>
    </row>
    <row r="2027" spans="1:2" x14ac:dyDescent="0.25">
      <c r="A2027" t="s">
        <v>544</v>
      </c>
      <c r="B2027" t="s">
        <v>545</v>
      </c>
    </row>
    <row r="2028" spans="1:2" x14ac:dyDescent="0.25">
      <c r="A2028" t="s">
        <v>498</v>
      </c>
      <c r="B2028" t="s">
        <v>499</v>
      </c>
    </row>
    <row r="2029" spans="1:2" x14ac:dyDescent="0.25">
      <c r="A2029" t="s">
        <v>739</v>
      </c>
      <c r="B2029" t="s">
        <v>740</v>
      </c>
    </row>
    <row r="2030" spans="1:2" x14ac:dyDescent="0.25">
      <c r="A2030" t="s">
        <v>339</v>
      </c>
      <c r="B2030" t="s">
        <v>340</v>
      </c>
    </row>
    <row r="2031" spans="1:2" x14ac:dyDescent="0.25">
      <c r="A2031" t="s">
        <v>333</v>
      </c>
      <c r="B2031" t="s">
        <v>334</v>
      </c>
    </row>
    <row r="2032" spans="1:2" x14ac:dyDescent="0.25">
      <c r="A2032" t="s">
        <v>333</v>
      </c>
      <c r="B2032" t="s">
        <v>334</v>
      </c>
    </row>
    <row r="2033" spans="1:2" x14ac:dyDescent="0.25">
      <c r="A2033" t="s">
        <v>333</v>
      </c>
      <c r="B2033" t="s">
        <v>334</v>
      </c>
    </row>
    <row r="2034" spans="1:2" x14ac:dyDescent="0.25">
      <c r="A2034" t="s">
        <v>8248</v>
      </c>
      <c r="B2034" t="s">
        <v>8249</v>
      </c>
    </row>
    <row r="2035" spans="1:2" x14ac:dyDescent="0.25">
      <c r="A2035" t="s">
        <v>318</v>
      </c>
      <c r="B2035" t="s">
        <v>319</v>
      </c>
    </row>
    <row r="2036" spans="1:2" x14ac:dyDescent="0.25">
      <c r="A2036" t="s">
        <v>8531</v>
      </c>
      <c r="B2036" t="s">
        <v>7973</v>
      </c>
    </row>
    <row r="2037" spans="1:2" x14ac:dyDescent="0.25">
      <c r="A2037" t="s">
        <v>8842</v>
      </c>
      <c r="B2037" t="s">
        <v>8843</v>
      </c>
    </row>
    <row r="2038" spans="1:2" x14ac:dyDescent="0.25">
      <c r="A2038" t="s">
        <v>1435</v>
      </c>
      <c r="B2038" t="s">
        <v>1436</v>
      </c>
    </row>
    <row r="2039" spans="1:2" x14ac:dyDescent="0.25">
      <c r="A2039" t="s">
        <v>1415</v>
      </c>
      <c r="B2039" t="s">
        <v>1416</v>
      </c>
    </row>
    <row r="2040" spans="1:2" x14ac:dyDescent="0.25">
      <c r="A2040" t="s">
        <v>333</v>
      </c>
      <c r="B2040" t="s">
        <v>334</v>
      </c>
    </row>
    <row r="2041" spans="1:2" x14ac:dyDescent="0.25">
      <c r="A2041" t="s">
        <v>8071</v>
      </c>
      <c r="B2041" t="s">
        <v>8072</v>
      </c>
    </row>
    <row r="2042" spans="1:2" x14ac:dyDescent="0.25">
      <c r="A2042" t="s">
        <v>8275</v>
      </c>
      <c r="B2042" t="s">
        <v>8276</v>
      </c>
    </row>
    <row r="2043" spans="1:2" x14ac:dyDescent="0.25">
      <c r="A2043" t="s">
        <v>120</v>
      </c>
      <c r="B2043" t="s">
        <v>121</v>
      </c>
    </row>
    <row r="2044" spans="1:2" x14ac:dyDescent="0.25">
      <c r="A2044" t="s">
        <v>8330</v>
      </c>
      <c r="B2044" t="s">
        <v>700</v>
      </c>
    </row>
    <row r="2045" spans="1:2" x14ac:dyDescent="0.25">
      <c r="A2045" t="s">
        <v>7977</v>
      </c>
      <c r="B2045" t="s">
        <v>7978</v>
      </c>
    </row>
    <row r="2046" spans="1:2" x14ac:dyDescent="0.25">
      <c r="A2046" t="s">
        <v>8841</v>
      </c>
      <c r="B2046" t="s">
        <v>837</v>
      </c>
    </row>
    <row r="2047" spans="1:2" x14ac:dyDescent="0.25">
      <c r="A2047" t="s">
        <v>8192</v>
      </c>
      <c r="B2047" t="s">
        <v>8193</v>
      </c>
    </row>
    <row r="2048" spans="1:2" x14ac:dyDescent="0.25">
      <c r="A2048" t="s">
        <v>761</v>
      </c>
      <c r="B2048" t="s">
        <v>762</v>
      </c>
    </row>
    <row r="2049" spans="1:2" x14ac:dyDescent="0.25">
      <c r="A2049" t="s">
        <v>424</v>
      </c>
      <c r="B2049" t="s">
        <v>425</v>
      </c>
    </row>
    <row r="2050" spans="1:2" x14ac:dyDescent="0.25">
      <c r="A2050" t="s">
        <v>7911</v>
      </c>
      <c r="B2050" t="s">
        <v>357</v>
      </c>
    </row>
    <row r="2051" spans="1:2" x14ac:dyDescent="0.25">
      <c r="A2051" t="s">
        <v>120</v>
      </c>
      <c r="B2051" t="s">
        <v>121</v>
      </c>
    </row>
    <row r="2052" spans="1:2" x14ac:dyDescent="0.25">
      <c r="A2052" t="s">
        <v>8341</v>
      </c>
      <c r="B2052" t="s">
        <v>8342</v>
      </c>
    </row>
    <row r="2053" spans="1:2" x14ac:dyDescent="0.25">
      <c r="A2053" t="s">
        <v>394</v>
      </c>
      <c r="B2053" t="s">
        <v>395</v>
      </c>
    </row>
    <row r="2054" spans="1:2" x14ac:dyDescent="0.25">
      <c r="A2054" t="s">
        <v>8468</v>
      </c>
      <c r="B2054" t="s">
        <v>8469</v>
      </c>
    </row>
    <row r="2055" spans="1:2" x14ac:dyDescent="0.25">
      <c r="A2055" t="s">
        <v>8571</v>
      </c>
      <c r="B2055" t="s">
        <v>8572</v>
      </c>
    </row>
    <row r="2056" spans="1:2" x14ac:dyDescent="0.25">
      <c r="A2056" t="s">
        <v>8129</v>
      </c>
      <c r="B2056" t="s">
        <v>8130</v>
      </c>
    </row>
    <row r="2057" spans="1:2" x14ac:dyDescent="0.25">
      <c r="A2057" t="s">
        <v>435</v>
      </c>
      <c r="B2057" t="s">
        <v>436</v>
      </c>
    </row>
    <row r="2058" spans="1:2" x14ac:dyDescent="0.25">
      <c r="A2058" t="s">
        <v>240</v>
      </c>
      <c r="B2058" t="s">
        <v>241</v>
      </c>
    </row>
    <row r="2059" spans="1:2" x14ac:dyDescent="0.25">
      <c r="A2059" t="s">
        <v>254</v>
      </c>
      <c r="B2059" t="s">
        <v>255</v>
      </c>
    </row>
    <row r="2060" spans="1:2" x14ac:dyDescent="0.25">
      <c r="A2060" t="s">
        <v>1433</v>
      </c>
      <c r="B2060" t="s">
        <v>1434</v>
      </c>
    </row>
    <row r="2061" spans="1:2" x14ac:dyDescent="0.25">
      <c r="A2061" t="s">
        <v>1433</v>
      </c>
      <c r="B2061" t="s">
        <v>1434</v>
      </c>
    </row>
    <row r="2062" spans="1:2" x14ac:dyDescent="0.25">
      <c r="A2062" t="s">
        <v>1433</v>
      </c>
      <c r="B2062" t="s">
        <v>1434</v>
      </c>
    </row>
    <row r="2063" spans="1:2" x14ac:dyDescent="0.25">
      <c r="A2063" t="s">
        <v>8192</v>
      </c>
      <c r="B2063" t="s">
        <v>8193</v>
      </c>
    </row>
    <row r="2064" spans="1:2" x14ac:dyDescent="0.25">
      <c r="A2064" t="s">
        <v>116</v>
      </c>
      <c r="B2064" t="s">
        <v>117</v>
      </c>
    </row>
    <row r="2065" spans="1:2" x14ac:dyDescent="0.25">
      <c r="A2065" t="s">
        <v>116</v>
      </c>
      <c r="B2065" t="s">
        <v>117</v>
      </c>
    </row>
    <row r="2066" spans="1:2" x14ac:dyDescent="0.25">
      <c r="A2066" t="s">
        <v>116</v>
      </c>
      <c r="B2066" t="s">
        <v>117</v>
      </c>
    </row>
    <row r="2067" spans="1:2" x14ac:dyDescent="0.25">
      <c r="A2067" t="s">
        <v>116</v>
      </c>
      <c r="B2067" t="s">
        <v>117</v>
      </c>
    </row>
    <row r="2068" spans="1:2" x14ac:dyDescent="0.25">
      <c r="A2068" t="s">
        <v>116</v>
      </c>
      <c r="B2068" t="s">
        <v>117</v>
      </c>
    </row>
    <row r="2069" spans="1:2" x14ac:dyDescent="0.25">
      <c r="A2069" t="s">
        <v>116</v>
      </c>
      <c r="B2069" t="s">
        <v>117</v>
      </c>
    </row>
    <row r="2070" spans="1:2" x14ac:dyDescent="0.25">
      <c r="A2070" t="s">
        <v>116</v>
      </c>
      <c r="B2070" t="s">
        <v>117</v>
      </c>
    </row>
    <row r="2071" spans="1:2" x14ac:dyDescent="0.25">
      <c r="A2071" t="s">
        <v>116</v>
      </c>
      <c r="B2071" t="s">
        <v>117</v>
      </c>
    </row>
    <row r="2072" spans="1:2" x14ac:dyDescent="0.25">
      <c r="A2072" t="s">
        <v>116</v>
      </c>
      <c r="B2072" t="s">
        <v>117</v>
      </c>
    </row>
    <row r="2073" spans="1:2" x14ac:dyDescent="0.25">
      <c r="A2073" t="s">
        <v>116</v>
      </c>
      <c r="B2073" t="s">
        <v>117</v>
      </c>
    </row>
    <row r="2074" spans="1:2" x14ac:dyDescent="0.25">
      <c r="A2074" t="s">
        <v>116</v>
      </c>
      <c r="B2074" t="s">
        <v>117</v>
      </c>
    </row>
    <row r="2075" spans="1:2" x14ac:dyDescent="0.25">
      <c r="A2075" t="s">
        <v>116</v>
      </c>
      <c r="B2075" t="s">
        <v>117</v>
      </c>
    </row>
    <row r="2076" spans="1:2" x14ac:dyDescent="0.25">
      <c r="A2076" t="s">
        <v>116</v>
      </c>
      <c r="B2076" t="s">
        <v>117</v>
      </c>
    </row>
    <row r="2077" spans="1:2" x14ac:dyDescent="0.25">
      <c r="A2077" t="s">
        <v>116</v>
      </c>
      <c r="B2077" t="s">
        <v>117</v>
      </c>
    </row>
    <row r="2078" spans="1:2" x14ac:dyDescent="0.25">
      <c r="A2078" t="s">
        <v>116</v>
      </c>
      <c r="B2078" t="s">
        <v>117</v>
      </c>
    </row>
    <row r="2079" spans="1:2" x14ac:dyDescent="0.25">
      <c r="A2079" t="s">
        <v>116</v>
      </c>
      <c r="B2079" t="s">
        <v>117</v>
      </c>
    </row>
    <row r="2080" spans="1:2" x14ac:dyDescent="0.25">
      <c r="A2080" t="s">
        <v>116</v>
      </c>
      <c r="B2080" t="s">
        <v>117</v>
      </c>
    </row>
    <row r="2081" spans="1:2" x14ac:dyDescent="0.25">
      <c r="A2081" t="s">
        <v>116</v>
      </c>
      <c r="B2081" t="s">
        <v>117</v>
      </c>
    </row>
    <row r="2082" spans="1:2" x14ac:dyDescent="0.25">
      <c r="A2082" t="s">
        <v>116</v>
      </c>
      <c r="B2082" t="s">
        <v>117</v>
      </c>
    </row>
    <row r="2083" spans="1:2" x14ac:dyDescent="0.25">
      <c r="A2083" t="s">
        <v>116</v>
      </c>
      <c r="B2083" t="s">
        <v>117</v>
      </c>
    </row>
    <row r="2084" spans="1:2" x14ac:dyDescent="0.25">
      <c r="A2084" t="s">
        <v>8756</v>
      </c>
      <c r="B2084" t="s">
        <v>8755</v>
      </c>
    </row>
    <row r="2085" spans="1:2" x14ac:dyDescent="0.25">
      <c r="A2085" t="s">
        <v>8756</v>
      </c>
      <c r="B2085" t="s">
        <v>8755</v>
      </c>
    </row>
    <row r="2086" spans="1:2" x14ac:dyDescent="0.25">
      <c r="A2086" t="s">
        <v>8756</v>
      </c>
      <c r="B2086" t="s">
        <v>8755</v>
      </c>
    </row>
    <row r="2087" spans="1:2" x14ac:dyDescent="0.25">
      <c r="A2087" t="s">
        <v>8756</v>
      </c>
      <c r="B2087" t="s">
        <v>8755</v>
      </c>
    </row>
    <row r="2088" spans="1:2" x14ac:dyDescent="0.25">
      <c r="A2088" t="s">
        <v>8756</v>
      </c>
      <c r="B2088" t="s">
        <v>8755</v>
      </c>
    </row>
    <row r="2089" spans="1:2" x14ac:dyDescent="0.25">
      <c r="A2089" t="s">
        <v>8756</v>
      </c>
      <c r="B2089" t="s">
        <v>8755</v>
      </c>
    </row>
    <row r="2090" spans="1:2" x14ac:dyDescent="0.25">
      <c r="A2090" t="s">
        <v>8756</v>
      </c>
      <c r="B2090" t="s">
        <v>8755</v>
      </c>
    </row>
    <row r="2091" spans="1:2" x14ac:dyDescent="0.25">
      <c r="A2091" t="s">
        <v>1453</v>
      </c>
      <c r="B2091" t="s">
        <v>1454</v>
      </c>
    </row>
    <row r="2092" spans="1:2" x14ac:dyDescent="0.25">
      <c r="A2092" t="s">
        <v>1325</v>
      </c>
      <c r="B2092" t="s">
        <v>1326</v>
      </c>
    </row>
    <row r="2093" spans="1:2" x14ac:dyDescent="0.25">
      <c r="A2093" t="s">
        <v>1453</v>
      </c>
      <c r="B2093" t="s">
        <v>1454</v>
      </c>
    </row>
    <row r="2094" spans="1:2" x14ac:dyDescent="0.25">
      <c r="A2094" t="s">
        <v>1453</v>
      </c>
      <c r="B2094" t="s">
        <v>1454</v>
      </c>
    </row>
    <row r="2095" spans="1:2" x14ac:dyDescent="0.25">
      <c r="A2095" t="s">
        <v>1325</v>
      </c>
      <c r="B2095" t="s">
        <v>1326</v>
      </c>
    </row>
    <row r="2096" spans="1:2" x14ac:dyDescent="0.25">
      <c r="A2096" t="s">
        <v>464</v>
      </c>
      <c r="B2096" t="s">
        <v>465</v>
      </c>
    </row>
    <row r="2097" spans="1:2" x14ac:dyDescent="0.25">
      <c r="A2097" t="s">
        <v>8329</v>
      </c>
      <c r="B2097" t="s">
        <v>1368</v>
      </c>
    </row>
    <row r="2098" spans="1:2" x14ac:dyDescent="0.25">
      <c r="A2098" t="s">
        <v>8329</v>
      </c>
      <c r="B2098" t="s">
        <v>1368</v>
      </c>
    </row>
    <row r="2099" spans="1:2" x14ac:dyDescent="0.25">
      <c r="A2099" t="s">
        <v>1313</v>
      </c>
      <c r="B2099" t="s">
        <v>1314</v>
      </c>
    </row>
    <row r="2100" spans="1:2" x14ac:dyDescent="0.25">
      <c r="A2100" t="s">
        <v>871</v>
      </c>
      <c r="B2100" t="s">
        <v>872</v>
      </c>
    </row>
    <row r="2101" spans="1:2" x14ac:dyDescent="0.25">
      <c r="A2101" t="s">
        <v>433</v>
      </c>
      <c r="B2101" t="s">
        <v>434</v>
      </c>
    </row>
    <row r="2102" spans="1:2" x14ac:dyDescent="0.25">
      <c r="A2102" t="s">
        <v>507</v>
      </c>
      <c r="B2102" t="s">
        <v>508</v>
      </c>
    </row>
    <row r="2103" spans="1:2" x14ac:dyDescent="0.25">
      <c r="A2103" t="s">
        <v>97</v>
      </c>
      <c r="B2103" t="s">
        <v>98</v>
      </c>
    </row>
    <row r="2104" spans="1:2" x14ac:dyDescent="0.25">
      <c r="A2104" t="s">
        <v>8308</v>
      </c>
      <c r="B2104" t="s">
        <v>105</v>
      </c>
    </row>
    <row r="2105" spans="1:2" x14ac:dyDescent="0.25">
      <c r="A2105" t="s">
        <v>739</v>
      </c>
      <c r="B2105" t="s">
        <v>740</v>
      </c>
    </row>
    <row r="2106" spans="1:2" x14ac:dyDescent="0.25">
      <c r="A2106" t="s">
        <v>541</v>
      </c>
      <c r="B2106" t="s">
        <v>542</v>
      </c>
    </row>
    <row r="2107" spans="1:2" x14ac:dyDescent="0.25">
      <c r="A2107" t="s">
        <v>7997</v>
      </c>
      <c r="B2107" t="s">
        <v>7998</v>
      </c>
    </row>
    <row r="2108" spans="1:2" x14ac:dyDescent="0.25">
      <c r="A2108" t="s">
        <v>8192</v>
      </c>
      <c r="B2108" t="s">
        <v>8193</v>
      </c>
    </row>
    <row r="2109" spans="1:2" x14ac:dyDescent="0.25">
      <c r="A2109" t="s">
        <v>8192</v>
      </c>
      <c r="B2109" t="s">
        <v>8193</v>
      </c>
    </row>
    <row r="2110" spans="1:2" x14ac:dyDescent="0.25">
      <c r="A2110" t="s">
        <v>1048</v>
      </c>
      <c r="B2110" t="s">
        <v>1049</v>
      </c>
    </row>
    <row r="2111" spans="1:2" x14ac:dyDescent="0.25">
      <c r="A2111" t="s">
        <v>496</v>
      </c>
      <c r="B2111" t="s">
        <v>497</v>
      </c>
    </row>
    <row r="2112" spans="1:2" x14ac:dyDescent="0.25">
      <c r="A2112" t="s">
        <v>120</v>
      </c>
      <c r="B2112" t="s">
        <v>121</v>
      </c>
    </row>
    <row r="2113" spans="1:2" x14ac:dyDescent="0.25">
      <c r="A2113" t="s">
        <v>120</v>
      </c>
      <c r="B2113" t="s">
        <v>121</v>
      </c>
    </row>
    <row r="2114" spans="1:2" x14ac:dyDescent="0.25">
      <c r="A2114" t="s">
        <v>739</v>
      </c>
      <c r="B2114" t="s">
        <v>740</v>
      </c>
    </row>
    <row r="2115" spans="1:2" x14ac:dyDescent="0.25">
      <c r="A2115" t="s">
        <v>228</v>
      </c>
      <c r="B2115" t="s">
        <v>229</v>
      </c>
    </row>
    <row r="2116" spans="1:2" x14ac:dyDescent="0.25">
      <c r="A2116" t="s">
        <v>739</v>
      </c>
      <c r="B2116" t="s">
        <v>740</v>
      </c>
    </row>
    <row r="2117" spans="1:2" x14ac:dyDescent="0.25">
      <c r="A2117" t="s">
        <v>739</v>
      </c>
      <c r="B2117" t="s">
        <v>740</v>
      </c>
    </row>
    <row r="2118" spans="1:2" x14ac:dyDescent="0.25">
      <c r="A2118" t="s">
        <v>167</v>
      </c>
      <c r="B2118" t="s">
        <v>168</v>
      </c>
    </row>
    <row r="2119" spans="1:2" x14ac:dyDescent="0.25">
      <c r="A2119" t="s">
        <v>1048</v>
      </c>
      <c r="B2119" t="s">
        <v>1049</v>
      </c>
    </row>
    <row r="2120" spans="1:2" x14ac:dyDescent="0.25">
      <c r="A2120" t="s">
        <v>1290</v>
      </c>
      <c r="B2120" t="s">
        <v>1291</v>
      </c>
    </row>
    <row r="2121" spans="1:2" x14ac:dyDescent="0.25">
      <c r="A2121" t="s">
        <v>1447</v>
      </c>
      <c r="B2121" t="s">
        <v>1448</v>
      </c>
    </row>
    <row r="2122" spans="1:2" x14ac:dyDescent="0.25">
      <c r="A2122" t="s">
        <v>120</v>
      </c>
      <c r="B2122" t="s">
        <v>121</v>
      </c>
    </row>
    <row r="2123" spans="1:2" x14ac:dyDescent="0.25">
      <c r="A2123" t="s">
        <v>152</v>
      </c>
      <c r="B2123" t="s">
        <v>153</v>
      </c>
    </row>
    <row r="2124" spans="1:2" x14ac:dyDescent="0.25">
      <c r="A2124" t="s">
        <v>7846</v>
      </c>
      <c r="B2124" t="s">
        <v>7847</v>
      </c>
    </row>
    <row r="2125" spans="1:2" x14ac:dyDescent="0.25">
      <c r="A2125" t="s">
        <v>206</v>
      </c>
      <c r="B2125" t="s">
        <v>207</v>
      </c>
    </row>
    <row r="2126" spans="1:2" x14ac:dyDescent="0.25">
      <c r="A2126" t="s">
        <v>8585</v>
      </c>
      <c r="B2126" t="s">
        <v>8586</v>
      </c>
    </row>
    <row r="2127" spans="1:2" x14ac:dyDescent="0.25">
      <c r="A2127" t="s">
        <v>120</v>
      </c>
      <c r="B2127" t="s">
        <v>121</v>
      </c>
    </row>
    <row r="2128" spans="1:2" x14ac:dyDescent="0.25">
      <c r="A2128" t="s">
        <v>120</v>
      </c>
      <c r="B2128" t="s">
        <v>121</v>
      </c>
    </row>
    <row r="2129" spans="1:2" x14ac:dyDescent="0.25">
      <c r="A2129" t="s">
        <v>120</v>
      </c>
      <c r="B2129" t="s">
        <v>121</v>
      </c>
    </row>
    <row r="2130" spans="1:2" x14ac:dyDescent="0.25">
      <c r="A2130" t="s">
        <v>8754</v>
      </c>
      <c r="B2130" t="s">
        <v>8753</v>
      </c>
    </row>
    <row r="2131" spans="1:2" x14ac:dyDescent="0.25">
      <c r="A2131" t="s">
        <v>504</v>
      </c>
      <c r="B2131" t="s">
        <v>505</v>
      </c>
    </row>
    <row r="2132" spans="1:2" x14ac:dyDescent="0.25">
      <c r="A2132" t="s">
        <v>8189</v>
      </c>
      <c r="B2132" t="s">
        <v>8190</v>
      </c>
    </row>
    <row r="2133" spans="1:2" x14ac:dyDescent="0.25">
      <c r="A2133" t="s">
        <v>120</v>
      </c>
      <c r="B2133" t="s">
        <v>121</v>
      </c>
    </row>
    <row r="2134" spans="1:2" x14ac:dyDescent="0.25">
      <c r="A2134" t="s">
        <v>120</v>
      </c>
      <c r="B2134" t="s">
        <v>121</v>
      </c>
    </row>
    <row r="2135" spans="1:2" x14ac:dyDescent="0.25">
      <c r="A2135" t="s">
        <v>1360</v>
      </c>
      <c r="B2135" t="s">
        <v>1361</v>
      </c>
    </row>
    <row r="2136" spans="1:2" x14ac:dyDescent="0.25">
      <c r="A2136" t="s">
        <v>8822</v>
      </c>
      <c r="B2136" t="s">
        <v>8823</v>
      </c>
    </row>
    <row r="2137" spans="1:2" x14ac:dyDescent="0.25">
      <c r="A2137" t="s">
        <v>8316</v>
      </c>
      <c r="B2137" t="s">
        <v>585</v>
      </c>
    </row>
    <row r="2138" spans="1:2" x14ac:dyDescent="0.25">
      <c r="A2138" t="s">
        <v>120</v>
      </c>
      <c r="B2138" t="s">
        <v>121</v>
      </c>
    </row>
    <row r="2139" spans="1:2" x14ac:dyDescent="0.25">
      <c r="A2139" t="s">
        <v>120</v>
      </c>
      <c r="B2139" t="s">
        <v>121</v>
      </c>
    </row>
    <row r="2140" spans="1:2" x14ac:dyDescent="0.25">
      <c r="A2140" t="s">
        <v>120</v>
      </c>
      <c r="B2140" t="s">
        <v>121</v>
      </c>
    </row>
    <row r="2141" spans="1:2" x14ac:dyDescent="0.25">
      <c r="A2141" t="s">
        <v>120</v>
      </c>
      <c r="B2141" t="s">
        <v>121</v>
      </c>
    </row>
    <row r="2142" spans="1:2" x14ac:dyDescent="0.25">
      <c r="A2142" t="s">
        <v>483</v>
      </c>
      <c r="B2142" t="s">
        <v>484</v>
      </c>
    </row>
    <row r="2143" spans="1:2" x14ac:dyDescent="0.25">
      <c r="A2143" t="s">
        <v>8820</v>
      </c>
      <c r="B2143" t="s">
        <v>8821</v>
      </c>
    </row>
    <row r="2144" spans="1:2" x14ac:dyDescent="0.25">
      <c r="A2144" t="s">
        <v>8818</v>
      </c>
      <c r="B2144" t="s">
        <v>8819</v>
      </c>
    </row>
    <row r="2145" spans="1:2" x14ac:dyDescent="0.25">
      <c r="A2145" t="s">
        <v>120</v>
      </c>
      <c r="B2145" t="s">
        <v>121</v>
      </c>
    </row>
    <row r="2146" spans="1:2" x14ac:dyDescent="0.25">
      <c r="A2146" t="s">
        <v>254</v>
      </c>
      <c r="B2146" t="s">
        <v>255</v>
      </c>
    </row>
    <row r="2147" spans="1:2" x14ac:dyDescent="0.25">
      <c r="A2147" t="s">
        <v>120</v>
      </c>
      <c r="B2147" t="s">
        <v>121</v>
      </c>
    </row>
    <row r="2148" spans="1:2" x14ac:dyDescent="0.25">
      <c r="A2148" t="s">
        <v>120</v>
      </c>
      <c r="B2148" t="s">
        <v>121</v>
      </c>
    </row>
    <row r="2149" spans="1:2" x14ac:dyDescent="0.25">
      <c r="A2149" t="s">
        <v>97</v>
      </c>
      <c r="B2149" t="s">
        <v>98</v>
      </c>
    </row>
    <row r="2150" spans="1:2" x14ac:dyDescent="0.25">
      <c r="A2150" t="s">
        <v>97</v>
      </c>
      <c r="B2150" t="s">
        <v>98</v>
      </c>
    </row>
    <row r="2151" spans="1:2" x14ac:dyDescent="0.25">
      <c r="A2151" t="s">
        <v>97</v>
      </c>
      <c r="B2151" t="s">
        <v>98</v>
      </c>
    </row>
    <row r="2152" spans="1:2" x14ac:dyDescent="0.25">
      <c r="A2152" t="s">
        <v>97</v>
      </c>
      <c r="B2152" t="s">
        <v>98</v>
      </c>
    </row>
    <row r="2153" spans="1:2" x14ac:dyDescent="0.25">
      <c r="A2153" t="s">
        <v>97</v>
      </c>
      <c r="B2153" t="s">
        <v>98</v>
      </c>
    </row>
    <row r="2154" spans="1:2" x14ac:dyDescent="0.25">
      <c r="A2154" t="s">
        <v>97</v>
      </c>
      <c r="B2154" t="s">
        <v>98</v>
      </c>
    </row>
    <row r="2155" spans="1:2" x14ac:dyDescent="0.25">
      <c r="A2155" t="s">
        <v>97</v>
      </c>
      <c r="B2155" t="s">
        <v>98</v>
      </c>
    </row>
    <row r="2156" spans="1:2" x14ac:dyDescent="0.25">
      <c r="A2156" t="s">
        <v>97</v>
      </c>
      <c r="B2156" t="s">
        <v>98</v>
      </c>
    </row>
    <row r="2157" spans="1:2" x14ac:dyDescent="0.25">
      <c r="A2157" t="s">
        <v>97</v>
      </c>
      <c r="B2157" t="s">
        <v>98</v>
      </c>
    </row>
    <row r="2158" spans="1:2" x14ac:dyDescent="0.25">
      <c r="A2158" t="s">
        <v>97</v>
      </c>
      <c r="B2158" t="s">
        <v>98</v>
      </c>
    </row>
    <row r="2159" spans="1:2" x14ac:dyDescent="0.25">
      <c r="A2159" t="s">
        <v>97</v>
      </c>
      <c r="B2159" t="s">
        <v>98</v>
      </c>
    </row>
    <row r="2160" spans="1:2" x14ac:dyDescent="0.25">
      <c r="A2160" t="s">
        <v>97</v>
      </c>
      <c r="B2160" t="s">
        <v>98</v>
      </c>
    </row>
    <row r="2161" spans="1:2" x14ac:dyDescent="0.25">
      <c r="A2161" t="s">
        <v>97</v>
      </c>
      <c r="B2161" t="s">
        <v>98</v>
      </c>
    </row>
    <row r="2162" spans="1:2" x14ac:dyDescent="0.25">
      <c r="A2162" t="s">
        <v>97</v>
      </c>
      <c r="B2162" t="s">
        <v>98</v>
      </c>
    </row>
    <row r="2163" spans="1:2" x14ac:dyDescent="0.25">
      <c r="A2163" t="s">
        <v>97</v>
      </c>
      <c r="B2163" t="s">
        <v>98</v>
      </c>
    </row>
    <row r="2164" spans="1:2" x14ac:dyDescent="0.25">
      <c r="A2164" t="s">
        <v>97</v>
      </c>
      <c r="B2164" t="s">
        <v>98</v>
      </c>
    </row>
    <row r="2165" spans="1:2" x14ac:dyDescent="0.25">
      <c r="A2165" t="s">
        <v>97</v>
      </c>
      <c r="B2165" t="s">
        <v>98</v>
      </c>
    </row>
    <row r="2166" spans="1:2" x14ac:dyDescent="0.25">
      <c r="A2166" t="s">
        <v>97</v>
      </c>
      <c r="B2166" t="s">
        <v>98</v>
      </c>
    </row>
    <row r="2167" spans="1:2" x14ac:dyDescent="0.25">
      <c r="A2167" t="s">
        <v>97</v>
      </c>
      <c r="B2167" t="s">
        <v>98</v>
      </c>
    </row>
    <row r="2168" spans="1:2" x14ac:dyDescent="0.25">
      <c r="A2168" t="s">
        <v>97</v>
      </c>
      <c r="B2168" t="s">
        <v>98</v>
      </c>
    </row>
    <row r="2169" spans="1:2" x14ac:dyDescent="0.25">
      <c r="A2169" t="s">
        <v>97</v>
      </c>
      <c r="B2169" t="s">
        <v>98</v>
      </c>
    </row>
    <row r="2170" spans="1:2" x14ac:dyDescent="0.25">
      <c r="A2170" t="s">
        <v>97</v>
      </c>
      <c r="B2170" t="s">
        <v>98</v>
      </c>
    </row>
    <row r="2171" spans="1:2" x14ac:dyDescent="0.25">
      <c r="A2171" t="s">
        <v>97</v>
      </c>
      <c r="B2171" t="s">
        <v>98</v>
      </c>
    </row>
    <row r="2172" spans="1:2" x14ac:dyDescent="0.25">
      <c r="A2172" t="s">
        <v>97</v>
      </c>
      <c r="B2172" t="s">
        <v>98</v>
      </c>
    </row>
    <row r="2173" spans="1:2" x14ac:dyDescent="0.25">
      <c r="A2173" t="s">
        <v>97</v>
      </c>
      <c r="B2173" t="s">
        <v>98</v>
      </c>
    </row>
    <row r="2174" spans="1:2" x14ac:dyDescent="0.25">
      <c r="A2174" t="s">
        <v>97</v>
      </c>
      <c r="B2174" t="s">
        <v>98</v>
      </c>
    </row>
    <row r="2175" spans="1:2" x14ac:dyDescent="0.25">
      <c r="A2175" t="s">
        <v>97</v>
      </c>
      <c r="B2175" t="s">
        <v>98</v>
      </c>
    </row>
    <row r="2176" spans="1:2" x14ac:dyDescent="0.25">
      <c r="A2176" t="s">
        <v>120</v>
      </c>
      <c r="B2176" t="s">
        <v>121</v>
      </c>
    </row>
    <row r="2177" spans="1:2" x14ac:dyDescent="0.25">
      <c r="A2177" t="s">
        <v>8818</v>
      </c>
      <c r="B2177" t="s">
        <v>8819</v>
      </c>
    </row>
    <row r="2178" spans="1:2" x14ac:dyDescent="0.25">
      <c r="A2178" t="s">
        <v>97</v>
      </c>
      <c r="B2178" t="s">
        <v>98</v>
      </c>
    </row>
    <row r="2179" spans="1:2" x14ac:dyDescent="0.25">
      <c r="A2179" t="s">
        <v>97</v>
      </c>
      <c r="B2179" t="s">
        <v>98</v>
      </c>
    </row>
    <row r="2180" spans="1:2" x14ac:dyDescent="0.25">
      <c r="A2180" t="s">
        <v>128</v>
      </c>
      <c r="B2180" t="s">
        <v>129</v>
      </c>
    </row>
    <row r="2181" spans="1:2" x14ac:dyDescent="0.25">
      <c r="A2181" t="s">
        <v>128</v>
      </c>
      <c r="B2181" t="s">
        <v>129</v>
      </c>
    </row>
    <row r="2182" spans="1:2" x14ac:dyDescent="0.25">
      <c r="A2182" t="s">
        <v>114</v>
      </c>
      <c r="B2182" t="s">
        <v>115</v>
      </c>
    </row>
    <row r="2183" spans="1:2" x14ac:dyDescent="0.25">
      <c r="A2183" t="s">
        <v>79</v>
      </c>
      <c r="B2183" t="s">
        <v>80</v>
      </c>
    </row>
    <row r="2184" spans="1:2" x14ac:dyDescent="0.25">
      <c r="A2184" t="s">
        <v>1239</v>
      </c>
      <c r="B2184" t="s">
        <v>1240</v>
      </c>
    </row>
    <row r="2185" spans="1:2" x14ac:dyDescent="0.25">
      <c r="A2185" t="s">
        <v>182</v>
      </c>
      <c r="B2185" t="s">
        <v>183</v>
      </c>
    </row>
    <row r="2186" spans="1:2" x14ac:dyDescent="0.25">
      <c r="A2186" t="s">
        <v>120</v>
      </c>
      <c r="B2186" t="s">
        <v>121</v>
      </c>
    </row>
    <row r="2187" spans="1:2" x14ac:dyDescent="0.25">
      <c r="A2187" t="s">
        <v>120</v>
      </c>
      <c r="B2187" t="s">
        <v>121</v>
      </c>
    </row>
    <row r="2188" spans="1:2" x14ac:dyDescent="0.25">
      <c r="A2188" t="s">
        <v>1197</v>
      </c>
      <c r="B2188" t="s">
        <v>1198</v>
      </c>
    </row>
    <row r="2189" spans="1:2" x14ac:dyDescent="0.25">
      <c r="A2189" t="s">
        <v>202</v>
      </c>
      <c r="B2189" t="s">
        <v>203</v>
      </c>
    </row>
    <row r="2190" spans="1:2" x14ac:dyDescent="0.25">
      <c r="A2190" t="s">
        <v>7852</v>
      </c>
      <c r="B2190" t="s">
        <v>7853</v>
      </c>
    </row>
    <row r="2191" spans="1:2" x14ac:dyDescent="0.25">
      <c r="A2191" t="s">
        <v>87</v>
      </c>
      <c r="B2191" t="s">
        <v>88</v>
      </c>
    </row>
    <row r="2192" spans="1:2" x14ac:dyDescent="0.25">
      <c r="A2192" t="s">
        <v>120</v>
      </c>
      <c r="B2192" t="s">
        <v>121</v>
      </c>
    </row>
    <row r="2193" spans="1:2" x14ac:dyDescent="0.25">
      <c r="A2193" t="s">
        <v>120</v>
      </c>
      <c r="B2193" t="s">
        <v>121</v>
      </c>
    </row>
    <row r="2194" spans="1:2" x14ac:dyDescent="0.25">
      <c r="A2194" t="s">
        <v>120</v>
      </c>
      <c r="B2194" t="s">
        <v>121</v>
      </c>
    </row>
    <row r="2195" spans="1:2" x14ac:dyDescent="0.25">
      <c r="A2195" t="s">
        <v>1243</v>
      </c>
      <c r="B2195" t="s">
        <v>1244</v>
      </c>
    </row>
    <row r="2196" spans="1:2" x14ac:dyDescent="0.25">
      <c r="A2196" t="s">
        <v>1048</v>
      </c>
      <c r="B2196" t="s">
        <v>1049</v>
      </c>
    </row>
    <row r="2197" spans="1:2" x14ac:dyDescent="0.25">
      <c r="A2197" t="s">
        <v>7949</v>
      </c>
      <c r="B2197" t="s">
        <v>7950</v>
      </c>
    </row>
    <row r="2198" spans="1:2" x14ac:dyDescent="0.25">
      <c r="A2198" t="s">
        <v>724</v>
      </c>
      <c r="B2198" t="s">
        <v>725</v>
      </c>
    </row>
    <row r="2199" spans="1:2" x14ac:dyDescent="0.25">
      <c r="A2199" t="s">
        <v>120</v>
      </c>
      <c r="B2199" t="s">
        <v>121</v>
      </c>
    </row>
    <row r="2200" spans="1:2" x14ac:dyDescent="0.25">
      <c r="A2200" t="s">
        <v>790</v>
      </c>
      <c r="B2200" t="s">
        <v>791</v>
      </c>
    </row>
    <row r="2201" spans="1:2" x14ac:dyDescent="0.25">
      <c r="A2201" t="s">
        <v>1317</v>
      </c>
      <c r="B2201" t="s">
        <v>1318</v>
      </c>
    </row>
    <row r="2202" spans="1:2" x14ac:dyDescent="0.25">
      <c r="A2202" t="s">
        <v>608</v>
      </c>
      <c r="B2202" t="s">
        <v>609</v>
      </c>
    </row>
    <row r="2203" spans="1:2" x14ac:dyDescent="0.25">
      <c r="A2203" t="s">
        <v>507</v>
      </c>
      <c r="B2203" t="s">
        <v>508</v>
      </c>
    </row>
    <row r="2204" spans="1:2" x14ac:dyDescent="0.25">
      <c r="A2204" t="s">
        <v>1360</v>
      </c>
      <c r="B2204" t="s">
        <v>1361</v>
      </c>
    </row>
    <row r="2205" spans="1:2" x14ac:dyDescent="0.25">
      <c r="A2205" t="s">
        <v>552</v>
      </c>
      <c r="B2205" t="s">
        <v>553</v>
      </c>
    </row>
    <row r="2206" spans="1:2" x14ac:dyDescent="0.25">
      <c r="A2206" t="s">
        <v>120</v>
      </c>
      <c r="B2206" t="s">
        <v>121</v>
      </c>
    </row>
    <row r="2207" spans="1:2" x14ac:dyDescent="0.25">
      <c r="A2207" t="s">
        <v>234</v>
      </c>
      <c r="B2207" t="s">
        <v>235</v>
      </c>
    </row>
    <row r="2208" spans="1:2" x14ac:dyDescent="0.25">
      <c r="A2208" t="s">
        <v>234</v>
      </c>
      <c r="B2208" t="s">
        <v>235</v>
      </c>
    </row>
    <row r="2209" spans="1:2" x14ac:dyDescent="0.25">
      <c r="A2209" t="s">
        <v>167</v>
      </c>
      <c r="B2209" t="s">
        <v>168</v>
      </c>
    </row>
    <row r="2210" spans="1:2" x14ac:dyDescent="0.25">
      <c r="A2210" t="s">
        <v>792</v>
      </c>
      <c r="B2210" t="s">
        <v>793</v>
      </c>
    </row>
    <row r="2211" spans="1:2" x14ac:dyDescent="0.25">
      <c r="A2211" t="s">
        <v>79</v>
      </c>
      <c r="B2211" t="s">
        <v>80</v>
      </c>
    </row>
    <row r="2212" spans="1:2" x14ac:dyDescent="0.25">
      <c r="A2212" t="s">
        <v>346</v>
      </c>
      <c r="B2212" t="s">
        <v>347</v>
      </c>
    </row>
    <row r="2213" spans="1:2" x14ac:dyDescent="0.25">
      <c r="A2213" t="s">
        <v>479</v>
      </c>
      <c r="B2213" t="s">
        <v>480</v>
      </c>
    </row>
    <row r="2214" spans="1:2" x14ac:dyDescent="0.25">
      <c r="A2214" t="s">
        <v>327</v>
      </c>
      <c r="B2214" t="s">
        <v>328</v>
      </c>
    </row>
    <row r="2215" spans="1:2" x14ac:dyDescent="0.25">
      <c r="A2215" t="s">
        <v>325</v>
      </c>
      <c r="B2215" t="s">
        <v>326</v>
      </c>
    </row>
    <row r="2216" spans="1:2" x14ac:dyDescent="0.25">
      <c r="A2216" t="s">
        <v>333</v>
      </c>
      <c r="B2216" t="s">
        <v>334</v>
      </c>
    </row>
    <row r="2217" spans="1:2" x14ac:dyDescent="0.25">
      <c r="A2217" t="s">
        <v>333</v>
      </c>
      <c r="B2217" t="s">
        <v>334</v>
      </c>
    </row>
    <row r="2218" spans="1:2" x14ac:dyDescent="0.25">
      <c r="A2218" t="s">
        <v>333</v>
      </c>
      <c r="B2218" t="s">
        <v>334</v>
      </c>
    </row>
    <row r="2219" spans="1:2" x14ac:dyDescent="0.25">
      <c r="A2219" t="s">
        <v>678</v>
      </c>
      <c r="B2219" t="s">
        <v>679</v>
      </c>
    </row>
    <row r="2220" spans="1:2" x14ac:dyDescent="0.25">
      <c r="A2220" t="s">
        <v>8343</v>
      </c>
      <c r="B2220" t="s">
        <v>8344</v>
      </c>
    </row>
    <row r="2221" spans="1:2" x14ac:dyDescent="0.25">
      <c r="A2221" t="s">
        <v>120</v>
      </c>
      <c r="B2221" t="s">
        <v>121</v>
      </c>
    </row>
    <row r="2222" spans="1:2" x14ac:dyDescent="0.25">
      <c r="A2222" t="s">
        <v>120</v>
      </c>
      <c r="B2222" t="s">
        <v>121</v>
      </c>
    </row>
    <row r="2223" spans="1:2" x14ac:dyDescent="0.25">
      <c r="A2223" t="s">
        <v>144</v>
      </c>
      <c r="B2223" t="s">
        <v>145</v>
      </c>
    </row>
    <row r="2224" spans="1:2" x14ac:dyDescent="0.25">
      <c r="A2224" t="s">
        <v>639</v>
      </c>
      <c r="B2224" t="s">
        <v>640</v>
      </c>
    </row>
    <row r="2225" spans="1:2" x14ac:dyDescent="0.25">
      <c r="A2225" t="s">
        <v>120</v>
      </c>
      <c r="B2225" t="s">
        <v>121</v>
      </c>
    </row>
    <row r="2226" spans="1:2" x14ac:dyDescent="0.25">
      <c r="A2226" t="s">
        <v>7909</v>
      </c>
      <c r="B2226" t="s">
        <v>7910</v>
      </c>
    </row>
    <row r="2227" spans="1:2" x14ac:dyDescent="0.25">
      <c r="A2227" t="s">
        <v>8329</v>
      </c>
      <c r="B2227" t="s">
        <v>1368</v>
      </c>
    </row>
    <row r="2228" spans="1:2" x14ac:dyDescent="0.25">
      <c r="A2228" t="s">
        <v>120</v>
      </c>
      <c r="B2228" t="s">
        <v>121</v>
      </c>
    </row>
    <row r="2229" spans="1:2" x14ac:dyDescent="0.25">
      <c r="A2229" t="s">
        <v>7820</v>
      </c>
      <c r="B2229" t="s">
        <v>7821</v>
      </c>
    </row>
    <row r="2230" spans="1:2" x14ac:dyDescent="0.25">
      <c r="A2230" t="s">
        <v>507</v>
      </c>
      <c r="B2230" t="s">
        <v>508</v>
      </c>
    </row>
    <row r="2231" spans="1:2" x14ac:dyDescent="0.25">
      <c r="A2231" t="s">
        <v>120</v>
      </c>
      <c r="B2231" t="s">
        <v>121</v>
      </c>
    </row>
    <row r="2232" spans="1:2" x14ac:dyDescent="0.25">
      <c r="A2232" t="s">
        <v>120</v>
      </c>
      <c r="B2232" t="s">
        <v>121</v>
      </c>
    </row>
    <row r="2233" spans="1:2" x14ac:dyDescent="0.25">
      <c r="A2233" t="s">
        <v>7967</v>
      </c>
      <c r="B2233" t="s">
        <v>7968</v>
      </c>
    </row>
    <row r="2234" spans="1:2" x14ac:dyDescent="0.25">
      <c r="A2234" t="s">
        <v>186</v>
      </c>
      <c r="B2234" t="s">
        <v>187</v>
      </c>
    </row>
    <row r="2235" spans="1:2" x14ac:dyDescent="0.25">
      <c r="A2235" t="s">
        <v>654</v>
      </c>
      <c r="B2235" t="s">
        <v>655</v>
      </c>
    </row>
    <row r="2236" spans="1:2" x14ac:dyDescent="0.25">
      <c r="A2236" t="s">
        <v>384</v>
      </c>
      <c r="B2236" t="s">
        <v>385</v>
      </c>
    </row>
    <row r="2237" spans="1:2" x14ac:dyDescent="0.25">
      <c r="A2237" t="s">
        <v>455</v>
      </c>
      <c r="B2237" t="s">
        <v>456</v>
      </c>
    </row>
    <row r="2238" spans="1:2" x14ac:dyDescent="0.25">
      <c r="A2238" t="s">
        <v>8388</v>
      </c>
      <c r="B2238" t="s">
        <v>709</v>
      </c>
    </row>
    <row r="2239" spans="1:2" x14ac:dyDescent="0.25">
      <c r="A2239" t="s">
        <v>8317</v>
      </c>
      <c r="B2239" t="s">
        <v>345</v>
      </c>
    </row>
    <row r="2240" spans="1:2" x14ac:dyDescent="0.25">
      <c r="A2240" t="s">
        <v>453</v>
      </c>
      <c r="B2240" t="s">
        <v>454</v>
      </c>
    </row>
    <row r="2241" spans="1:2" x14ac:dyDescent="0.25">
      <c r="A2241" t="s">
        <v>304</v>
      </c>
      <c r="B2241" t="s">
        <v>305</v>
      </c>
    </row>
    <row r="2242" spans="1:2" x14ac:dyDescent="0.25">
      <c r="A2242" t="s">
        <v>144</v>
      </c>
      <c r="B2242" t="s">
        <v>145</v>
      </c>
    </row>
    <row r="2243" spans="1:2" x14ac:dyDescent="0.25">
      <c r="A2243" t="s">
        <v>190</v>
      </c>
      <c r="B2243" t="s">
        <v>191</v>
      </c>
    </row>
    <row r="2244" spans="1:2" x14ac:dyDescent="0.25">
      <c r="A2244" t="s">
        <v>120</v>
      </c>
      <c r="B2244" t="s">
        <v>121</v>
      </c>
    </row>
    <row r="2245" spans="1:2" x14ac:dyDescent="0.25">
      <c r="A2245" t="s">
        <v>120</v>
      </c>
      <c r="B2245" t="s">
        <v>121</v>
      </c>
    </row>
    <row r="2246" spans="1:2" x14ac:dyDescent="0.25">
      <c r="A2246" t="s">
        <v>333</v>
      </c>
      <c r="B2246" t="s">
        <v>334</v>
      </c>
    </row>
    <row r="2247" spans="1:2" x14ac:dyDescent="0.25">
      <c r="A2247" t="s">
        <v>8275</v>
      </c>
      <c r="B2247" t="s">
        <v>8276</v>
      </c>
    </row>
    <row r="2248" spans="1:2" x14ac:dyDescent="0.25">
      <c r="A2248" t="s">
        <v>120</v>
      </c>
      <c r="B2248" t="s">
        <v>121</v>
      </c>
    </row>
    <row r="2249" spans="1:2" x14ac:dyDescent="0.25">
      <c r="A2249" t="s">
        <v>8683</v>
      </c>
      <c r="B2249" t="s">
        <v>8684</v>
      </c>
    </row>
    <row r="2250" spans="1:2" x14ac:dyDescent="0.25">
      <c r="A2250" t="s">
        <v>120</v>
      </c>
      <c r="B2250" t="s">
        <v>121</v>
      </c>
    </row>
    <row r="2251" spans="1:2" x14ac:dyDescent="0.25">
      <c r="A2251" t="s">
        <v>333</v>
      </c>
      <c r="B2251" t="s">
        <v>334</v>
      </c>
    </row>
    <row r="2252" spans="1:2" x14ac:dyDescent="0.25">
      <c r="A2252" t="s">
        <v>120</v>
      </c>
      <c r="B2252" t="s">
        <v>121</v>
      </c>
    </row>
    <row r="2253" spans="1:2" x14ac:dyDescent="0.25">
      <c r="A2253" t="s">
        <v>654</v>
      </c>
      <c r="B2253" t="s">
        <v>655</v>
      </c>
    </row>
    <row r="2254" spans="1:2" x14ac:dyDescent="0.25">
      <c r="A2254" t="s">
        <v>1313</v>
      </c>
      <c r="B2254" t="s">
        <v>1314</v>
      </c>
    </row>
    <row r="2255" spans="1:2" x14ac:dyDescent="0.25">
      <c r="A2255" t="s">
        <v>144</v>
      </c>
      <c r="B2255" t="s">
        <v>145</v>
      </c>
    </row>
    <row r="2256" spans="1:2" x14ac:dyDescent="0.25">
      <c r="A2256" t="s">
        <v>8813</v>
      </c>
      <c r="B2256" t="s">
        <v>8814</v>
      </c>
    </row>
    <row r="2257" spans="1:2" x14ac:dyDescent="0.25">
      <c r="A2257" t="s">
        <v>8345</v>
      </c>
      <c r="B2257" t="s">
        <v>1275</v>
      </c>
    </row>
    <row r="2258" spans="1:2" x14ac:dyDescent="0.25">
      <c r="A2258" t="s">
        <v>420</v>
      </c>
      <c r="B2258" t="s">
        <v>421</v>
      </c>
    </row>
    <row r="2259" spans="1:2" x14ac:dyDescent="0.25">
      <c r="A2259" t="s">
        <v>318</v>
      </c>
      <c r="B2259" t="s">
        <v>319</v>
      </c>
    </row>
    <row r="2260" spans="1:2" x14ac:dyDescent="0.25">
      <c r="A2260" t="s">
        <v>8341</v>
      </c>
      <c r="B2260" t="s">
        <v>8342</v>
      </c>
    </row>
    <row r="2261" spans="1:2" x14ac:dyDescent="0.25">
      <c r="A2261" t="s">
        <v>87</v>
      </c>
      <c r="B2261" t="s">
        <v>88</v>
      </c>
    </row>
    <row r="2262" spans="1:2" x14ac:dyDescent="0.25">
      <c r="A2262" t="s">
        <v>7977</v>
      </c>
      <c r="B2262" t="s">
        <v>7978</v>
      </c>
    </row>
    <row r="2263" spans="1:2" x14ac:dyDescent="0.25">
      <c r="A2263" t="s">
        <v>142</v>
      </c>
      <c r="B2263" t="s">
        <v>143</v>
      </c>
    </row>
    <row r="2264" spans="1:2" x14ac:dyDescent="0.25">
      <c r="A2264" t="s">
        <v>152</v>
      </c>
      <c r="B2264" t="s">
        <v>153</v>
      </c>
    </row>
    <row r="2265" spans="1:2" x14ac:dyDescent="0.25">
      <c r="A2265" t="s">
        <v>8462</v>
      </c>
      <c r="B2265" t="s">
        <v>8463</v>
      </c>
    </row>
    <row r="2266" spans="1:2" x14ac:dyDescent="0.25">
      <c r="A2266" t="s">
        <v>308</v>
      </c>
      <c r="B2266" t="s">
        <v>309</v>
      </c>
    </row>
    <row r="2267" spans="1:2" x14ac:dyDescent="0.25">
      <c r="A2267" t="s">
        <v>333</v>
      </c>
      <c r="B2267" t="s">
        <v>334</v>
      </c>
    </row>
    <row r="2268" spans="1:2" x14ac:dyDescent="0.25">
      <c r="A2268" t="s">
        <v>1132</v>
      </c>
      <c r="B2268" t="s">
        <v>653</v>
      </c>
    </row>
    <row r="2269" spans="1:2" x14ac:dyDescent="0.25">
      <c r="A2269" t="s">
        <v>414</v>
      </c>
      <c r="B2269" t="s">
        <v>415</v>
      </c>
    </row>
    <row r="2270" spans="1:2" x14ac:dyDescent="0.25">
      <c r="A2270" t="s">
        <v>583</v>
      </c>
      <c r="B2270" t="s">
        <v>584</v>
      </c>
    </row>
    <row r="2271" spans="1:2" x14ac:dyDescent="0.25">
      <c r="A2271" t="s">
        <v>523</v>
      </c>
      <c r="B2271" t="s">
        <v>524</v>
      </c>
    </row>
    <row r="2272" spans="1:2" x14ac:dyDescent="0.25">
      <c r="A2272" t="s">
        <v>523</v>
      </c>
      <c r="B2272" t="s">
        <v>524</v>
      </c>
    </row>
    <row r="2273" spans="1:2" x14ac:dyDescent="0.25">
      <c r="A2273" t="s">
        <v>7846</v>
      </c>
      <c r="B2273" t="s">
        <v>7847</v>
      </c>
    </row>
    <row r="2274" spans="1:2" x14ac:dyDescent="0.25">
      <c r="A2274" t="s">
        <v>433</v>
      </c>
      <c r="B2274" t="s">
        <v>434</v>
      </c>
    </row>
    <row r="2275" spans="1:2" x14ac:dyDescent="0.25">
      <c r="A2275" t="s">
        <v>87</v>
      </c>
      <c r="B2275" t="s">
        <v>88</v>
      </c>
    </row>
    <row r="2276" spans="1:2" x14ac:dyDescent="0.25">
      <c r="A2276" t="s">
        <v>333</v>
      </c>
      <c r="B2276" t="s">
        <v>334</v>
      </c>
    </row>
    <row r="2277" spans="1:2" x14ac:dyDescent="0.25">
      <c r="A2277" t="s">
        <v>333</v>
      </c>
      <c r="B2277" t="s">
        <v>334</v>
      </c>
    </row>
    <row r="2278" spans="1:2" x14ac:dyDescent="0.25">
      <c r="A2278" t="s">
        <v>8350</v>
      </c>
      <c r="B2278" t="s">
        <v>8351</v>
      </c>
    </row>
    <row r="2279" spans="1:2" x14ac:dyDescent="0.25">
      <c r="A2279" t="s">
        <v>696</v>
      </c>
      <c r="B2279" t="s">
        <v>697</v>
      </c>
    </row>
    <row r="2280" spans="1:2" x14ac:dyDescent="0.25">
      <c r="A2280" t="s">
        <v>8345</v>
      </c>
      <c r="B2280" t="s">
        <v>1275</v>
      </c>
    </row>
    <row r="2281" spans="1:2" x14ac:dyDescent="0.25">
      <c r="A2281" t="s">
        <v>89</v>
      </c>
      <c r="B2281" t="s">
        <v>90</v>
      </c>
    </row>
    <row r="2282" spans="1:2" x14ac:dyDescent="0.25">
      <c r="A2282" t="s">
        <v>120</v>
      </c>
      <c r="B2282" t="s">
        <v>121</v>
      </c>
    </row>
    <row r="2283" spans="1:2" x14ac:dyDescent="0.25">
      <c r="A2283" t="s">
        <v>120</v>
      </c>
      <c r="B2283" t="s">
        <v>121</v>
      </c>
    </row>
    <row r="2284" spans="1:2" x14ac:dyDescent="0.25">
      <c r="A2284" t="s">
        <v>1174</v>
      </c>
      <c r="B2284" t="s">
        <v>1175</v>
      </c>
    </row>
    <row r="2285" spans="1:2" x14ac:dyDescent="0.25">
      <c r="A2285" t="s">
        <v>1174</v>
      </c>
      <c r="B2285" t="s">
        <v>1175</v>
      </c>
    </row>
    <row r="2286" spans="1:2" x14ac:dyDescent="0.25">
      <c r="A2286" t="s">
        <v>1174</v>
      </c>
      <c r="B2286" t="s">
        <v>1175</v>
      </c>
    </row>
    <row r="2287" spans="1:2" x14ac:dyDescent="0.25">
      <c r="A2287" t="s">
        <v>1174</v>
      </c>
      <c r="B2287" t="s">
        <v>1175</v>
      </c>
    </row>
    <row r="2288" spans="1:2" x14ac:dyDescent="0.25">
      <c r="A2288" t="s">
        <v>1174</v>
      </c>
      <c r="B2288" t="s">
        <v>1175</v>
      </c>
    </row>
    <row r="2289" spans="1:2" x14ac:dyDescent="0.25">
      <c r="A2289" t="s">
        <v>1174</v>
      </c>
      <c r="B2289" t="s">
        <v>1175</v>
      </c>
    </row>
    <row r="2290" spans="1:2" x14ac:dyDescent="0.25">
      <c r="A2290" t="s">
        <v>228</v>
      </c>
      <c r="B2290" t="s">
        <v>229</v>
      </c>
    </row>
    <row r="2291" spans="1:2" x14ac:dyDescent="0.25">
      <c r="A2291" t="s">
        <v>1006</v>
      </c>
      <c r="B2291" t="s">
        <v>1007</v>
      </c>
    </row>
    <row r="2292" spans="1:2" x14ac:dyDescent="0.25">
      <c r="A2292" t="s">
        <v>474</v>
      </c>
      <c r="B2292" t="s">
        <v>475</v>
      </c>
    </row>
    <row r="2293" spans="1:2" x14ac:dyDescent="0.25">
      <c r="A2293" t="s">
        <v>541</v>
      </c>
      <c r="B2293" t="s">
        <v>542</v>
      </c>
    </row>
    <row r="2294" spans="1:2" x14ac:dyDescent="0.25">
      <c r="A2294" t="s">
        <v>97</v>
      </c>
      <c r="B2294" t="s">
        <v>98</v>
      </c>
    </row>
    <row r="2295" spans="1:2" x14ac:dyDescent="0.25">
      <c r="A2295" t="s">
        <v>97</v>
      </c>
      <c r="B2295" t="s">
        <v>98</v>
      </c>
    </row>
    <row r="2296" spans="1:2" x14ac:dyDescent="0.25">
      <c r="A2296" t="s">
        <v>97</v>
      </c>
      <c r="B2296" t="s">
        <v>98</v>
      </c>
    </row>
    <row r="2297" spans="1:2" x14ac:dyDescent="0.25">
      <c r="A2297" t="s">
        <v>97</v>
      </c>
      <c r="B2297" t="s">
        <v>98</v>
      </c>
    </row>
    <row r="2298" spans="1:2" x14ac:dyDescent="0.25">
      <c r="A2298" t="s">
        <v>97</v>
      </c>
      <c r="B2298" t="s">
        <v>98</v>
      </c>
    </row>
    <row r="2299" spans="1:2" x14ac:dyDescent="0.25">
      <c r="A2299" t="s">
        <v>97</v>
      </c>
      <c r="B2299" t="s">
        <v>98</v>
      </c>
    </row>
    <row r="2300" spans="1:2" x14ac:dyDescent="0.25">
      <c r="A2300" t="s">
        <v>97</v>
      </c>
      <c r="B2300" t="s">
        <v>98</v>
      </c>
    </row>
    <row r="2301" spans="1:2" x14ac:dyDescent="0.25">
      <c r="A2301" t="s">
        <v>97</v>
      </c>
      <c r="B2301" t="s">
        <v>98</v>
      </c>
    </row>
    <row r="2302" spans="1:2" x14ac:dyDescent="0.25">
      <c r="A2302" t="s">
        <v>97</v>
      </c>
      <c r="B2302" t="s">
        <v>98</v>
      </c>
    </row>
    <row r="2303" spans="1:2" x14ac:dyDescent="0.25">
      <c r="A2303" t="s">
        <v>97</v>
      </c>
      <c r="B2303" t="s">
        <v>98</v>
      </c>
    </row>
    <row r="2304" spans="1:2" x14ac:dyDescent="0.25">
      <c r="A2304" t="s">
        <v>97</v>
      </c>
      <c r="B2304" t="s">
        <v>98</v>
      </c>
    </row>
    <row r="2305" spans="1:2" x14ac:dyDescent="0.25">
      <c r="A2305" t="s">
        <v>97</v>
      </c>
      <c r="B2305" t="s">
        <v>98</v>
      </c>
    </row>
    <row r="2306" spans="1:2" x14ac:dyDescent="0.25">
      <c r="A2306" t="s">
        <v>97</v>
      </c>
      <c r="B2306" t="s">
        <v>98</v>
      </c>
    </row>
    <row r="2307" spans="1:2" x14ac:dyDescent="0.25">
      <c r="A2307" t="s">
        <v>97</v>
      </c>
      <c r="B2307" t="s">
        <v>98</v>
      </c>
    </row>
    <row r="2308" spans="1:2" x14ac:dyDescent="0.25">
      <c r="A2308" t="s">
        <v>97</v>
      </c>
      <c r="B2308" t="s">
        <v>98</v>
      </c>
    </row>
    <row r="2309" spans="1:2" x14ac:dyDescent="0.25">
      <c r="A2309" t="s">
        <v>97</v>
      </c>
      <c r="B2309" t="s">
        <v>98</v>
      </c>
    </row>
    <row r="2310" spans="1:2" x14ac:dyDescent="0.25">
      <c r="A2310" t="s">
        <v>97</v>
      </c>
      <c r="B2310" t="s">
        <v>98</v>
      </c>
    </row>
    <row r="2311" spans="1:2" x14ac:dyDescent="0.25">
      <c r="A2311" t="s">
        <v>97</v>
      </c>
      <c r="B2311" t="s">
        <v>98</v>
      </c>
    </row>
    <row r="2312" spans="1:2" x14ac:dyDescent="0.25">
      <c r="A2312" t="s">
        <v>97</v>
      </c>
      <c r="B2312" t="s">
        <v>98</v>
      </c>
    </row>
    <row r="2313" spans="1:2" x14ac:dyDescent="0.25">
      <c r="A2313" t="s">
        <v>97</v>
      </c>
      <c r="B2313" t="s">
        <v>98</v>
      </c>
    </row>
    <row r="2314" spans="1:2" x14ac:dyDescent="0.25">
      <c r="A2314" t="s">
        <v>97</v>
      </c>
      <c r="B2314" t="s">
        <v>98</v>
      </c>
    </row>
    <row r="2315" spans="1:2" x14ac:dyDescent="0.25">
      <c r="A2315" t="s">
        <v>97</v>
      </c>
      <c r="B2315" t="s">
        <v>98</v>
      </c>
    </row>
    <row r="2316" spans="1:2" x14ac:dyDescent="0.25">
      <c r="A2316" t="s">
        <v>97</v>
      </c>
      <c r="B2316" t="s">
        <v>98</v>
      </c>
    </row>
    <row r="2317" spans="1:2" x14ac:dyDescent="0.25">
      <c r="A2317" t="s">
        <v>97</v>
      </c>
      <c r="B2317" t="s">
        <v>98</v>
      </c>
    </row>
    <row r="2318" spans="1:2" x14ac:dyDescent="0.25">
      <c r="A2318" t="s">
        <v>97</v>
      </c>
      <c r="B2318" t="s">
        <v>98</v>
      </c>
    </row>
    <row r="2319" spans="1:2" x14ac:dyDescent="0.25">
      <c r="A2319" t="s">
        <v>97</v>
      </c>
      <c r="B2319" t="s">
        <v>98</v>
      </c>
    </row>
    <row r="2320" spans="1:2" x14ac:dyDescent="0.25">
      <c r="A2320" t="s">
        <v>97</v>
      </c>
      <c r="B2320" t="s">
        <v>98</v>
      </c>
    </row>
    <row r="2321" spans="1:2" x14ac:dyDescent="0.25">
      <c r="A2321" t="s">
        <v>97</v>
      </c>
      <c r="B2321" t="s">
        <v>98</v>
      </c>
    </row>
    <row r="2322" spans="1:2" x14ac:dyDescent="0.25">
      <c r="A2322" t="s">
        <v>97</v>
      </c>
      <c r="B2322" t="s">
        <v>98</v>
      </c>
    </row>
    <row r="2323" spans="1:2" x14ac:dyDescent="0.25">
      <c r="A2323" t="s">
        <v>97</v>
      </c>
      <c r="B2323" t="s">
        <v>98</v>
      </c>
    </row>
    <row r="2324" spans="1:2" x14ac:dyDescent="0.25">
      <c r="A2324" t="s">
        <v>97</v>
      </c>
      <c r="B2324" t="s">
        <v>98</v>
      </c>
    </row>
    <row r="2325" spans="1:2" x14ac:dyDescent="0.25">
      <c r="A2325" t="s">
        <v>97</v>
      </c>
      <c r="B2325" t="s">
        <v>98</v>
      </c>
    </row>
    <row r="2326" spans="1:2" x14ac:dyDescent="0.25">
      <c r="A2326" t="s">
        <v>97</v>
      </c>
      <c r="B2326" t="s">
        <v>98</v>
      </c>
    </row>
    <row r="2327" spans="1:2" x14ac:dyDescent="0.25">
      <c r="A2327" t="s">
        <v>97</v>
      </c>
      <c r="B2327" t="s">
        <v>98</v>
      </c>
    </row>
    <row r="2328" spans="1:2" x14ac:dyDescent="0.25">
      <c r="A2328" t="s">
        <v>97</v>
      </c>
      <c r="B2328" t="s">
        <v>98</v>
      </c>
    </row>
    <row r="2329" spans="1:2" x14ac:dyDescent="0.25">
      <c r="A2329" t="s">
        <v>97</v>
      </c>
      <c r="B2329" t="s">
        <v>98</v>
      </c>
    </row>
    <row r="2330" spans="1:2" x14ac:dyDescent="0.25">
      <c r="A2330" t="s">
        <v>97</v>
      </c>
      <c r="B2330" t="s">
        <v>98</v>
      </c>
    </row>
    <row r="2331" spans="1:2" x14ac:dyDescent="0.25">
      <c r="A2331" t="s">
        <v>97</v>
      </c>
      <c r="B2331" t="s">
        <v>98</v>
      </c>
    </row>
    <row r="2332" spans="1:2" x14ac:dyDescent="0.25">
      <c r="A2332" t="s">
        <v>97</v>
      </c>
      <c r="B2332" t="s">
        <v>98</v>
      </c>
    </row>
    <row r="2333" spans="1:2" x14ac:dyDescent="0.25">
      <c r="A2333" t="s">
        <v>97</v>
      </c>
      <c r="B2333" t="s">
        <v>98</v>
      </c>
    </row>
    <row r="2334" spans="1:2" x14ac:dyDescent="0.25">
      <c r="A2334" t="s">
        <v>97</v>
      </c>
      <c r="B2334" t="s">
        <v>98</v>
      </c>
    </row>
    <row r="2335" spans="1:2" x14ac:dyDescent="0.25">
      <c r="A2335" t="s">
        <v>97</v>
      </c>
      <c r="B2335" t="s">
        <v>98</v>
      </c>
    </row>
    <row r="2336" spans="1:2" x14ac:dyDescent="0.25">
      <c r="A2336" t="s">
        <v>97</v>
      </c>
      <c r="B2336" t="s">
        <v>98</v>
      </c>
    </row>
    <row r="2337" spans="1:2" x14ac:dyDescent="0.25">
      <c r="A2337" t="s">
        <v>97</v>
      </c>
      <c r="B2337" t="s">
        <v>98</v>
      </c>
    </row>
    <row r="2338" spans="1:2" x14ac:dyDescent="0.25">
      <c r="A2338" t="s">
        <v>120</v>
      </c>
      <c r="B2338" t="s">
        <v>121</v>
      </c>
    </row>
    <row r="2339" spans="1:2" x14ac:dyDescent="0.25">
      <c r="A2339" t="s">
        <v>515</v>
      </c>
      <c r="B2339" t="s">
        <v>516</v>
      </c>
    </row>
    <row r="2340" spans="1:2" x14ac:dyDescent="0.25">
      <c r="A2340" t="s">
        <v>7969</v>
      </c>
      <c r="B2340" t="s">
        <v>7970</v>
      </c>
    </row>
    <row r="2341" spans="1:2" x14ac:dyDescent="0.25">
      <c r="A2341" t="s">
        <v>408</v>
      </c>
      <c r="B2341" t="s">
        <v>409</v>
      </c>
    </row>
    <row r="2342" spans="1:2" x14ac:dyDescent="0.25">
      <c r="A2342" t="s">
        <v>8319</v>
      </c>
      <c r="B2342" t="s">
        <v>8029</v>
      </c>
    </row>
    <row r="2343" spans="1:2" x14ac:dyDescent="0.25">
      <c r="A2343" t="s">
        <v>304</v>
      </c>
      <c r="B2343" t="s">
        <v>305</v>
      </c>
    </row>
    <row r="2344" spans="1:2" x14ac:dyDescent="0.25">
      <c r="A2344" t="s">
        <v>8316</v>
      </c>
      <c r="B2344" t="s">
        <v>585</v>
      </c>
    </row>
    <row r="2345" spans="1:2" x14ac:dyDescent="0.25">
      <c r="A2345" t="s">
        <v>8313</v>
      </c>
      <c r="B2345" t="s">
        <v>322</v>
      </c>
    </row>
    <row r="2346" spans="1:2" x14ac:dyDescent="0.25">
      <c r="A2346" t="s">
        <v>979</v>
      </c>
      <c r="B2346" t="s">
        <v>980</v>
      </c>
    </row>
    <row r="2347" spans="1:2" x14ac:dyDescent="0.25">
      <c r="A2347" t="s">
        <v>466</v>
      </c>
      <c r="B2347" t="s">
        <v>467</v>
      </c>
    </row>
    <row r="2348" spans="1:2" x14ac:dyDescent="0.25">
      <c r="A2348" t="s">
        <v>120</v>
      </c>
      <c r="B2348" t="s">
        <v>121</v>
      </c>
    </row>
    <row r="2349" spans="1:2" x14ac:dyDescent="0.25">
      <c r="A2349" t="s">
        <v>333</v>
      </c>
      <c r="B2349" t="s">
        <v>334</v>
      </c>
    </row>
    <row r="2350" spans="1:2" x14ac:dyDescent="0.25">
      <c r="A2350" t="s">
        <v>567</v>
      </c>
      <c r="B2350" t="s">
        <v>568</v>
      </c>
    </row>
    <row r="2351" spans="1:2" x14ac:dyDescent="0.25">
      <c r="A2351" t="s">
        <v>739</v>
      </c>
      <c r="B2351" t="s">
        <v>740</v>
      </c>
    </row>
    <row r="2352" spans="1:2" x14ac:dyDescent="0.25">
      <c r="A2352" t="s">
        <v>8811</v>
      </c>
      <c r="B2352" t="s">
        <v>8812</v>
      </c>
    </row>
    <row r="2353" spans="1:2" x14ac:dyDescent="0.25">
      <c r="A2353" t="s">
        <v>8811</v>
      </c>
      <c r="B2353" t="s">
        <v>8812</v>
      </c>
    </row>
    <row r="2354" spans="1:2" x14ac:dyDescent="0.25">
      <c r="A2354" t="s">
        <v>726</v>
      </c>
      <c r="B2354" t="s">
        <v>727</v>
      </c>
    </row>
    <row r="2355" spans="1:2" x14ac:dyDescent="0.25">
      <c r="A2355" t="s">
        <v>8308</v>
      </c>
      <c r="B2355" t="s">
        <v>105</v>
      </c>
    </row>
    <row r="2356" spans="1:2" x14ac:dyDescent="0.25">
      <c r="A2356" t="s">
        <v>120</v>
      </c>
      <c r="B2356" t="s">
        <v>121</v>
      </c>
    </row>
    <row r="2357" spans="1:2" x14ac:dyDescent="0.25">
      <c r="A2357" t="s">
        <v>496</v>
      </c>
      <c r="B2357" t="s">
        <v>497</v>
      </c>
    </row>
    <row r="2358" spans="1:2" x14ac:dyDescent="0.25">
      <c r="A2358" t="s">
        <v>552</v>
      </c>
      <c r="B2358" t="s">
        <v>553</v>
      </c>
    </row>
    <row r="2359" spans="1:2" x14ac:dyDescent="0.25">
      <c r="A2359" t="s">
        <v>120</v>
      </c>
      <c r="B2359" t="s">
        <v>121</v>
      </c>
    </row>
    <row r="2360" spans="1:2" x14ac:dyDescent="0.25">
      <c r="A2360" t="s">
        <v>814</v>
      </c>
      <c r="B2360" t="s">
        <v>815</v>
      </c>
    </row>
    <row r="2361" spans="1:2" x14ac:dyDescent="0.25">
      <c r="A2361" t="s">
        <v>97</v>
      </c>
      <c r="B2361" t="s">
        <v>98</v>
      </c>
    </row>
    <row r="2362" spans="1:2" x14ac:dyDescent="0.25">
      <c r="A2362" t="s">
        <v>7911</v>
      </c>
      <c r="B2362" t="s">
        <v>357</v>
      </c>
    </row>
    <row r="2363" spans="1:2" x14ac:dyDescent="0.25">
      <c r="A2363" t="s">
        <v>567</v>
      </c>
      <c r="B2363" t="s">
        <v>568</v>
      </c>
    </row>
    <row r="2364" spans="1:2" x14ac:dyDescent="0.25">
      <c r="A2364" t="s">
        <v>830</v>
      </c>
      <c r="B2364" t="s">
        <v>831</v>
      </c>
    </row>
    <row r="2365" spans="1:2" x14ac:dyDescent="0.25">
      <c r="A2365" t="s">
        <v>1377</v>
      </c>
      <c r="B2365" t="s">
        <v>1378</v>
      </c>
    </row>
    <row r="2366" spans="1:2" x14ac:dyDescent="0.25">
      <c r="A2366" t="s">
        <v>120</v>
      </c>
      <c r="B2366" t="s">
        <v>121</v>
      </c>
    </row>
    <row r="2367" spans="1:2" x14ac:dyDescent="0.25">
      <c r="A2367" t="s">
        <v>310</v>
      </c>
      <c r="B2367" t="s">
        <v>311</v>
      </c>
    </row>
    <row r="2368" spans="1:2" x14ac:dyDescent="0.25">
      <c r="A2368" t="s">
        <v>8452</v>
      </c>
      <c r="B2368" t="s">
        <v>691</v>
      </c>
    </row>
    <row r="2369" spans="1:2" x14ac:dyDescent="0.25">
      <c r="A2369" t="s">
        <v>8809</v>
      </c>
      <c r="B2369" t="s">
        <v>8810</v>
      </c>
    </row>
    <row r="2370" spans="1:2" x14ac:dyDescent="0.25">
      <c r="A2370" t="s">
        <v>120</v>
      </c>
      <c r="B2370" t="s">
        <v>121</v>
      </c>
    </row>
    <row r="2371" spans="1:2" x14ac:dyDescent="0.25">
      <c r="A2371" t="s">
        <v>270</v>
      </c>
      <c r="B2371" t="s">
        <v>271</v>
      </c>
    </row>
    <row r="2372" spans="1:2" x14ac:dyDescent="0.25">
      <c r="A2372" t="s">
        <v>435</v>
      </c>
      <c r="B2372" t="s">
        <v>436</v>
      </c>
    </row>
    <row r="2373" spans="1:2" x14ac:dyDescent="0.25">
      <c r="A2373" t="s">
        <v>507</v>
      </c>
      <c r="B2373" t="s">
        <v>508</v>
      </c>
    </row>
    <row r="2374" spans="1:2" x14ac:dyDescent="0.25">
      <c r="A2374" t="s">
        <v>7933</v>
      </c>
      <c r="B2374" t="s">
        <v>1149</v>
      </c>
    </row>
    <row r="2375" spans="1:2" x14ac:dyDescent="0.25">
      <c r="A2375" t="s">
        <v>814</v>
      </c>
      <c r="B2375" t="s">
        <v>815</v>
      </c>
    </row>
    <row r="2376" spans="1:2" x14ac:dyDescent="0.25">
      <c r="A2376" t="s">
        <v>1269</v>
      </c>
      <c r="B2376" t="s">
        <v>1270</v>
      </c>
    </row>
    <row r="2377" spans="1:2" x14ac:dyDescent="0.25">
      <c r="A2377" t="s">
        <v>7915</v>
      </c>
      <c r="B2377" t="s">
        <v>7916</v>
      </c>
    </row>
    <row r="2378" spans="1:2" x14ac:dyDescent="0.25">
      <c r="A2378" t="s">
        <v>120</v>
      </c>
      <c r="B2378" t="s">
        <v>121</v>
      </c>
    </row>
    <row r="2379" spans="1:2" x14ac:dyDescent="0.25">
      <c r="A2379" t="s">
        <v>120</v>
      </c>
      <c r="B2379" t="s">
        <v>121</v>
      </c>
    </row>
    <row r="2380" spans="1:2" x14ac:dyDescent="0.25">
      <c r="A2380" t="s">
        <v>567</v>
      </c>
      <c r="B2380" t="s">
        <v>568</v>
      </c>
    </row>
    <row r="2381" spans="1:2" x14ac:dyDescent="0.25">
      <c r="A2381" t="s">
        <v>7811</v>
      </c>
      <c r="B2381" t="s">
        <v>7825</v>
      </c>
    </row>
    <row r="2382" spans="1:2" x14ac:dyDescent="0.25">
      <c r="A2382" t="s">
        <v>382</v>
      </c>
      <c r="B2382" t="s">
        <v>383</v>
      </c>
    </row>
    <row r="2383" spans="1:2" x14ac:dyDescent="0.25">
      <c r="A2383" s="21" t="s">
        <v>552</v>
      </c>
      <c r="B2383" t="s">
        <v>553</v>
      </c>
    </row>
    <row r="2384" spans="1:2" x14ac:dyDescent="0.25">
      <c r="A2384" t="s">
        <v>120</v>
      </c>
      <c r="B2384" t="s">
        <v>121</v>
      </c>
    </row>
    <row r="2385" spans="1:2" x14ac:dyDescent="0.25">
      <c r="A2385" t="s">
        <v>144</v>
      </c>
      <c r="B2385" t="s">
        <v>145</v>
      </c>
    </row>
    <row r="2386" spans="1:2" x14ac:dyDescent="0.25">
      <c r="A2386" t="s">
        <v>650</v>
      </c>
      <c r="B2386" t="s">
        <v>651</v>
      </c>
    </row>
    <row r="2387" spans="1:2" x14ac:dyDescent="0.25">
      <c r="A2387" t="s">
        <v>8807</v>
      </c>
      <c r="B2387" t="s">
        <v>8808</v>
      </c>
    </row>
    <row r="2388" spans="1:2" x14ac:dyDescent="0.25">
      <c r="A2388" t="s">
        <v>169</v>
      </c>
      <c r="B2388" t="s">
        <v>170</v>
      </c>
    </row>
    <row r="2389" spans="1:2" x14ac:dyDescent="0.25">
      <c r="A2389" t="s">
        <v>611</v>
      </c>
      <c r="B2389" t="s">
        <v>612</v>
      </c>
    </row>
    <row r="2390" spans="1:2" x14ac:dyDescent="0.25">
      <c r="A2390" t="s">
        <v>333</v>
      </c>
      <c r="B2390" t="s">
        <v>334</v>
      </c>
    </row>
    <row r="2391" spans="1:2" x14ac:dyDescent="0.25">
      <c r="A2391" t="s">
        <v>8495</v>
      </c>
      <c r="B2391" t="s">
        <v>8496</v>
      </c>
    </row>
    <row r="2392" spans="1:2" x14ac:dyDescent="0.25">
      <c r="A2392" t="s">
        <v>8439</v>
      </c>
      <c r="B2392" t="s">
        <v>610</v>
      </c>
    </row>
    <row r="2393" spans="1:2" x14ac:dyDescent="0.25">
      <c r="A2393" t="s">
        <v>8439</v>
      </c>
      <c r="B2393" t="s">
        <v>610</v>
      </c>
    </row>
    <row r="2394" spans="1:2" x14ac:dyDescent="0.25">
      <c r="A2394" t="s">
        <v>120</v>
      </c>
      <c r="B2394" t="s">
        <v>121</v>
      </c>
    </row>
    <row r="2395" spans="1:2" x14ac:dyDescent="0.25">
      <c r="A2395" t="s">
        <v>120</v>
      </c>
      <c r="B2395" t="s">
        <v>121</v>
      </c>
    </row>
    <row r="2396" spans="1:2" x14ac:dyDescent="0.25">
      <c r="A2396" t="s">
        <v>654</v>
      </c>
      <c r="B2396" t="s">
        <v>655</v>
      </c>
    </row>
    <row r="2397" spans="1:2" x14ac:dyDescent="0.25">
      <c r="A2397" t="s">
        <v>418</v>
      </c>
      <c r="B2397" t="s">
        <v>419</v>
      </c>
    </row>
    <row r="2398" spans="1:2" x14ac:dyDescent="0.25">
      <c r="A2398" t="s">
        <v>7917</v>
      </c>
      <c r="B2398" t="s">
        <v>1079</v>
      </c>
    </row>
    <row r="2399" spans="1:2" x14ac:dyDescent="0.25">
      <c r="A2399" t="s">
        <v>278</v>
      </c>
      <c r="B2399" t="s">
        <v>279</v>
      </c>
    </row>
    <row r="2400" spans="1:2" x14ac:dyDescent="0.25">
      <c r="A2400" t="s">
        <v>333</v>
      </c>
      <c r="B2400" t="s">
        <v>334</v>
      </c>
    </row>
    <row r="2401" spans="1:2" x14ac:dyDescent="0.25">
      <c r="A2401" t="s">
        <v>333</v>
      </c>
      <c r="B2401" t="s">
        <v>334</v>
      </c>
    </row>
    <row r="2402" spans="1:2" x14ac:dyDescent="0.25">
      <c r="A2402" t="s">
        <v>120</v>
      </c>
      <c r="B2402" t="s">
        <v>121</v>
      </c>
    </row>
    <row r="2403" spans="1:2" x14ac:dyDescent="0.25">
      <c r="A2403" t="s">
        <v>1051</v>
      </c>
      <c r="B2403" t="s">
        <v>1052</v>
      </c>
    </row>
    <row r="2404" spans="1:2" x14ac:dyDescent="0.25">
      <c r="A2404" t="s">
        <v>8319</v>
      </c>
      <c r="B2404" t="s">
        <v>8029</v>
      </c>
    </row>
    <row r="2405" spans="1:2" x14ac:dyDescent="0.25">
      <c r="A2405" t="s">
        <v>120</v>
      </c>
      <c r="B2405" t="s">
        <v>121</v>
      </c>
    </row>
    <row r="2406" spans="1:2" x14ac:dyDescent="0.25">
      <c r="A2406" t="s">
        <v>1116</v>
      </c>
      <c r="B2406" t="s">
        <v>1117</v>
      </c>
    </row>
    <row r="2407" spans="1:2" x14ac:dyDescent="0.25">
      <c r="A2407" t="s">
        <v>1419</v>
      </c>
      <c r="B2407" t="s">
        <v>1420</v>
      </c>
    </row>
    <row r="2408" spans="1:2" x14ac:dyDescent="0.25">
      <c r="A2408" t="s">
        <v>142</v>
      </c>
      <c r="B2408" t="s">
        <v>143</v>
      </c>
    </row>
    <row r="2409" spans="1:2" x14ac:dyDescent="0.25">
      <c r="A2409" t="s">
        <v>120</v>
      </c>
      <c r="B2409" t="s">
        <v>121</v>
      </c>
    </row>
    <row r="2410" spans="1:2" x14ac:dyDescent="0.25">
      <c r="A2410" t="s">
        <v>1369</v>
      </c>
      <c r="B2410" t="s">
        <v>1370</v>
      </c>
    </row>
    <row r="2411" spans="1:2" x14ac:dyDescent="0.25">
      <c r="A2411" t="s">
        <v>910</v>
      </c>
      <c r="B2411" t="s">
        <v>911</v>
      </c>
    </row>
    <row r="2412" spans="1:2" x14ac:dyDescent="0.25">
      <c r="A2412" t="s">
        <v>433</v>
      </c>
      <c r="B2412" t="s">
        <v>434</v>
      </c>
    </row>
    <row r="2413" spans="1:2" x14ac:dyDescent="0.25">
      <c r="A2413" t="s">
        <v>433</v>
      </c>
      <c r="B2413" t="s">
        <v>434</v>
      </c>
    </row>
    <row r="2414" spans="1:2" x14ac:dyDescent="0.25">
      <c r="A2414" t="s">
        <v>842</v>
      </c>
      <c r="B2414" t="s">
        <v>843</v>
      </c>
    </row>
    <row r="2415" spans="1:2" x14ac:dyDescent="0.25">
      <c r="A2415" t="s">
        <v>120</v>
      </c>
      <c r="B2415" t="s">
        <v>121</v>
      </c>
    </row>
    <row r="2416" spans="1:2" x14ac:dyDescent="0.25">
      <c r="A2416" t="s">
        <v>120</v>
      </c>
      <c r="B2416" t="s">
        <v>121</v>
      </c>
    </row>
    <row r="2417" spans="1:2" x14ac:dyDescent="0.25">
      <c r="A2417" t="s">
        <v>120</v>
      </c>
      <c r="B2417" t="s">
        <v>121</v>
      </c>
    </row>
    <row r="2418" spans="1:2" x14ac:dyDescent="0.25">
      <c r="A2418" t="s">
        <v>479</v>
      </c>
      <c r="B2418" t="s">
        <v>480</v>
      </c>
    </row>
    <row r="2419" spans="1:2" x14ac:dyDescent="0.25">
      <c r="A2419" t="s">
        <v>8805</v>
      </c>
      <c r="B2419" t="s">
        <v>8806</v>
      </c>
    </row>
    <row r="2420" spans="1:2" x14ac:dyDescent="0.25">
      <c r="A2420" t="s">
        <v>8805</v>
      </c>
      <c r="B2420" t="s">
        <v>8806</v>
      </c>
    </row>
    <row r="2421" spans="1:2" x14ac:dyDescent="0.25">
      <c r="A2421" t="s">
        <v>85</v>
      </c>
      <c r="B2421" t="s">
        <v>86</v>
      </c>
    </row>
    <row r="2422" spans="1:2" x14ac:dyDescent="0.25">
      <c r="A2422" t="s">
        <v>8430</v>
      </c>
      <c r="B2422" t="s">
        <v>8431</v>
      </c>
    </row>
    <row r="2423" spans="1:2" x14ac:dyDescent="0.25">
      <c r="A2423" t="s">
        <v>1317</v>
      </c>
      <c r="B2423" t="s">
        <v>1318</v>
      </c>
    </row>
    <row r="2424" spans="1:2" x14ac:dyDescent="0.25">
      <c r="A2424" t="s">
        <v>8700</v>
      </c>
      <c r="B2424" t="s">
        <v>8701</v>
      </c>
    </row>
    <row r="2425" spans="1:2" x14ac:dyDescent="0.25">
      <c r="A2425" t="s">
        <v>861</v>
      </c>
      <c r="B2425" t="s">
        <v>862</v>
      </c>
    </row>
    <row r="2426" spans="1:2" x14ac:dyDescent="0.25">
      <c r="A2426" t="s">
        <v>513</v>
      </c>
      <c r="B2426" t="s">
        <v>514</v>
      </c>
    </row>
    <row r="2427" spans="1:2" x14ac:dyDescent="0.25">
      <c r="A2427" t="s">
        <v>1189</v>
      </c>
      <c r="B2427" t="s">
        <v>1190</v>
      </c>
    </row>
    <row r="2428" spans="1:2" x14ac:dyDescent="0.25">
      <c r="A2428" t="s">
        <v>333</v>
      </c>
      <c r="B2428" t="s">
        <v>334</v>
      </c>
    </row>
    <row r="2429" spans="1:2" x14ac:dyDescent="0.25">
      <c r="A2429" t="s">
        <v>544</v>
      </c>
      <c r="B2429" t="s">
        <v>545</v>
      </c>
    </row>
    <row r="2430" spans="1:2" x14ac:dyDescent="0.25">
      <c r="A2430" t="s">
        <v>8313</v>
      </c>
      <c r="B2430" t="s">
        <v>322</v>
      </c>
    </row>
    <row r="2431" spans="1:2" x14ac:dyDescent="0.25">
      <c r="A2431" t="s">
        <v>308</v>
      </c>
      <c r="B2431" t="s">
        <v>309</v>
      </c>
    </row>
    <row r="2432" spans="1:2" x14ac:dyDescent="0.25">
      <c r="A2432" t="s">
        <v>304</v>
      </c>
      <c r="B2432" t="s">
        <v>305</v>
      </c>
    </row>
    <row r="2433" spans="1:2" x14ac:dyDescent="0.25">
      <c r="A2433" t="s">
        <v>333</v>
      </c>
      <c r="B2433" t="s">
        <v>334</v>
      </c>
    </row>
    <row r="2434" spans="1:2" x14ac:dyDescent="0.25">
      <c r="A2434" t="s">
        <v>120</v>
      </c>
      <c r="B2434" t="s">
        <v>121</v>
      </c>
    </row>
    <row r="2435" spans="1:2" x14ac:dyDescent="0.25">
      <c r="A2435" t="s">
        <v>624</v>
      </c>
      <c r="B2435" t="s">
        <v>625</v>
      </c>
    </row>
    <row r="2436" spans="1:2" x14ac:dyDescent="0.25">
      <c r="A2436" t="s">
        <v>120</v>
      </c>
      <c r="B2436" t="s">
        <v>121</v>
      </c>
    </row>
    <row r="2437" spans="1:2" x14ac:dyDescent="0.25">
      <c r="A2437" t="s">
        <v>1169</v>
      </c>
      <c r="B2437" t="s">
        <v>1170</v>
      </c>
    </row>
    <row r="2438" spans="1:2" x14ac:dyDescent="0.25">
      <c r="A2438" t="s">
        <v>1354</v>
      </c>
      <c r="B2438" t="s">
        <v>1355</v>
      </c>
    </row>
    <row r="2439" spans="1:2" x14ac:dyDescent="0.25">
      <c r="A2439" t="s">
        <v>771</v>
      </c>
      <c r="B2439" t="s">
        <v>772</v>
      </c>
    </row>
    <row r="2440" spans="1:2" x14ac:dyDescent="0.25">
      <c r="A2440" t="s">
        <v>250</v>
      </c>
      <c r="B2440" t="s">
        <v>251</v>
      </c>
    </row>
    <row r="2441" spans="1:2" x14ac:dyDescent="0.25">
      <c r="A2441" t="s">
        <v>1311</v>
      </c>
      <c r="B2441" t="s">
        <v>1312</v>
      </c>
    </row>
    <row r="2442" spans="1:2" x14ac:dyDescent="0.25">
      <c r="A2442" t="s">
        <v>278</v>
      </c>
      <c r="B2442" t="s">
        <v>279</v>
      </c>
    </row>
    <row r="2443" spans="1:2" x14ac:dyDescent="0.25">
      <c r="A2443" t="s">
        <v>796</v>
      </c>
      <c r="B2443" t="s">
        <v>797</v>
      </c>
    </row>
    <row r="2444" spans="1:2" x14ac:dyDescent="0.25">
      <c r="A2444" t="s">
        <v>741</v>
      </c>
      <c r="B2444" t="s">
        <v>742</v>
      </c>
    </row>
    <row r="2445" spans="1:2" x14ac:dyDescent="0.25">
      <c r="A2445" t="s">
        <v>433</v>
      </c>
      <c r="B2445" t="s">
        <v>434</v>
      </c>
    </row>
    <row r="2446" spans="1:2" x14ac:dyDescent="0.25">
      <c r="A2446" t="s">
        <v>1409</v>
      </c>
      <c r="B2446" t="s">
        <v>1410</v>
      </c>
    </row>
    <row r="2447" spans="1:2" x14ac:dyDescent="0.25">
      <c r="A2447" t="s">
        <v>483</v>
      </c>
      <c r="B2447" t="s">
        <v>484</v>
      </c>
    </row>
    <row r="2448" spans="1:2" x14ac:dyDescent="0.25">
      <c r="A2448" t="s">
        <v>483</v>
      </c>
      <c r="B2448" t="s">
        <v>484</v>
      </c>
    </row>
    <row r="2449" spans="1:2" x14ac:dyDescent="0.25">
      <c r="A2449" t="s">
        <v>362</v>
      </c>
      <c r="B2449" t="s">
        <v>363</v>
      </c>
    </row>
    <row r="2450" spans="1:2" x14ac:dyDescent="0.25">
      <c r="A2450" t="s">
        <v>698</v>
      </c>
      <c r="B2450" t="s">
        <v>699</v>
      </c>
    </row>
    <row r="2451" spans="1:2" x14ac:dyDescent="0.25">
      <c r="A2451" t="s">
        <v>558</v>
      </c>
      <c r="B2451" t="s">
        <v>559</v>
      </c>
    </row>
    <row r="2452" spans="1:2" x14ac:dyDescent="0.25">
      <c r="A2452" t="s">
        <v>346</v>
      </c>
      <c r="B2452" t="s">
        <v>347</v>
      </c>
    </row>
    <row r="2453" spans="1:2" x14ac:dyDescent="0.25">
      <c r="A2453" t="s">
        <v>476</v>
      </c>
      <c r="B2453" t="s">
        <v>477</v>
      </c>
    </row>
    <row r="2454" spans="1:2" x14ac:dyDescent="0.25">
      <c r="A2454" t="s">
        <v>120</v>
      </c>
      <c r="B2454" t="s">
        <v>121</v>
      </c>
    </row>
    <row r="2455" spans="1:2" x14ac:dyDescent="0.25">
      <c r="A2455" t="s">
        <v>751</v>
      </c>
      <c r="B2455" t="s">
        <v>752</v>
      </c>
    </row>
    <row r="2456" spans="1:2" x14ac:dyDescent="0.25">
      <c r="A2456" t="s">
        <v>8352</v>
      </c>
      <c r="B2456" t="s">
        <v>8353</v>
      </c>
    </row>
    <row r="2457" spans="1:2" x14ac:dyDescent="0.25">
      <c r="A2457" t="s">
        <v>7820</v>
      </c>
      <c r="B2457" t="s">
        <v>7821</v>
      </c>
    </row>
    <row r="2458" spans="1:2" x14ac:dyDescent="0.25">
      <c r="A2458" t="s">
        <v>507</v>
      </c>
      <c r="B2458" t="s">
        <v>508</v>
      </c>
    </row>
    <row r="2459" spans="1:2" x14ac:dyDescent="0.25">
      <c r="A2459" t="s">
        <v>8804</v>
      </c>
      <c r="B2459" t="s">
        <v>1179</v>
      </c>
    </row>
    <row r="2460" spans="1:2" x14ac:dyDescent="0.25">
      <c r="A2460" t="s">
        <v>8082</v>
      </c>
      <c r="B2460" t="s">
        <v>8083</v>
      </c>
    </row>
    <row r="2461" spans="1:2" x14ac:dyDescent="0.25">
      <c r="A2461" t="s">
        <v>8082</v>
      </c>
      <c r="B2461" t="s">
        <v>8083</v>
      </c>
    </row>
    <row r="2462" spans="1:2" x14ac:dyDescent="0.25">
      <c r="A2462" t="s">
        <v>120</v>
      </c>
      <c r="B2462" t="s">
        <v>121</v>
      </c>
    </row>
    <row r="2463" spans="1:2" x14ac:dyDescent="0.25">
      <c r="A2463" t="s">
        <v>598</v>
      </c>
      <c r="B2463" t="s">
        <v>599</v>
      </c>
    </row>
    <row r="2464" spans="1:2" x14ac:dyDescent="0.25">
      <c r="A2464" t="s">
        <v>254</v>
      </c>
      <c r="B2464" t="s">
        <v>255</v>
      </c>
    </row>
    <row r="2465" spans="1:2" x14ac:dyDescent="0.25">
      <c r="A2465" t="s">
        <v>8436</v>
      </c>
      <c r="B2465" t="s">
        <v>8233</v>
      </c>
    </row>
    <row r="2466" spans="1:2" x14ac:dyDescent="0.25">
      <c r="A2466" t="s">
        <v>234</v>
      </c>
      <c r="B2466" t="s">
        <v>235</v>
      </c>
    </row>
    <row r="2467" spans="1:2" x14ac:dyDescent="0.25">
      <c r="A2467" t="s">
        <v>544</v>
      </c>
      <c r="B2467" t="s">
        <v>545</v>
      </c>
    </row>
    <row r="2468" spans="1:2" x14ac:dyDescent="0.25">
      <c r="A2468" t="s">
        <v>284</v>
      </c>
      <c r="B2468" t="s">
        <v>285</v>
      </c>
    </row>
    <row r="2469" spans="1:2" x14ac:dyDescent="0.25">
      <c r="A2469" t="s">
        <v>120</v>
      </c>
      <c r="B2469" t="s">
        <v>121</v>
      </c>
    </row>
    <row r="2470" spans="1:2" x14ac:dyDescent="0.25">
      <c r="A2470" t="s">
        <v>494</v>
      </c>
      <c r="B2470" t="s">
        <v>495</v>
      </c>
    </row>
    <row r="2471" spans="1:2" x14ac:dyDescent="0.25">
      <c r="A2471" t="s">
        <v>304</v>
      </c>
      <c r="B2471" t="s">
        <v>305</v>
      </c>
    </row>
    <row r="2472" spans="1:2" x14ac:dyDescent="0.25">
      <c r="A2472" t="s">
        <v>639</v>
      </c>
      <c r="B2472" t="s">
        <v>640</v>
      </c>
    </row>
    <row r="2473" spans="1:2" x14ac:dyDescent="0.25">
      <c r="A2473" t="s">
        <v>1315</v>
      </c>
      <c r="B2473" t="s">
        <v>1316</v>
      </c>
    </row>
    <row r="2474" spans="1:2" x14ac:dyDescent="0.25">
      <c r="A2474" t="s">
        <v>8225</v>
      </c>
      <c r="B2474" t="s">
        <v>8226</v>
      </c>
    </row>
    <row r="2475" spans="1:2" x14ac:dyDescent="0.25">
      <c r="A2475" t="s">
        <v>238</v>
      </c>
      <c r="B2475" t="s">
        <v>239</v>
      </c>
    </row>
    <row r="2476" spans="1:2" x14ac:dyDescent="0.25">
      <c r="A2476" t="s">
        <v>120</v>
      </c>
      <c r="B2476" t="s">
        <v>121</v>
      </c>
    </row>
    <row r="2477" spans="1:2" x14ac:dyDescent="0.25">
      <c r="A2477" t="s">
        <v>120</v>
      </c>
      <c r="B2477" t="s">
        <v>121</v>
      </c>
    </row>
    <row r="2478" spans="1:2" x14ac:dyDescent="0.25">
      <c r="A2478" t="s">
        <v>8468</v>
      </c>
      <c r="B2478" t="s">
        <v>8469</v>
      </c>
    </row>
    <row r="2479" spans="1:2" x14ac:dyDescent="0.25">
      <c r="A2479" t="s">
        <v>8071</v>
      </c>
      <c r="B2479" t="s">
        <v>8072</v>
      </c>
    </row>
    <row r="2480" spans="1:2" x14ac:dyDescent="0.25">
      <c r="A2480" t="s">
        <v>8512</v>
      </c>
      <c r="B2480" t="s">
        <v>8513</v>
      </c>
    </row>
    <row r="2481" spans="1:2" x14ac:dyDescent="0.25">
      <c r="A2481" t="s">
        <v>120</v>
      </c>
      <c r="B2481" t="s">
        <v>121</v>
      </c>
    </row>
    <row r="2482" spans="1:2" x14ac:dyDescent="0.25">
      <c r="A2482" t="s">
        <v>8460</v>
      </c>
      <c r="B2482" t="s">
        <v>8461</v>
      </c>
    </row>
    <row r="2483" spans="1:2" x14ac:dyDescent="0.25">
      <c r="A2483" t="s">
        <v>8802</v>
      </c>
      <c r="B2483" t="s">
        <v>8803</v>
      </c>
    </row>
    <row r="2484" spans="1:2" x14ac:dyDescent="0.25">
      <c r="A2484" t="s">
        <v>8314</v>
      </c>
      <c r="B2484" t="s">
        <v>621</v>
      </c>
    </row>
    <row r="2485" spans="1:2" x14ac:dyDescent="0.25">
      <c r="A2485" t="s">
        <v>120</v>
      </c>
      <c r="B2485" t="s">
        <v>121</v>
      </c>
    </row>
    <row r="2486" spans="1:2" x14ac:dyDescent="0.25">
      <c r="A2486" t="s">
        <v>95</v>
      </c>
      <c r="B2486" t="s">
        <v>96</v>
      </c>
    </row>
    <row r="2487" spans="1:2" x14ac:dyDescent="0.25">
      <c r="A2487" t="s">
        <v>333</v>
      </c>
      <c r="B2487" t="s">
        <v>334</v>
      </c>
    </row>
    <row r="2488" spans="1:2" x14ac:dyDescent="0.25">
      <c r="A2488" t="s">
        <v>496</v>
      </c>
      <c r="B2488" t="s">
        <v>497</v>
      </c>
    </row>
    <row r="2489" spans="1:2" x14ac:dyDescent="0.25">
      <c r="A2489" t="s">
        <v>8310</v>
      </c>
      <c r="B2489" t="s">
        <v>8311</v>
      </c>
    </row>
    <row r="2490" spans="1:2" x14ac:dyDescent="0.25">
      <c r="A2490" t="s">
        <v>120</v>
      </c>
      <c r="B2490" t="s">
        <v>121</v>
      </c>
    </row>
    <row r="2491" spans="1:2" x14ac:dyDescent="0.25">
      <c r="A2491" t="s">
        <v>120</v>
      </c>
      <c r="B2491" t="s">
        <v>121</v>
      </c>
    </row>
    <row r="2492" spans="1:2" x14ac:dyDescent="0.25">
      <c r="A2492" t="s">
        <v>120</v>
      </c>
      <c r="B2492" t="s">
        <v>121</v>
      </c>
    </row>
    <row r="2493" spans="1:2" x14ac:dyDescent="0.25">
      <c r="A2493" t="s">
        <v>654</v>
      </c>
      <c r="B2493" t="s">
        <v>655</v>
      </c>
    </row>
    <row r="2494" spans="1:2" x14ac:dyDescent="0.25">
      <c r="A2494" t="s">
        <v>120</v>
      </c>
      <c r="B2494" t="s">
        <v>121</v>
      </c>
    </row>
    <row r="2495" spans="1:2" x14ac:dyDescent="0.25">
      <c r="A2495" t="s">
        <v>552</v>
      </c>
      <c r="B2495" t="s">
        <v>553</v>
      </c>
    </row>
    <row r="2496" spans="1:2" x14ac:dyDescent="0.25">
      <c r="A2496" t="s">
        <v>552</v>
      </c>
      <c r="B2496" t="s">
        <v>553</v>
      </c>
    </row>
    <row r="2497" spans="1:2" x14ac:dyDescent="0.25">
      <c r="A2497" t="s">
        <v>496</v>
      </c>
      <c r="B2497" t="s">
        <v>497</v>
      </c>
    </row>
    <row r="2498" spans="1:2" x14ac:dyDescent="0.25">
      <c r="A2498" t="s">
        <v>743</v>
      </c>
      <c r="B2498" t="s">
        <v>744</v>
      </c>
    </row>
    <row r="2499" spans="1:2" x14ac:dyDescent="0.25">
      <c r="A2499" t="s">
        <v>232</v>
      </c>
      <c r="B2499" t="s">
        <v>233</v>
      </c>
    </row>
    <row r="2500" spans="1:2" x14ac:dyDescent="0.25">
      <c r="A2500" t="s">
        <v>8435</v>
      </c>
      <c r="B2500" t="s">
        <v>173</v>
      </c>
    </row>
    <row r="2501" spans="1:2" x14ac:dyDescent="0.25">
      <c r="A2501" t="s">
        <v>496</v>
      </c>
      <c r="B2501" t="s">
        <v>497</v>
      </c>
    </row>
    <row r="2502" spans="1:2" x14ac:dyDescent="0.25">
      <c r="A2502" t="s">
        <v>8800</v>
      </c>
      <c r="B2502" t="s">
        <v>8801</v>
      </c>
    </row>
    <row r="2503" spans="1:2" x14ac:dyDescent="0.25">
      <c r="A2503" t="s">
        <v>464</v>
      </c>
      <c r="B2503" t="s">
        <v>465</v>
      </c>
    </row>
    <row r="2504" spans="1:2" x14ac:dyDescent="0.25">
      <c r="A2504" t="s">
        <v>586</v>
      </c>
      <c r="B2504" t="s">
        <v>587</v>
      </c>
    </row>
    <row r="2505" spans="1:2" x14ac:dyDescent="0.25">
      <c r="A2505" t="s">
        <v>523</v>
      </c>
      <c r="B2505" t="s">
        <v>524</v>
      </c>
    </row>
    <row r="2506" spans="1:2" x14ac:dyDescent="0.25">
      <c r="A2506" t="s">
        <v>523</v>
      </c>
      <c r="B2506" t="s">
        <v>524</v>
      </c>
    </row>
    <row r="2507" spans="1:2" x14ac:dyDescent="0.25">
      <c r="A2507" t="s">
        <v>308</v>
      </c>
      <c r="B2507" t="s">
        <v>309</v>
      </c>
    </row>
    <row r="2508" spans="1:2" x14ac:dyDescent="0.25">
      <c r="A2508" t="s">
        <v>329</v>
      </c>
      <c r="B2508" t="s">
        <v>330</v>
      </c>
    </row>
    <row r="2509" spans="1:2" x14ac:dyDescent="0.25">
      <c r="A2509" t="s">
        <v>329</v>
      </c>
      <c r="B2509" t="s">
        <v>330</v>
      </c>
    </row>
    <row r="2510" spans="1:2" x14ac:dyDescent="0.25">
      <c r="A2510" t="s">
        <v>329</v>
      </c>
      <c r="B2510" t="s">
        <v>330</v>
      </c>
    </row>
    <row r="2511" spans="1:2" x14ac:dyDescent="0.25">
      <c r="A2511" t="s">
        <v>8329</v>
      </c>
      <c r="B2511" t="s">
        <v>1368</v>
      </c>
    </row>
    <row r="2512" spans="1:2" x14ac:dyDescent="0.25">
      <c r="A2512" t="s">
        <v>8329</v>
      </c>
      <c r="B2512" t="s">
        <v>1368</v>
      </c>
    </row>
    <row r="2513" spans="1:2" x14ac:dyDescent="0.25">
      <c r="A2513" t="s">
        <v>120</v>
      </c>
      <c r="B2513" t="s">
        <v>121</v>
      </c>
    </row>
    <row r="2514" spans="1:2" x14ac:dyDescent="0.25">
      <c r="A2514" t="s">
        <v>641</v>
      </c>
      <c r="B2514" t="s">
        <v>642</v>
      </c>
    </row>
    <row r="2515" spans="1:2" x14ac:dyDescent="0.25">
      <c r="A2515" t="s">
        <v>639</v>
      </c>
      <c r="B2515" t="s">
        <v>640</v>
      </c>
    </row>
    <row r="2516" spans="1:2" x14ac:dyDescent="0.25">
      <c r="A2516" t="s">
        <v>639</v>
      </c>
      <c r="B2516" t="s">
        <v>640</v>
      </c>
    </row>
    <row r="2517" spans="1:2" x14ac:dyDescent="0.25">
      <c r="A2517" t="s">
        <v>157</v>
      </c>
      <c r="B2517" t="s">
        <v>158</v>
      </c>
    </row>
    <row r="2518" spans="1:2" x14ac:dyDescent="0.25">
      <c r="A2518" t="s">
        <v>602</v>
      </c>
      <c r="B2518" t="s">
        <v>603</v>
      </c>
    </row>
    <row r="2519" spans="1:2" x14ac:dyDescent="0.25">
      <c r="A2519" t="s">
        <v>7977</v>
      </c>
      <c r="B2519" t="s">
        <v>7978</v>
      </c>
    </row>
    <row r="2520" spans="1:2" x14ac:dyDescent="0.25">
      <c r="A2520" t="s">
        <v>120</v>
      </c>
      <c r="B2520" t="s">
        <v>121</v>
      </c>
    </row>
    <row r="2521" spans="1:2" x14ac:dyDescent="0.25">
      <c r="A2521" t="s">
        <v>304</v>
      </c>
      <c r="B2521" t="s">
        <v>305</v>
      </c>
    </row>
    <row r="2522" spans="1:2" x14ac:dyDescent="0.25">
      <c r="A2522" t="s">
        <v>329</v>
      </c>
      <c r="B2522" t="s">
        <v>330</v>
      </c>
    </row>
    <row r="2523" spans="1:2" x14ac:dyDescent="0.25">
      <c r="A2523" t="s">
        <v>698</v>
      </c>
      <c r="B2523" t="s">
        <v>699</v>
      </c>
    </row>
    <row r="2524" spans="1:2" x14ac:dyDescent="0.25">
      <c r="A2524" t="s">
        <v>8440</v>
      </c>
      <c r="B2524" t="s">
        <v>8441</v>
      </c>
    </row>
    <row r="2525" spans="1:2" x14ac:dyDescent="0.25">
      <c r="A2525" t="s">
        <v>120</v>
      </c>
      <c r="B2525" t="s">
        <v>121</v>
      </c>
    </row>
    <row r="2526" spans="1:2" x14ac:dyDescent="0.25">
      <c r="A2526" t="s">
        <v>7990</v>
      </c>
      <c r="B2526" t="s">
        <v>7991</v>
      </c>
    </row>
    <row r="2527" spans="1:2" x14ac:dyDescent="0.25">
      <c r="A2527" t="s">
        <v>120</v>
      </c>
      <c r="B2527" t="s">
        <v>121</v>
      </c>
    </row>
    <row r="2528" spans="1:2" x14ac:dyDescent="0.25">
      <c r="A2528" t="s">
        <v>120</v>
      </c>
      <c r="B2528" t="s">
        <v>121</v>
      </c>
    </row>
    <row r="2529" spans="1:2" x14ac:dyDescent="0.25">
      <c r="A2529" t="s">
        <v>83</v>
      </c>
      <c r="B2529" t="s">
        <v>84</v>
      </c>
    </row>
    <row r="2530" spans="1:2" x14ac:dyDescent="0.25">
      <c r="A2530" t="s">
        <v>8694</v>
      </c>
      <c r="B2530" t="s">
        <v>8695</v>
      </c>
    </row>
    <row r="2531" spans="1:2" x14ac:dyDescent="0.25">
      <c r="A2531" t="s">
        <v>350</v>
      </c>
      <c r="B2531" t="s">
        <v>351</v>
      </c>
    </row>
    <row r="2532" spans="1:2" x14ac:dyDescent="0.25">
      <c r="A2532" t="s">
        <v>8192</v>
      </c>
      <c r="B2532" t="s">
        <v>8193</v>
      </c>
    </row>
    <row r="2533" spans="1:2" x14ac:dyDescent="0.25">
      <c r="A2533" t="s">
        <v>8439</v>
      </c>
      <c r="B2533" t="s">
        <v>610</v>
      </c>
    </row>
    <row r="2534" spans="1:2" x14ac:dyDescent="0.25">
      <c r="A2534" t="s">
        <v>433</v>
      </c>
      <c r="B2534" t="s">
        <v>434</v>
      </c>
    </row>
    <row r="2535" spans="1:2" x14ac:dyDescent="0.25">
      <c r="A2535" t="s">
        <v>854</v>
      </c>
      <c r="B2535" t="s">
        <v>855</v>
      </c>
    </row>
    <row r="2536" spans="1:2" x14ac:dyDescent="0.25">
      <c r="A2536" t="s">
        <v>7997</v>
      </c>
      <c r="B2536" t="s">
        <v>7998</v>
      </c>
    </row>
    <row r="2537" spans="1:2" x14ac:dyDescent="0.25">
      <c r="A2537" t="s">
        <v>120</v>
      </c>
      <c r="B2537" t="s">
        <v>121</v>
      </c>
    </row>
    <row r="2538" spans="1:2" x14ac:dyDescent="0.25">
      <c r="A2538" s="21" t="s">
        <v>294</v>
      </c>
      <c r="B2538" t="s">
        <v>295</v>
      </c>
    </row>
    <row r="2539" spans="1:2" x14ac:dyDescent="0.25">
      <c r="A2539" t="s">
        <v>190</v>
      </c>
      <c r="B2539" t="s">
        <v>191</v>
      </c>
    </row>
    <row r="2540" spans="1:2" x14ac:dyDescent="0.25">
      <c r="A2540" t="s">
        <v>915</v>
      </c>
      <c r="B2540" t="s">
        <v>916</v>
      </c>
    </row>
    <row r="2541" spans="1:2" x14ac:dyDescent="0.25">
      <c r="A2541" t="s">
        <v>8692</v>
      </c>
      <c r="B2541" t="s">
        <v>8693</v>
      </c>
    </row>
    <row r="2542" spans="1:2" x14ac:dyDescent="0.25">
      <c r="A2542" t="s">
        <v>7911</v>
      </c>
      <c r="B2542" t="s">
        <v>357</v>
      </c>
    </row>
    <row r="2543" spans="1:2" x14ac:dyDescent="0.25">
      <c r="A2543" t="s">
        <v>8355</v>
      </c>
      <c r="B2543" t="s">
        <v>332</v>
      </c>
    </row>
    <row r="2544" spans="1:2" x14ac:dyDescent="0.25">
      <c r="A2544" t="s">
        <v>8439</v>
      </c>
      <c r="B2544" t="s">
        <v>610</v>
      </c>
    </row>
    <row r="2545" spans="1:2" x14ac:dyDescent="0.25">
      <c r="A2545" t="s">
        <v>144</v>
      </c>
      <c r="B2545" t="s">
        <v>145</v>
      </c>
    </row>
    <row r="2546" spans="1:2" x14ac:dyDescent="0.25">
      <c r="A2546" t="s">
        <v>144</v>
      </c>
      <c r="B2546" t="s">
        <v>145</v>
      </c>
    </row>
    <row r="2547" spans="1:2" x14ac:dyDescent="0.25">
      <c r="A2547" t="s">
        <v>552</v>
      </c>
      <c r="B2547" t="s">
        <v>553</v>
      </c>
    </row>
    <row r="2548" spans="1:2" x14ac:dyDescent="0.25">
      <c r="A2548" t="s">
        <v>552</v>
      </c>
      <c r="B2548" t="s">
        <v>553</v>
      </c>
    </row>
    <row r="2549" spans="1:2" x14ac:dyDescent="0.25">
      <c r="A2549" t="s">
        <v>8058</v>
      </c>
      <c r="B2549" t="s">
        <v>8059</v>
      </c>
    </row>
    <row r="2550" spans="1:2" x14ac:dyDescent="0.25">
      <c r="A2550" t="s">
        <v>8135</v>
      </c>
      <c r="B2550" t="s">
        <v>8136</v>
      </c>
    </row>
    <row r="2551" spans="1:2" x14ac:dyDescent="0.25">
      <c r="A2551" t="s">
        <v>686</v>
      </c>
      <c r="B2551" t="s">
        <v>687</v>
      </c>
    </row>
    <row r="2552" spans="1:2" x14ac:dyDescent="0.25">
      <c r="A2552" t="s">
        <v>128</v>
      </c>
      <c r="B2552" t="s">
        <v>129</v>
      </c>
    </row>
    <row r="2553" spans="1:2" x14ac:dyDescent="0.25">
      <c r="A2553" t="s">
        <v>142</v>
      </c>
      <c r="B2553" t="s">
        <v>143</v>
      </c>
    </row>
    <row r="2554" spans="1:2" x14ac:dyDescent="0.25">
      <c r="A2554" t="s">
        <v>278</v>
      </c>
      <c r="B2554" t="s">
        <v>279</v>
      </c>
    </row>
    <row r="2555" spans="1:2" x14ac:dyDescent="0.25">
      <c r="A2555" t="s">
        <v>382</v>
      </c>
      <c r="B2555" t="s">
        <v>383</v>
      </c>
    </row>
    <row r="2556" spans="1:2" x14ac:dyDescent="0.25">
      <c r="A2556" t="s">
        <v>333</v>
      </c>
      <c r="B2556" t="s">
        <v>334</v>
      </c>
    </row>
    <row r="2557" spans="1:2" x14ac:dyDescent="0.25">
      <c r="A2557" t="s">
        <v>300</v>
      </c>
      <c r="B2557" t="s">
        <v>301</v>
      </c>
    </row>
    <row r="2558" spans="1:2" x14ac:dyDescent="0.25">
      <c r="A2558" t="s">
        <v>120</v>
      </c>
      <c r="B2558" t="s">
        <v>121</v>
      </c>
    </row>
    <row r="2559" spans="1:2" x14ac:dyDescent="0.25">
      <c r="A2559" t="s">
        <v>492</v>
      </c>
      <c r="B2559" t="s">
        <v>493</v>
      </c>
    </row>
    <row r="2560" spans="1:2" x14ac:dyDescent="0.25">
      <c r="A2560" t="s">
        <v>552</v>
      </c>
      <c r="B2560" t="s">
        <v>553</v>
      </c>
    </row>
    <row r="2561" spans="1:2" x14ac:dyDescent="0.25">
      <c r="A2561" t="s">
        <v>8510</v>
      </c>
      <c r="B2561" t="s">
        <v>8511</v>
      </c>
    </row>
    <row r="2562" spans="1:2" x14ac:dyDescent="0.25">
      <c r="A2562" t="s">
        <v>81</v>
      </c>
      <c r="B2562" t="s">
        <v>82</v>
      </c>
    </row>
    <row r="2563" spans="1:2" x14ac:dyDescent="0.25">
      <c r="A2563" t="s">
        <v>751</v>
      </c>
      <c r="B2563" t="s">
        <v>752</v>
      </c>
    </row>
    <row r="2564" spans="1:2" x14ac:dyDescent="0.25">
      <c r="A2564" t="s">
        <v>732</v>
      </c>
      <c r="B2564" t="s">
        <v>733</v>
      </c>
    </row>
    <row r="2565" spans="1:2" x14ac:dyDescent="0.25">
      <c r="A2565" t="s">
        <v>666</v>
      </c>
      <c r="B2565" t="s">
        <v>667</v>
      </c>
    </row>
    <row r="2566" spans="1:2" x14ac:dyDescent="0.25">
      <c r="A2566" t="s">
        <v>749</v>
      </c>
      <c r="B2566" t="s">
        <v>750</v>
      </c>
    </row>
    <row r="2567" spans="1:2" x14ac:dyDescent="0.25">
      <c r="A2567" t="s">
        <v>120</v>
      </c>
      <c r="B2567" t="s">
        <v>121</v>
      </c>
    </row>
    <row r="2568" spans="1:2" x14ac:dyDescent="0.25">
      <c r="A2568" t="s">
        <v>552</v>
      </c>
      <c r="B2568" t="s">
        <v>553</v>
      </c>
    </row>
    <row r="2569" spans="1:2" x14ac:dyDescent="0.25">
      <c r="A2569" t="s">
        <v>308</v>
      </c>
      <c r="B2569" t="s">
        <v>309</v>
      </c>
    </row>
    <row r="2570" spans="1:2" x14ac:dyDescent="0.25">
      <c r="A2570" t="s">
        <v>120</v>
      </c>
      <c r="B2570" t="s">
        <v>121</v>
      </c>
    </row>
    <row r="2571" spans="1:2" x14ac:dyDescent="0.25">
      <c r="A2571" t="s">
        <v>8145</v>
      </c>
      <c r="B2571" t="s">
        <v>8146</v>
      </c>
    </row>
    <row r="2572" spans="1:2" x14ac:dyDescent="0.25">
      <c r="A2572" t="s">
        <v>8759</v>
      </c>
      <c r="B2572" t="s">
        <v>8179</v>
      </c>
    </row>
    <row r="2573" spans="1:2" x14ac:dyDescent="0.25">
      <c r="A2573" t="s">
        <v>212</v>
      </c>
      <c r="B2573" t="s">
        <v>213</v>
      </c>
    </row>
    <row r="2574" spans="1:2" x14ac:dyDescent="0.25">
      <c r="A2574" t="s">
        <v>722</v>
      </c>
      <c r="B2574" t="s">
        <v>723</v>
      </c>
    </row>
    <row r="2575" spans="1:2" x14ac:dyDescent="0.25">
      <c r="A2575" t="s">
        <v>8349</v>
      </c>
      <c r="B2575" t="s">
        <v>487</v>
      </c>
    </row>
    <row r="2576" spans="1:2" x14ac:dyDescent="0.25">
      <c r="A2576" t="s">
        <v>588</v>
      </c>
      <c r="B2576" t="s">
        <v>589</v>
      </c>
    </row>
    <row r="2577" spans="1:2" x14ac:dyDescent="0.25">
      <c r="A2577" t="s">
        <v>169</v>
      </c>
      <c r="B2577" t="s">
        <v>170</v>
      </c>
    </row>
    <row r="2578" spans="1:2" x14ac:dyDescent="0.25">
      <c r="A2578" t="s">
        <v>120</v>
      </c>
      <c r="B2578" t="s">
        <v>121</v>
      </c>
    </row>
    <row r="2579" spans="1:2" x14ac:dyDescent="0.25">
      <c r="A2579" t="s">
        <v>927</v>
      </c>
      <c r="B2579" t="s">
        <v>928</v>
      </c>
    </row>
    <row r="2580" spans="1:2" x14ac:dyDescent="0.25">
      <c r="A2580" t="s">
        <v>350</v>
      </c>
      <c r="B2580" t="s">
        <v>351</v>
      </c>
    </row>
    <row r="2581" spans="1:2" x14ac:dyDescent="0.25">
      <c r="A2581" t="s">
        <v>506</v>
      </c>
      <c r="B2581" t="s">
        <v>8018</v>
      </c>
    </row>
    <row r="2582" spans="1:2" x14ac:dyDescent="0.25">
      <c r="A2582" t="s">
        <v>739</v>
      </c>
      <c r="B2582" t="s">
        <v>740</v>
      </c>
    </row>
    <row r="2583" spans="1:2" x14ac:dyDescent="0.25">
      <c r="A2583" t="s">
        <v>7990</v>
      </c>
      <c r="B2583" t="s">
        <v>7991</v>
      </c>
    </row>
    <row r="2584" spans="1:2" x14ac:dyDescent="0.25">
      <c r="A2584" t="s">
        <v>7990</v>
      </c>
      <c r="B2584" t="s">
        <v>7991</v>
      </c>
    </row>
    <row r="2585" spans="1:2" x14ac:dyDescent="0.25">
      <c r="A2585" t="s">
        <v>880</v>
      </c>
      <c r="B2585" t="s">
        <v>881</v>
      </c>
    </row>
    <row r="2586" spans="1:2" x14ac:dyDescent="0.25">
      <c r="A2586" t="s">
        <v>771</v>
      </c>
      <c r="B2586" t="s">
        <v>772</v>
      </c>
    </row>
    <row r="2587" spans="1:2" x14ac:dyDescent="0.25">
      <c r="A2587" t="s">
        <v>654</v>
      </c>
      <c r="B2587" t="s">
        <v>655</v>
      </c>
    </row>
    <row r="2588" spans="1:2" x14ac:dyDescent="0.25">
      <c r="A2588" t="s">
        <v>120</v>
      </c>
      <c r="B2588" t="s">
        <v>121</v>
      </c>
    </row>
    <row r="2589" spans="1:2" x14ac:dyDescent="0.25">
      <c r="A2589" t="s">
        <v>7834</v>
      </c>
      <c r="B2589" t="s">
        <v>7835</v>
      </c>
    </row>
    <row r="2590" spans="1:2" x14ac:dyDescent="0.25">
      <c r="A2590" t="s">
        <v>378</v>
      </c>
      <c r="B2590" t="s">
        <v>379</v>
      </c>
    </row>
    <row r="2591" spans="1:2" x14ac:dyDescent="0.25">
      <c r="A2591" t="s">
        <v>474</v>
      </c>
      <c r="B2591" t="s">
        <v>475</v>
      </c>
    </row>
    <row r="2592" spans="1:2" x14ac:dyDescent="0.25">
      <c r="A2592" t="s">
        <v>552</v>
      </c>
      <c r="B2592" t="s">
        <v>553</v>
      </c>
    </row>
    <row r="2593" spans="1:2" x14ac:dyDescent="0.25">
      <c r="A2593" t="s">
        <v>8338</v>
      </c>
      <c r="B2593" t="s">
        <v>461</v>
      </c>
    </row>
    <row r="2594" spans="1:2" x14ac:dyDescent="0.25">
      <c r="A2594" t="s">
        <v>586</v>
      </c>
      <c r="B2594" t="s">
        <v>587</v>
      </c>
    </row>
    <row r="2595" spans="1:2" x14ac:dyDescent="0.25">
      <c r="A2595" t="s">
        <v>234</v>
      </c>
      <c r="B2595" t="s">
        <v>235</v>
      </c>
    </row>
    <row r="2596" spans="1:2" x14ac:dyDescent="0.25">
      <c r="A2596" t="s">
        <v>7820</v>
      </c>
      <c r="B2596" t="s">
        <v>7821</v>
      </c>
    </row>
    <row r="2597" spans="1:2" x14ac:dyDescent="0.25">
      <c r="A2597" t="s">
        <v>314</v>
      </c>
      <c r="B2597" t="s">
        <v>315</v>
      </c>
    </row>
    <row r="2598" spans="1:2" x14ac:dyDescent="0.25">
      <c r="A2598" t="s">
        <v>8328</v>
      </c>
      <c r="B2598" t="s">
        <v>478</v>
      </c>
    </row>
    <row r="2599" spans="1:2" x14ac:dyDescent="0.25">
      <c r="A2599" t="s">
        <v>7898</v>
      </c>
      <c r="B2599" t="s">
        <v>7899</v>
      </c>
    </row>
    <row r="2600" spans="1:2" x14ac:dyDescent="0.25">
      <c r="A2600" t="s">
        <v>250</v>
      </c>
      <c r="B2600" t="s">
        <v>251</v>
      </c>
    </row>
    <row r="2601" spans="1:2" x14ac:dyDescent="0.25">
      <c r="A2601" t="s">
        <v>455</v>
      </c>
      <c r="B2601" t="s">
        <v>456</v>
      </c>
    </row>
    <row r="2602" spans="1:2" x14ac:dyDescent="0.25">
      <c r="A2602" t="s">
        <v>120</v>
      </c>
      <c r="B2602" t="s">
        <v>121</v>
      </c>
    </row>
    <row r="2603" spans="1:2" x14ac:dyDescent="0.25">
      <c r="A2603" t="s">
        <v>120</v>
      </c>
      <c r="B2603" t="s">
        <v>121</v>
      </c>
    </row>
    <row r="2604" spans="1:2" x14ac:dyDescent="0.25">
      <c r="A2604" t="s">
        <v>8131</v>
      </c>
      <c r="B2604" t="s">
        <v>8134</v>
      </c>
    </row>
    <row r="2605" spans="1:2" x14ac:dyDescent="0.25">
      <c r="A2605" t="s">
        <v>8360</v>
      </c>
      <c r="B2605" t="s">
        <v>8361</v>
      </c>
    </row>
    <row r="2606" spans="1:2" x14ac:dyDescent="0.25">
      <c r="A2606" t="s">
        <v>8167</v>
      </c>
      <c r="B2606" t="s">
        <v>8168</v>
      </c>
    </row>
    <row r="2607" spans="1:2" x14ac:dyDescent="0.25">
      <c r="A2607" t="s">
        <v>943</v>
      </c>
      <c r="B2607" t="s">
        <v>944</v>
      </c>
    </row>
    <row r="2608" spans="1:2" x14ac:dyDescent="0.25">
      <c r="A2608" t="s">
        <v>929</v>
      </c>
      <c r="B2608" t="s">
        <v>930</v>
      </c>
    </row>
    <row r="2609" spans="1:2" x14ac:dyDescent="0.25">
      <c r="A2609" t="s">
        <v>8310</v>
      </c>
      <c r="B2609" t="s">
        <v>8311</v>
      </c>
    </row>
    <row r="2610" spans="1:2" x14ac:dyDescent="0.25">
      <c r="A2610" t="s">
        <v>8319</v>
      </c>
      <c r="B2610" t="s">
        <v>8029</v>
      </c>
    </row>
    <row r="2611" spans="1:2" x14ac:dyDescent="0.25">
      <c r="A2611" t="s">
        <v>124</v>
      </c>
      <c r="B2611" t="s">
        <v>125</v>
      </c>
    </row>
    <row r="2612" spans="1:2" x14ac:dyDescent="0.25">
      <c r="A2612" t="s">
        <v>698</v>
      </c>
      <c r="B2612" t="s">
        <v>699</v>
      </c>
    </row>
    <row r="2613" spans="1:2" x14ac:dyDescent="0.25">
      <c r="A2613" t="s">
        <v>8332</v>
      </c>
      <c r="B2613" t="s">
        <v>630</v>
      </c>
    </row>
    <row r="2614" spans="1:2" x14ac:dyDescent="0.25">
      <c r="A2614" t="s">
        <v>327</v>
      </c>
      <c r="B2614" t="s">
        <v>328</v>
      </c>
    </row>
    <row r="2615" spans="1:2" x14ac:dyDescent="0.25">
      <c r="A2615" t="s">
        <v>8338</v>
      </c>
      <c r="B2615" t="s">
        <v>461</v>
      </c>
    </row>
    <row r="2616" spans="1:2" x14ac:dyDescent="0.25">
      <c r="A2616" t="s">
        <v>390</v>
      </c>
      <c r="B2616" t="s">
        <v>391</v>
      </c>
    </row>
    <row r="2617" spans="1:2" x14ac:dyDescent="0.25">
      <c r="A2617" t="s">
        <v>579</v>
      </c>
      <c r="B2617" t="s">
        <v>580</v>
      </c>
    </row>
    <row r="2618" spans="1:2" x14ac:dyDescent="0.25">
      <c r="A2618" t="s">
        <v>1447</v>
      </c>
      <c r="B2618" t="s">
        <v>1448</v>
      </c>
    </row>
    <row r="2619" spans="1:2" x14ac:dyDescent="0.25">
      <c r="A2619" t="s">
        <v>1447</v>
      </c>
      <c r="B2619" t="s">
        <v>1448</v>
      </c>
    </row>
    <row r="2620" spans="1:2" x14ac:dyDescent="0.25">
      <c r="A2620" t="s">
        <v>1435</v>
      </c>
      <c r="B2620" t="s">
        <v>1436</v>
      </c>
    </row>
    <row r="2621" spans="1:2" x14ac:dyDescent="0.25">
      <c r="A2621" s="21" t="s">
        <v>1174</v>
      </c>
      <c r="B2621" t="s">
        <v>1175</v>
      </c>
    </row>
    <row r="2622" spans="1:2" x14ac:dyDescent="0.25">
      <c r="A2622" t="s">
        <v>8330</v>
      </c>
      <c r="B2622" t="s">
        <v>700</v>
      </c>
    </row>
    <row r="2623" spans="1:2" x14ac:dyDescent="0.25">
      <c r="A2623" t="s">
        <v>120</v>
      </c>
      <c r="B2623" t="s">
        <v>121</v>
      </c>
    </row>
    <row r="2624" spans="1:2" x14ac:dyDescent="0.25">
      <c r="A2624" t="s">
        <v>120</v>
      </c>
      <c r="B2624" t="s">
        <v>121</v>
      </c>
    </row>
    <row r="2625" spans="1:2" x14ac:dyDescent="0.25">
      <c r="A2625" t="s">
        <v>396</v>
      </c>
      <c r="B2625" t="s">
        <v>397</v>
      </c>
    </row>
    <row r="2626" spans="1:2" x14ac:dyDescent="0.25">
      <c r="A2626" t="s">
        <v>498</v>
      </c>
      <c r="B2626" t="s">
        <v>499</v>
      </c>
    </row>
    <row r="2627" spans="1:2" x14ac:dyDescent="0.25">
      <c r="A2627" t="s">
        <v>333</v>
      </c>
      <c r="B2627" t="s">
        <v>334</v>
      </c>
    </row>
    <row r="2628" spans="1:2" x14ac:dyDescent="0.25">
      <c r="A2628" t="s">
        <v>333</v>
      </c>
      <c r="B2628" t="s">
        <v>334</v>
      </c>
    </row>
    <row r="2629" spans="1:2" x14ac:dyDescent="0.25">
      <c r="A2629" t="s">
        <v>120</v>
      </c>
      <c r="B2629" t="s">
        <v>121</v>
      </c>
    </row>
    <row r="2630" spans="1:2" x14ac:dyDescent="0.25">
      <c r="A2630" t="s">
        <v>771</v>
      </c>
      <c r="B2630" t="s">
        <v>772</v>
      </c>
    </row>
    <row r="2631" spans="1:2" x14ac:dyDescent="0.25">
      <c r="A2631" t="s">
        <v>698</v>
      </c>
      <c r="B2631" t="s">
        <v>699</v>
      </c>
    </row>
    <row r="2632" spans="1:2" x14ac:dyDescent="0.25">
      <c r="A2632" t="s">
        <v>668</v>
      </c>
      <c r="B2632" t="s">
        <v>669</v>
      </c>
    </row>
    <row r="2633" spans="1:2" x14ac:dyDescent="0.25">
      <c r="A2633" t="s">
        <v>668</v>
      </c>
      <c r="B2633" t="s">
        <v>669</v>
      </c>
    </row>
    <row r="2634" spans="1:2" x14ac:dyDescent="0.25">
      <c r="A2634" t="s">
        <v>8153</v>
      </c>
      <c r="B2634" t="s">
        <v>8154</v>
      </c>
    </row>
    <row r="2635" spans="1:2" x14ac:dyDescent="0.25">
      <c r="A2635" t="s">
        <v>527</v>
      </c>
      <c r="B2635" t="s">
        <v>528</v>
      </c>
    </row>
    <row r="2636" spans="1:2" x14ac:dyDescent="0.25">
      <c r="A2636" t="s">
        <v>410</v>
      </c>
      <c r="B2636" t="s">
        <v>411</v>
      </c>
    </row>
    <row r="2637" spans="1:2" x14ac:dyDescent="0.25">
      <c r="A2637" t="s">
        <v>304</v>
      </c>
      <c r="B2637" t="s">
        <v>305</v>
      </c>
    </row>
    <row r="2638" spans="1:2" x14ac:dyDescent="0.25">
      <c r="A2638" t="s">
        <v>8071</v>
      </c>
      <c r="B2638" t="s">
        <v>8072</v>
      </c>
    </row>
    <row r="2639" spans="1:2" x14ac:dyDescent="0.25">
      <c r="A2639" t="s">
        <v>8058</v>
      </c>
      <c r="B2639" t="s">
        <v>8059</v>
      </c>
    </row>
    <row r="2640" spans="1:2" x14ac:dyDescent="0.25">
      <c r="A2640" t="s">
        <v>558</v>
      </c>
      <c r="B2640" t="s">
        <v>559</v>
      </c>
    </row>
    <row r="2641" spans="1:2" x14ac:dyDescent="0.25">
      <c r="A2641" t="s">
        <v>320</v>
      </c>
      <c r="B2641" t="s">
        <v>321</v>
      </c>
    </row>
    <row r="2642" spans="1:2" x14ac:dyDescent="0.25">
      <c r="A2642" t="s">
        <v>8798</v>
      </c>
      <c r="B2642" t="s">
        <v>8799</v>
      </c>
    </row>
    <row r="2643" spans="1:2" x14ac:dyDescent="0.25">
      <c r="A2643" t="s">
        <v>433</v>
      </c>
      <c r="B2643" t="s">
        <v>434</v>
      </c>
    </row>
    <row r="2644" spans="1:2" x14ac:dyDescent="0.25">
      <c r="A2644" t="s">
        <v>433</v>
      </c>
      <c r="B2644" t="s">
        <v>434</v>
      </c>
    </row>
    <row r="2645" spans="1:2" x14ac:dyDescent="0.25">
      <c r="A2645" t="s">
        <v>424</v>
      </c>
      <c r="B2645" t="s">
        <v>425</v>
      </c>
    </row>
    <row r="2646" spans="1:2" x14ac:dyDescent="0.25">
      <c r="A2646" t="s">
        <v>258</v>
      </c>
      <c r="B2646" t="s">
        <v>259</v>
      </c>
    </row>
    <row r="2647" spans="1:2" x14ac:dyDescent="0.25">
      <c r="A2647" t="s">
        <v>258</v>
      </c>
      <c r="B2647" t="s">
        <v>259</v>
      </c>
    </row>
    <row r="2648" spans="1:2" x14ac:dyDescent="0.25">
      <c r="A2648" t="s">
        <v>429</v>
      </c>
      <c r="B2648" t="s">
        <v>430</v>
      </c>
    </row>
    <row r="2649" spans="1:2" x14ac:dyDescent="0.25">
      <c r="A2649" t="s">
        <v>8525</v>
      </c>
      <c r="B2649" t="s">
        <v>8526</v>
      </c>
    </row>
    <row r="2650" spans="1:2" x14ac:dyDescent="0.25">
      <c r="A2650" t="s">
        <v>1103</v>
      </c>
      <c r="B2650" t="s">
        <v>8632</v>
      </c>
    </row>
    <row r="2651" spans="1:2" x14ac:dyDescent="0.25">
      <c r="A2651" t="s">
        <v>1103</v>
      </c>
      <c r="B2651" t="s">
        <v>8632</v>
      </c>
    </row>
    <row r="2652" spans="1:2" x14ac:dyDescent="0.25">
      <c r="A2652" t="s">
        <v>7846</v>
      </c>
      <c r="B2652" t="s">
        <v>7847</v>
      </c>
    </row>
    <row r="2653" spans="1:2" x14ac:dyDescent="0.25">
      <c r="A2653" t="s">
        <v>523</v>
      </c>
      <c r="B2653" t="s">
        <v>524</v>
      </c>
    </row>
    <row r="2654" spans="1:2" x14ac:dyDescent="0.25">
      <c r="A2654" t="s">
        <v>523</v>
      </c>
      <c r="B2654" t="s">
        <v>524</v>
      </c>
    </row>
    <row r="2655" spans="1:2" x14ac:dyDescent="0.25">
      <c r="A2655" t="s">
        <v>523</v>
      </c>
      <c r="B2655" t="s">
        <v>524</v>
      </c>
    </row>
    <row r="2656" spans="1:2" x14ac:dyDescent="0.25">
      <c r="A2656" t="s">
        <v>8329</v>
      </c>
      <c r="B2656" t="s">
        <v>1368</v>
      </c>
    </row>
    <row r="2657" spans="1:2" x14ac:dyDescent="0.25">
      <c r="A2657" t="s">
        <v>120</v>
      </c>
      <c r="B2657" t="s">
        <v>121</v>
      </c>
    </row>
    <row r="2658" spans="1:2" x14ac:dyDescent="0.25">
      <c r="A2658" t="s">
        <v>120</v>
      </c>
      <c r="B2658" t="s">
        <v>121</v>
      </c>
    </row>
    <row r="2659" spans="1:2" x14ac:dyDescent="0.25">
      <c r="A2659" t="s">
        <v>1174</v>
      </c>
      <c r="B2659" t="s">
        <v>1175</v>
      </c>
    </row>
    <row r="2660" spans="1:2" x14ac:dyDescent="0.25">
      <c r="A2660" t="s">
        <v>1174</v>
      </c>
      <c r="B2660" t="s">
        <v>1175</v>
      </c>
    </row>
    <row r="2661" spans="1:2" x14ac:dyDescent="0.25">
      <c r="A2661" t="s">
        <v>1174</v>
      </c>
      <c r="B2661" t="s">
        <v>1175</v>
      </c>
    </row>
    <row r="2662" spans="1:2" x14ac:dyDescent="0.25">
      <c r="A2662" t="s">
        <v>1174</v>
      </c>
      <c r="B2662" t="s">
        <v>1175</v>
      </c>
    </row>
    <row r="2663" spans="1:2" x14ac:dyDescent="0.25">
      <c r="A2663" t="s">
        <v>1174</v>
      </c>
      <c r="B2663" t="s">
        <v>1175</v>
      </c>
    </row>
    <row r="2664" spans="1:2" x14ac:dyDescent="0.25">
      <c r="A2664" t="s">
        <v>1174</v>
      </c>
      <c r="B2664" t="s">
        <v>1175</v>
      </c>
    </row>
    <row r="2665" spans="1:2" x14ac:dyDescent="0.25">
      <c r="A2665" t="s">
        <v>1174</v>
      </c>
      <c r="B2665" t="s">
        <v>1175</v>
      </c>
    </row>
    <row r="2666" spans="1:2" x14ac:dyDescent="0.25">
      <c r="A2666" t="s">
        <v>1174</v>
      </c>
      <c r="B2666" t="s">
        <v>1175</v>
      </c>
    </row>
    <row r="2667" spans="1:2" x14ac:dyDescent="0.25">
      <c r="A2667" t="s">
        <v>278</v>
      </c>
      <c r="B2667" t="s">
        <v>279</v>
      </c>
    </row>
    <row r="2668" spans="1:2" x14ac:dyDescent="0.25">
      <c r="A2668" t="s">
        <v>256</v>
      </c>
      <c r="B2668" t="s">
        <v>257</v>
      </c>
    </row>
    <row r="2669" spans="1:2" x14ac:dyDescent="0.25">
      <c r="A2669" t="s">
        <v>81</v>
      </c>
      <c r="B2669" t="s">
        <v>82</v>
      </c>
    </row>
    <row r="2670" spans="1:2" x14ac:dyDescent="0.25">
      <c r="A2670" t="s">
        <v>120</v>
      </c>
      <c r="B2670" t="s">
        <v>121</v>
      </c>
    </row>
    <row r="2671" spans="1:2" x14ac:dyDescent="0.25">
      <c r="A2671" t="s">
        <v>1399</v>
      </c>
      <c r="B2671" t="s">
        <v>1400</v>
      </c>
    </row>
    <row r="2672" spans="1:2" x14ac:dyDescent="0.25">
      <c r="A2672" t="s">
        <v>120</v>
      </c>
      <c r="B2672" t="s">
        <v>121</v>
      </c>
    </row>
    <row r="2673" spans="1:2" x14ac:dyDescent="0.25">
      <c r="A2673" t="s">
        <v>1060</v>
      </c>
      <c r="B2673" t="s">
        <v>1061</v>
      </c>
    </row>
    <row r="2674" spans="1:2" x14ac:dyDescent="0.25">
      <c r="A2674" t="s">
        <v>8438</v>
      </c>
      <c r="B2674" t="s">
        <v>1222</v>
      </c>
    </row>
    <row r="2675" spans="1:2" x14ac:dyDescent="0.25">
      <c r="A2675" t="s">
        <v>1405</v>
      </c>
      <c r="B2675" t="s">
        <v>1406</v>
      </c>
    </row>
    <row r="2676" spans="1:2" x14ac:dyDescent="0.25">
      <c r="A2676" t="s">
        <v>298</v>
      </c>
      <c r="B2676" t="s">
        <v>299</v>
      </c>
    </row>
    <row r="2677" spans="1:2" x14ac:dyDescent="0.25">
      <c r="A2677" t="s">
        <v>112</v>
      </c>
      <c r="B2677" t="s">
        <v>113</v>
      </c>
    </row>
    <row r="2678" spans="1:2" x14ac:dyDescent="0.25">
      <c r="A2678" t="s">
        <v>112</v>
      </c>
      <c r="B2678" t="s">
        <v>113</v>
      </c>
    </row>
    <row r="2679" spans="1:2" x14ac:dyDescent="0.25">
      <c r="A2679" t="s">
        <v>453</v>
      </c>
      <c r="B2679" t="s">
        <v>454</v>
      </c>
    </row>
    <row r="2680" spans="1:2" x14ac:dyDescent="0.25">
      <c r="A2680" t="s">
        <v>1160</v>
      </c>
      <c r="B2680" t="s">
        <v>1161</v>
      </c>
    </row>
    <row r="2681" spans="1:2" x14ac:dyDescent="0.25">
      <c r="A2681" t="s">
        <v>1160</v>
      </c>
      <c r="B2681" t="s">
        <v>1161</v>
      </c>
    </row>
    <row r="2682" spans="1:2" x14ac:dyDescent="0.25">
      <c r="A2682" t="s">
        <v>581</v>
      </c>
      <c r="B2682" t="s">
        <v>582</v>
      </c>
    </row>
    <row r="2683" spans="1:2" x14ac:dyDescent="0.25">
      <c r="A2683" t="s">
        <v>581</v>
      </c>
      <c r="B2683" t="s">
        <v>582</v>
      </c>
    </row>
    <row r="2684" spans="1:2" x14ac:dyDescent="0.25">
      <c r="A2684" t="s">
        <v>507</v>
      </c>
      <c r="B2684" t="s">
        <v>508</v>
      </c>
    </row>
    <row r="2685" spans="1:2" x14ac:dyDescent="0.25">
      <c r="A2685" t="s">
        <v>318</v>
      </c>
      <c r="B2685" t="s">
        <v>319</v>
      </c>
    </row>
    <row r="2686" spans="1:2" x14ac:dyDescent="0.25">
      <c r="A2686" t="s">
        <v>8312</v>
      </c>
      <c r="B2686" t="s">
        <v>426</v>
      </c>
    </row>
    <row r="2687" spans="1:2" x14ac:dyDescent="0.25">
      <c r="A2687" t="s">
        <v>734</v>
      </c>
      <c r="B2687" t="s">
        <v>735</v>
      </c>
    </row>
    <row r="2688" spans="1:2" x14ac:dyDescent="0.25">
      <c r="A2688" t="s">
        <v>7905</v>
      </c>
      <c r="B2688" t="s">
        <v>8091</v>
      </c>
    </row>
    <row r="2689" spans="1:2" x14ac:dyDescent="0.25">
      <c r="A2689" t="s">
        <v>726</v>
      </c>
      <c r="B2689" t="s">
        <v>727</v>
      </c>
    </row>
    <row r="2690" spans="1:2" x14ac:dyDescent="0.25">
      <c r="A2690" t="s">
        <v>8759</v>
      </c>
      <c r="B2690" t="s">
        <v>8179</v>
      </c>
    </row>
    <row r="2691" spans="1:2" x14ac:dyDescent="0.25">
      <c r="A2691" t="s">
        <v>573</v>
      </c>
      <c r="B2691" t="s">
        <v>574</v>
      </c>
    </row>
    <row r="2692" spans="1:2" x14ac:dyDescent="0.25">
      <c r="A2692" t="s">
        <v>753</v>
      </c>
      <c r="B2692" t="s">
        <v>754</v>
      </c>
    </row>
    <row r="2693" spans="1:2" x14ac:dyDescent="0.25">
      <c r="A2693" t="s">
        <v>874</v>
      </c>
      <c r="B2693" t="s">
        <v>875</v>
      </c>
    </row>
    <row r="2694" spans="1:2" x14ac:dyDescent="0.25">
      <c r="A2694" t="s">
        <v>698</v>
      </c>
      <c r="B2694" t="s">
        <v>699</v>
      </c>
    </row>
    <row r="2695" spans="1:2" x14ac:dyDescent="0.25">
      <c r="A2695" t="s">
        <v>364</v>
      </c>
      <c r="B2695" t="s">
        <v>365</v>
      </c>
    </row>
    <row r="2696" spans="1:2" x14ac:dyDescent="0.25">
      <c r="A2696" t="s">
        <v>504</v>
      </c>
      <c r="B2696" t="s">
        <v>505</v>
      </c>
    </row>
    <row r="2697" spans="1:2" x14ac:dyDescent="0.25">
      <c r="A2697" t="s">
        <v>443</v>
      </c>
      <c r="B2697" t="s">
        <v>444</v>
      </c>
    </row>
    <row r="2698" spans="1:2" x14ac:dyDescent="0.25">
      <c r="A2698" t="s">
        <v>927</v>
      </c>
      <c r="B2698" t="s">
        <v>928</v>
      </c>
    </row>
    <row r="2699" spans="1:2" x14ac:dyDescent="0.25">
      <c r="A2699" t="s">
        <v>254</v>
      </c>
      <c r="B2699" t="s">
        <v>255</v>
      </c>
    </row>
    <row r="2700" spans="1:2" x14ac:dyDescent="0.25">
      <c r="A2700" t="s">
        <v>142</v>
      </c>
      <c r="B2700" t="s">
        <v>143</v>
      </c>
    </row>
    <row r="2701" spans="1:2" x14ac:dyDescent="0.25">
      <c r="A2701" t="s">
        <v>382</v>
      </c>
      <c r="B2701" t="s">
        <v>383</v>
      </c>
    </row>
    <row r="2702" spans="1:2" x14ac:dyDescent="0.25">
      <c r="A2702" t="s">
        <v>81</v>
      </c>
      <c r="B2702" t="s">
        <v>82</v>
      </c>
    </row>
    <row r="2703" spans="1:2" x14ac:dyDescent="0.25">
      <c r="A2703" t="s">
        <v>81</v>
      </c>
      <c r="B2703" t="s">
        <v>82</v>
      </c>
    </row>
    <row r="2704" spans="1:2" x14ac:dyDescent="0.25">
      <c r="A2704" t="s">
        <v>81</v>
      </c>
      <c r="B2704" t="s">
        <v>82</v>
      </c>
    </row>
    <row r="2705" spans="1:2" x14ac:dyDescent="0.25">
      <c r="A2705" t="s">
        <v>1098</v>
      </c>
      <c r="B2705" t="s">
        <v>1099</v>
      </c>
    </row>
    <row r="2706" spans="1:2" x14ac:dyDescent="0.25">
      <c r="A2706" t="s">
        <v>575</v>
      </c>
      <c r="B2706" t="s">
        <v>576</v>
      </c>
    </row>
    <row r="2707" spans="1:2" x14ac:dyDescent="0.25">
      <c r="A2707" t="s">
        <v>304</v>
      </c>
      <c r="B2707" t="s">
        <v>305</v>
      </c>
    </row>
    <row r="2708" spans="1:2" x14ac:dyDescent="0.25">
      <c r="A2708" t="s">
        <v>871</v>
      </c>
      <c r="B2708" t="s">
        <v>872</v>
      </c>
    </row>
    <row r="2709" spans="1:2" x14ac:dyDescent="0.25">
      <c r="A2709" t="s">
        <v>234</v>
      </c>
      <c r="B2709" t="s">
        <v>235</v>
      </c>
    </row>
    <row r="2710" spans="1:2" x14ac:dyDescent="0.25">
      <c r="A2710" s="21" t="s">
        <v>1174</v>
      </c>
      <c r="B2710" t="s">
        <v>1175</v>
      </c>
    </row>
    <row r="2711" spans="1:2" x14ac:dyDescent="0.25">
      <c r="A2711" s="21" t="s">
        <v>1174</v>
      </c>
      <c r="B2711" t="s">
        <v>1175</v>
      </c>
    </row>
    <row r="2712" spans="1:2" x14ac:dyDescent="0.25">
      <c r="A2712" t="s">
        <v>167</v>
      </c>
      <c r="B2712" t="s">
        <v>168</v>
      </c>
    </row>
    <row r="2713" spans="1:2" x14ac:dyDescent="0.25">
      <c r="A2713" s="21" t="s">
        <v>1174</v>
      </c>
      <c r="B2713" t="s">
        <v>1175</v>
      </c>
    </row>
    <row r="2714" spans="1:2" x14ac:dyDescent="0.25">
      <c r="A2714" t="s">
        <v>120</v>
      </c>
      <c r="B2714" t="s">
        <v>121</v>
      </c>
    </row>
    <row r="2715" spans="1:2" x14ac:dyDescent="0.25">
      <c r="A2715" t="s">
        <v>97</v>
      </c>
      <c r="B2715" t="s">
        <v>98</v>
      </c>
    </row>
    <row r="2716" spans="1:2" x14ac:dyDescent="0.25">
      <c r="A2716" t="s">
        <v>120</v>
      </c>
      <c r="B2716" t="s">
        <v>121</v>
      </c>
    </row>
    <row r="2717" spans="1:2" x14ac:dyDescent="0.25">
      <c r="A2717" t="s">
        <v>120</v>
      </c>
      <c r="B2717" t="s">
        <v>121</v>
      </c>
    </row>
    <row r="2718" spans="1:2" x14ac:dyDescent="0.25">
      <c r="A2718" t="s">
        <v>8589</v>
      </c>
      <c r="B2718" t="s">
        <v>1180</v>
      </c>
    </row>
    <row r="2719" spans="1:2" x14ac:dyDescent="0.25">
      <c r="A2719" t="s">
        <v>1451</v>
      </c>
      <c r="B2719" t="s">
        <v>1452</v>
      </c>
    </row>
    <row r="2720" spans="1:2" x14ac:dyDescent="0.25">
      <c r="A2720" t="s">
        <v>206</v>
      </c>
      <c r="B2720" t="s">
        <v>207</v>
      </c>
    </row>
    <row r="2721" spans="1:2" x14ac:dyDescent="0.25">
      <c r="A2721" t="s">
        <v>8279</v>
      </c>
      <c r="B2721" t="s">
        <v>8280</v>
      </c>
    </row>
    <row r="2722" spans="1:2" x14ac:dyDescent="0.25">
      <c r="A2722" t="s">
        <v>544</v>
      </c>
      <c r="B2722" t="s">
        <v>545</v>
      </c>
    </row>
    <row r="2723" spans="1:2" x14ac:dyDescent="0.25">
      <c r="A2723" t="s">
        <v>120</v>
      </c>
      <c r="B2723" t="s">
        <v>121</v>
      </c>
    </row>
    <row r="2724" spans="1:2" x14ac:dyDescent="0.25">
      <c r="A2724" t="s">
        <v>7933</v>
      </c>
      <c r="B2724" t="s">
        <v>1149</v>
      </c>
    </row>
    <row r="2725" spans="1:2" x14ac:dyDescent="0.25">
      <c r="A2725" t="s">
        <v>8192</v>
      </c>
      <c r="B2725" t="s">
        <v>8193</v>
      </c>
    </row>
    <row r="2726" spans="1:2" x14ac:dyDescent="0.25">
      <c r="A2726" t="s">
        <v>132</v>
      </c>
      <c r="B2726" t="s">
        <v>133</v>
      </c>
    </row>
    <row r="2727" spans="1:2" x14ac:dyDescent="0.25">
      <c r="A2727" t="s">
        <v>1239</v>
      </c>
      <c r="B2727" t="s">
        <v>1240</v>
      </c>
    </row>
    <row r="2728" spans="1:2" x14ac:dyDescent="0.25">
      <c r="A2728" t="s">
        <v>167</v>
      </c>
      <c r="B2728" t="s">
        <v>168</v>
      </c>
    </row>
    <row r="2729" spans="1:2" x14ac:dyDescent="0.25">
      <c r="A2729" t="s">
        <v>8413</v>
      </c>
      <c r="B2729" t="s">
        <v>8414</v>
      </c>
    </row>
    <row r="2730" spans="1:2" x14ac:dyDescent="0.25">
      <c r="A2730" t="s">
        <v>79</v>
      </c>
      <c r="B2730" t="s">
        <v>80</v>
      </c>
    </row>
    <row r="2731" spans="1:2" x14ac:dyDescent="0.25">
      <c r="A2731" t="s">
        <v>496</v>
      </c>
      <c r="B2731" t="s">
        <v>497</v>
      </c>
    </row>
    <row r="2732" spans="1:2" x14ac:dyDescent="0.25">
      <c r="A2732" t="s">
        <v>132</v>
      </c>
      <c r="B2732" t="s">
        <v>133</v>
      </c>
    </row>
    <row r="2733" spans="1:2" x14ac:dyDescent="0.25">
      <c r="A2733" t="s">
        <v>120</v>
      </c>
      <c r="B2733" t="s">
        <v>121</v>
      </c>
    </row>
    <row r="2734" spans="1:2" x14ac:dyDescent="0.25">
      <c r="A2734" t="s">
        <v>1048</v>
      </c>
      <c r="B2734" t="s">
        <v>1049</v>
      </c>
    </row>
    <row r="2735" spans="1:2" x14ac:dyDescent="0.25">
      <c r="A2735" t="s">
        <v>97</v>
      </c>
      <c r="B2735" t="s">
        <v>98</v>
      </c>
    </row>
    <row r="2736" spans="1:2" x14ac:dyDescent="0.25">
      <c r="A2736" t="s">
        <v>496</v>
      </c>
      <c r="B2736" t="s">
        <v>497</v>
      </c>
    </row>
    <row r="2737" spans="1:2" x14ac:dyDescent="0.25">
      <c r="A2737" t="s">
        <v>116</v>
      </c>
      <c r="B2737" t="s">
        <v>117</v>
      </c>
    </row>
    <row r="2738" spans="1:2" x14ac:dyDescent="0.25">
      <c r="A2738" t="s">
        <v>1160</v>
      </c>
      <c r="B2738" t="s">
        <v>1161</v>
      </c>
    </row>
    <row r="2739" spans="1:2" x14ac:dyDescent="0.25">
      <c r="A2739" t="s">
        <v>116</v>
      </c>
      <c r="B2739" t="s">
        <v>117</v>
      </c>
    </row>
    <row r="2740" spans="1:2" x14ac:dyDescent="0.25">
      <c r="A2740" t="s">
        <v>1182</v>
      </c>
      <c r="B2740" t="s">
        <v>1183</v>
      </c>
    </row>
    <row r="2741" spans="1:2" x14ac:dyDescent="0.25">
      <c r="A2741" t="s">
        <v>392</v>
      </c>
      <c r="B2741" t="s">
        <v>393</v>
      </c>
    </row>
    <row r="2742" spans="1:2" x14ac:dyDescent="0.25">
      <c r="A2742" t="s">
        <v>116</v>
      </c>
      <c r="B2742" t="s">
        <v>117</v>
      </c>
    </row>
    <row r="2743" spans="1:2" x14ac:dyDescent="0.25">
      <c r="A2743" t="s">
        <v>120</v>
      </c>
      <c r="B2743" t="s">
        <v>121</v>
      </c>
    </row>
    <row r="2744" spans="1:2" x14ac:dyDescent="0.25">
      <c r="A2744" t="s">
        <v>116</v>
      </c>
      <c r="B2744" t="s">
        <v>117</v>
      </c>
    </row>
    <row r="2745" spans="1:2" x14ac:dyDescent="0.25">
      <c r="A2745" t="s">
        <v>937</v>
      </c>
      <c r="B2745" t="s">
        <v>938</v>
      </c>
    </row>
    <row r="2746" spans="1:2" x14ac:dyDescent="0.25">
      <c r="A2746" t="s">
        <v>116</v>
      </c>
      <c r="B2746" t="s">
        <v>117</v>
      </c>
    </row>
    <row r="2747" spans="1:2" x14ac:dyDescent="0.25">
      <c r="A2747" t="s">
        <v>120</v>
      </c>
      <c r="B2747" t="s">
        <v>121</v>
      </c>
    </row>
    <row r="2748" spans="1:2" x14ac:dyDescent="0.25">
      <c r="A2748" t="s">
        <v>1447</v>
      </c>
      <c r="B2748" t="s">
        <v>1448</v>
      </c>
    </row>
    <row r="2749" spans="1:2" x14ac:dyDescent="0.25">
      <c r="A2749" t="s">
        <v>116</v>
      </c>
      <c r="B2749" t="s">
        <v>117</v>
      </c>
    </row>
    <row r="2750" spans="1:2" x14ac:dyDescent="0.25">
      <c r="A2750" t="s">
        <v>232</v>
      </c>
      <c r="B2750" t="s">
        <v>233</v>
      </c>
    </row>
    <row r="2751" spans="1:2" x14ac:dyDescent="0.25">
      <c r="A2751" t="s">
        <v>116</v>
      </c>
      <c r="B2751" t="s">
        <v>117</v>
      </c>
    </row>
    <row r="2752" spans="1:2" x14ac:dyDescent="0.25">
      <c r="A2752" t="s">
        <v>7852</v>
      </c>
      <c r="B2752" t="s">
        <v>7853</v>
      </c>
    </row>
    <row r="2753" spans="1:2" x14ac:dyDescent="0.25">
      <c r="A2753" t="s">
        <v>116</v>
      </c>
      <c r="B2753" t="s">
        <v>117</v>
      </c>
    </row>
    <row r="2754" spans="1:2" x14ac:dyDescent="0.25">
      <c r="A2754" t="s">
        <v>1445</v>
      </c>
      <c r="B2754" t="s">
        <v>1446</v>
      </c>
    </row>
    <row r="2755" spans="1:2" x14ac:dyDescent="0.25">
      <c r="A2755" t="s">
        <v>120</v>
      </c>
      <c r="B2755" t="s">
        <v>121</v>
      </c>
    </row>
    <row r="2756" spans="1:2" x14ac:dyDescent="0.25">
      <c r="A2756" t="s">
        <v>116</v>
      </c>
      <c r="B2756" t="s">
        <v>117</v>
      </c>
    </row>
    <row r="2757" spans="1:2" x14ac:dyDescent="0.25">
      <c r="A2757" t="s">
        <v>120</v>
      </c>
      <c r="B2757" t="s">
        <v>121</v>
      </c>
    </row>
    <row r="2758" spans="1:2" x14ac:dyDescent="0.25">
      <c r="A2758" t="s">
        <v>116</v>
      </c>
      <c r="B2758" t="s">
        <v>117</v>
      </c>
    </row>
    <row r="2759" spans="1:2" x14ac:dyDescent="0.25">
      <c r="A2759" t="s">
        <v>122</v>
      </c>
      <c r="B2759" t="s">
        <v>123</v>
      </c>
    </row>
    <row r="2760" spans="1:2" x14ac:dyDescent="0.25">
      <c r="A2760" t="s">
        <v>116</v>
      </c>
      <c r="B2760" t="s">
        <v>117</v>
      </c>
    </row>
    <row r="2761" spans="1:2" x14ac:dyDescent="0.25">
      <c r="A2761" t="s">
        <v>87</v>
      </c>
      <c r="B2761" t="s">
        <v>88</v>
      </c>
    </row>
    <row r="2762" spans="1:2" x14ac:dyDescent="0.25">
      <c r="A2762" t="s">
        <v>116</v>
      </c>
      <c r="B2762" t="s">
        <v>117</v>
      </c>
    </row>
    <row r="2763" spans="1:2" x14ac:dyDescent="0.25">
      <c r="A2763" t="s">
        <v>254</v>
      </c>
      <c r="B2763" t="s">
        <v>255</v>
      </c>
    </row>
    <row r="2764" spans="1:2" x14ac:dyDescent="0.25">
      <c r="A2764" t="s">
        <v>116</v>
      </c>
      <c r="B2764" t="s">
        <v>117</v>
      </c>
    </row>
    <row r="2765" spans="1:2" x14ac:dyDescent="0.25">
      <c r="A2765" t="s">
        <v>79</v>
      </c>
      <c r="B2765" t="s">
        <v>80</v>
      </c>
    </row>
    <row r="2766" spans="1:2" x14ac:dyDescent="0.25">
      <c r="A2766" t="s">
        <v>116</v>
      </c>
      <c r="B2766" t="s">
        <v>117</v>
      </c>
    </row>
    <row r="2767" spans="1:2" x14ac:dyDescent="0.25">
      <c r="A2767" t="s">
        <v>120</v>
      </c>
      <c r="B2767" t="s">
        <v>121</v>
      </c>
    </row>
    <row r="2768" spans="1:2" x14ac:dyDescent="0.25">
      <c r="A2768" t="s">
        <v>116</v>
      </c>
      <c r="B2768" t="s">
        <v>117</v>
      </c>
    </row>
    <row r="2769" spans="1:2" x14ac:dyDescent="0.25">
      <c r="A2769" t="s">
        <v>238</v>
      </c>
      <c r="B2769" t="s">
        <v>239</v>
      </c>
    </row>
    <row r="2770" spans="1:2" x14ac:dyDescent="0.25">
      <c r="A2770" t="s">
        <v>116</v>
      </c>
      <c r="B2770" t="s">
        <v>117</v>
      </c>
    </row>
    <row r="2771" spans="1:2" x14ac:dyDescent="0.25">
      <c r="A2771" t="s">
        <v>120</v>
      </c>
      <c r="B2771" t="s">
        <v>121</v>
      </c>
    </row>
    <row r="2772" spans="1:2" x14ac:dyDescent="0.25">
      <c r="A2772" t="s">
        <v>116</v>
      </c>
      <c r="B2772" t="s">
        <v>117</v>
      </c>
    </row>
    <row r="2773" spans="1:2" x14ac:dyDescent="0.25">
      <c r="A2773" t="s">
        <v>87</v>
      </c>
      <c r="B2773" t="s">
        <v>88</v>
      </c>
    </row>
    <row r="2774" spans="1:2" x14ac:dyDescent="0.25">
      <c r="A2774" t="s">
        <v>120</v>
      </c>
      <c r="B2774" t="s">
        <v>121</v>
      </c>
    </row>
    <row r="2775" spans="1:2" x14ac:dyDescent="0.25">
      <c r="A2775" t="s">
        <v>1335</v>
      </c>
      <c r="B2775" t="s">
        <v>1336</v>
      </c>
    </row>
    <row r="2776" spans="1:2" x14ac:dyDescent="0.25">
      <c r="A2776" t="s">
        <v>8052</v>
      </c>
      <c r="B2776" t="s">
        <v>8053</v>
      </c>
    </row>
    <row r="2777" spans="1:2" x14ac:dyDescent="0.25">
      <c r="A2777" t="s">
        <v>116</v>
      </c>
      <c r="B2777" t="s">
        <v>117</v>
      </c>
    </row>
    <row r="2778" spans="1:2" x14ac:dyDescent="0.25">
      <c r="A2778" t="s">
        <v>120</v>
      </c>
      <c r="B2778" t="s">
        <v>121</v>
      </c>
    </row>
    <row r="2779" spans="1:2" x14ac:dyDescent="0.25">
      <c r="A2779" t="s">
        <v>1282</v>
      </c>
      <c r="B2779" t="s">
        <v>1283</v>
      </c>
    </row>
    <row r="2780" spans="1:2" x14ac:dyDescent="0.25">
      <c r="A2780" t="s">
        <v>304</v>
      </c>
      <c r="B2780" t="s">
        <v>305</v>
      </c>
    </row>
    <row r="2781" spans="1:2" x14ac:dyDescent="0.25">
      <c r="A2781" t="s">
        <v>108</v>
      </c>
      <c r="B2781" t="s">
        <v>109</v>
      </c>
    </row>
    <row r="2782" spans="1:2" x14ac:dyDescent="0.25">
      <c r="A2782" t="s">
        <v>120</v>
      </c>
      <c r="B2782" t="s">
        <v>121</v>
      </c>
    </row>
    <row r="2783" spans="1:2" x14ac:dyDescent="0.25">
      <c r="A2783" t="s">
        <v>544</v>
      </c>
      <c r="B2783" t="s">
        <v>545</v>
      </c>
    </row>
    <row r="2784" spans="1:2" x14ac:dyDescent="0.25">
      <c r="A2784" t="s">
        <v>120</v>
      </c>
      <c r="B2784" t="s">
        <v>121</v>
      </c>
    </row>
    <row r="2785" spans="1:2" x14ac:dyDescent="0.25">
      <c r="A2785" t="s">
        <v>724</v>
      </c>
      <c r="B2785" t="s">
        <v>725</v>
      </c>
    </row>
    <row r="2786" spans="1:2" x14ac:dyDescent="0.25">
      <c r="A2786" t="s">
        <v>79</v>
      </c>
      <c r="B2786" t="s">
        <v>80</v>
      </c>
    </row>
    <row r="2787" spans="1:2" x14ac:dyDescent="0.25">
      <c r="A2787" t="s">
        <v>8752</v>
      </c>
      <c r="B2787" t="s">
        <v>8751</v>
      </c>
    </row>
    <row r="2788" spans="1:2" x14ac:dyDescent="0.25">
      <c r="A2788" t="s">
        <v>466</v>
      </c>
      <c r="B2788" t="s">
        <v>467</v>
      </c>
    </row>
    <row r="2789" spans="1:2" x14ac:dyDescent="0.25">
      <c r="A2789" t="s">
        <v>120</v>
      </c>
      <c r="B2789" t="s">
        <v>121</v>
      </c>
    </row>
    <row r="2790" spans="1:2" x14ac:dyDescent="0.25">
      <c r="A2790" t="s">
        <v>120</v>
      </c>
      <c r="B2790" t="s">
        <v>121</v>
      </c>
    </row>
    <row r="2791" spans="1:2" x14ac:dyDescent="0.25">
      <c r="A2791" t="s">
        <v>120</v>
      </c>
      <c r="B2791" t="s">
        <v>121</v>
      </c>
    </row>
    <row r="2792" spans="1:2" x14ac:dyDescent="0.25">
      <c r="A2792" t="s">
        <v>120</v>
      </c>
      <c r="B2792" t="s">
        <v>121</v>
      </c>
    </row>
    <row r="2793" spans="1:2" x14ac:dyDescent="0.25">
      <c r="A2793" t="s">
        <v>198</v>
      </c>
      <c r="B2793" t="s">
        <v>199</v>
      </c>
    </row>
    <row r="2794" spans="1:2" x14ac:dyDescent="0.25">
      <c r="A2794" t="s">
        <v>120</v>
      </c>
      <c r="B2794" t="s">
        <v>121</v>
      </c>
    </row>
    <row r="2795" spans="1:2" x14ac:dyDescent="0.25">
      <c r="A2795" t="s">
        <v>114</v>
      </c>
      <c r="B2795" t="s">
        <v>115</v>
      </c>
    </row>
    <row r="2796" spans="1:2" x14ac:dyDescent="0.25">
      <c r="A2796" t="s">
        <v>120</v>
      </c>
      <c r="B2796" t="s">
        <v>121</v>
      </c>
    </row>
    <row r="2797" spans="1:2" x14ac:dyDescent="0.25">
      <c r="A2797" t="s">
        <v>120</v>
      </c>
      <c r="B2797" t="s">
        <v>121</v>
      </c>
    </row>
    <row r="2798" spans="1:2" x14ac:dyDescent="0.25">
      <c r="A2798" t="s">
        <v>120</v>
      </c>
      <c r="B2798" t="s">
        <v>121</v>
      </c>
    </row>
    <row r="2799" spans="1:2" x14ac:dyDescent="0.25">
      <c r="A2799" t="s">
        <v>333</v>
      </c>
      <c r="B2799" t="s">
        <v>334</v>
      </c>
    </row>
    <row r="2800" spans="1:2" x14ac:dyDescent="0.25">
      <c r="A2800" t="s">
        <v>120</v>
      </c>
      <c r="B2800" t="s">
        <v>121</v>
      </c>
    </row>
    <row r="2801" spans="1:2" x14ac:dyDescent="0.25">
      <c r="A2801" t="s">
        <v>97</v>
      </c>
      <c r="B2801" t="s">
        <v>98</v>
      </c>
    </row>
    <row r="2802" spans="1:2" x14ac:dyDescent="0.25">
      <c r="A2802" t="s">
        <v>178</v>
      </c>
      <c r="B2802" t="s">
        <v>179</v>
      </c>
    </row>
    <row r="2803" spans="1:2" x14ac:dyDescent="0.25">
      <c r="A2803" t="s">
        <v>8754</v>
      </c>
      <c r="B2803" t="s">
        <v>8753</v>
      </c>
    </row>
    <row r="2804" spans="1:2" x14ac:dyDescent="0.25">
      <c r="A2804" t="s">
        <v>202</v>
      </c>
      <c r="B2804" t="s">
        <v>203</v>
      </c>
    </row>
    <row r="2805" spans="1:2" x14ac:dyDescent="0.25">
      <c r="A2805" t="s">
        <v>8756</v>
      </c>
      <c r="B2805" t="s">
        <v>8755</v>
      </c>
    </row>
    <row r="2806" spans="1:2" x14ac:dyDescent="0.25">
      <c r="A2806" t="s">
        <v>8756</v>
      </c>
      <c r="B2806" t="s">
        <v>8755</v>
      </c>
    </row>
    <row r="2807" spans="1:2" x14ac:dyDescent="0.25">
      <c r="A2807" t="s">
        <v>8756</v>
      </c>
      <c r="B2807" t="s">
        <v>8755</v>
      </c>
    </row>
    <row r="2808" spans="1:2" x14ac:dyDescent="0.25">
      <c r="A2808" t="s">
        <v>8756</v>
      </c>
      <c r="B2808" t="s">
        <v>8755</v>
      </c>
    </row>
    <row r="2809" spans="1:2" x14ac:dyDescent="0.25">
      <c r="A2809" t="s">
        <v>8756</v>
      </c>
      <c r="B2809" t="s">
        <v>8755</v>
      </c>
    </row>
    <row r="2810" spans="1:2" x14ac:dyDescent="0.25">
      <c r="A2810" t="s">
        <v>8756</v>
      </c>
      <c r="B2810" t="s">
        <v>8755</v>
      </c>
    </row>
    <row r="2811" spans="1:2" x14ac:dyDescent="0.25">
      <c r="A2811" t="s">
        <v>278</v>
      </c>
      <c r="B2811" t="s">
        <v>279</v>
      </c>
    </row>
    <row r="2812" spans="1:2" x14ac:dyDescent="0.25">
      <c r="A2812" t="s">
        <v>7834</v>
      </c>
      <c r="B2812" t="s">
        <v>7835</v>
      </c>
    </row>
    <row r="2813" spans="1:2" x14ac:dyDescent="0.25">
      <c r="A2813" t="s">
        <v>7834</v>
      </c>
      <c r="B2813" t="s">
        <v>7835</v>
      </c>
    </row>
    <row r="2814" spans="1:2" x14ac:dyDescent="0.25">
      <c r="A2814" t="s">
        <v>120</v>
      </c>
      <c r="B2814" t="s">
        <v>121</v>
      </c>
    </row>
    <row r="2815" spans="1:2" x14ac:dyDescent="0.25">
      <c r="A2815" t="s">
        <v>120</v>
      </c>
      <c r="B2815" t="s">
        <v>121</v>
      </c>
    </row>
    <row r="2816" spans="1:2" x14ac:dyDescent="0.25">
      <c r="A2816" t="s">
        <v>244</v>
      </c>
      <c r="B2816" t="s">
        <v>245</v>
      </c>
    </row>
    <row r="2817" spans="1:2" x14ac:dyDescent="0.25">
      <c r="A2817" t="s">
        <v>333</v>
      </c>
      <c r="B2817" t="s">
        <v>334</v>
      </c>
    </row>
    <row r="2818" spans="1:2" x14ac:dyDescent="0.25">
      <c r="A2818" t="s">
        <v>188</v>
      </c>
      <c r="B2818" t="s">
        <v>189</v>
      </c>
    </row>
    <row r="2819" spans="1:2" x14ac:dyDescent="0.25">
      <c r="A2819" t="s">
        <v>308</v>
      </c>
      <c r="B2819" t="s">
        <v>309</v>
      </c>
    </row>
    <row r="2820" spans="1:2" x14ac:dyDescent="0.25">
      <c r="A2820" t="s">
        <v>120</v>
      </c>
      <c r="B2820" t="s">
        <v>121</v>
      </c>
    </row>
    <row r="2821" spans="1:2" x14ac:dyDescent="0.25">
      <c r="A2821" t="s">
        <v>333</v>
      </c>
      <c r="B2821" t="s">
        <v>334</v>
      </c>
    </row>
    <row r="2822" spans="1:2" x14ac:dyDescent="0.25">
      <c r="A2822" t="s">
        <v>120</v>
      </c>
      <c r="B2822" t="s">
        <v>121</v>
      </c>
    </row>
    <row r="2823" spans="1:2" x14ac:dyDescent="0.25">
      <c r="A2823" t="s">
        <v>544</v>
      </c>
      <c r="B2823" t="s">
        <v>545</v>
      </c>
    </row>
    <row r="2824" spans="1:2" x14ac:dyDescent="0.25">
      <c r="A2824" t="s">
        <v>479</v>
      </c>
      <c r="B2824" t="s">
        <v>480</v>
      </c>
    </row>
    <row r="2825" spans="1:2" x14ac:dyDescent="0.25">
      <c r="A2825" t="s">
        <v>8378</v>
      </c>
      <c r="B2825" t="s">
        <v>1310</v>
      </c>
    </row>
    <row r="2826" spans="1:2" x14ac:dyDescent="0.25">
      <c r="A2826" t="s">
        <v>521</v>
      </c>
      <c r="B2826" t="s">
        <v>522</v>
      </c>
    </row>
    <row r="2827" spans="1:2" x14ac:dyDescent="0.25">
      <c r="A2827" t="s">
        <v>521</v>
      </c>
      <c r="B2827" t="s">
        <v>522</v>
      </c>
    </row>
    <row r="2828" spans="1:2" x14ac:dyDescent="0.25">
      <c r="A2828" t="s">
        <v>521</v>
      </c>
      <c r="B2828" t="s">
        <v>522</v>
      </c>
    </row>
    <row r="2829" spans="1:2" x14ac:dyDescent="0.25">
      <c r="A2829" t="s">
        <v>521</v>
      </c>
      <c r="B2829" t="s">
        <v>522</v>
      </c>
    </row>
    <row r="2830" spans="1:2" x14ac:dyDescent="0.25">
      <c r="A2830" t="s">
        <v>1089</v>
      </c>
      <c r="B2830" t="s">
        <v>1090</v>
      </c>
    </row>
    <row r="2831" spans="1:2" x14ac:dyDescent="0.25">
      <c r="A2831" t="s">
        <v>1089</v>
      </c>
      <c r="B2831" t="s">
        <v>1090</v>
      </c>
    </row>
    <row r="2832" spans="1:2" x14ac:dyDescent="0.25">
      <c r="A2832" t="s">
        <v>761</v>
      </c>
      <c r="B2832" t="s">
        <v>762</v>
      </c>
    </row>
    <row r="2833" spans="1:2" x14ac:dyDescent="0.25">
      <c r="A2833" t="s">
        <v>8310</v>
      </c>
      <c r="B2833" t="s">
        <v>8311</v>
      </c>
    </row>
    <row r="2834" spans="1:2" x14ac:dyDescent="0.25">
      <c r="A2834" t="s">
        <v>228</v>
      </c>
      <c r="B2834" t="s">
        <v>229</v>
      </c>
    </row>
    <row r="2835" spans="1:2" x14ac:dyDescent="0.25">
      <c r="A2835" t="s">
        <v>134</v>
      </c>
      <c r="B2835" t="s">
        <v>135</v>
      </c>
    </row>
    <row r="2836" spans="1:2" x14ac:dyDescent="0.25">
      <c r="A2836" t="s">
        <v>333</v>
      </c>
      <c r="B2836" t="s">
        <v>334</v>
      </c>
    </row>
    <row r="2837" spans="1:2" x14ac:dyDescent="0.25">
      <c r="A2837" t="s">
        <v>284</v>
      </c>
      <c r="B2837" t="s">
        <v>285</v>
      </c>
    </row>
    <row r="2838" spans="1:2" x14ac:dyDescent="0.25">
      <c r="A2838" t="s">
        <v>7990</v>
      </c>
      <c r="B2838" t="s">
        <v>7991</v>
      </c>
    </row>
    <row r="2839" spans="1:2" x14ac:dyDescent="0.25">
      <c r="A2839" t="s">
        <v>457</v>
      </c>
      <c r="B2839" t="s">
        <v>458</v>
      </c>
    </row>
    <row r="2840" spans="1:2" x14ac:dyDescent="0.25">
      <c r="A2840" t="s">
        <v>186</v>
      </c>
      <c r="B2840" t="s">
        <v>187</v>
      </c>
    </row>
    <row r="2841" spans="1:2" x14ac:dyDescent="0.25">
      <c r="A2841" s="21" t="s">
        <v>544</v>
      </c>
      <c r="B2841" t="s">
        <v>545</v>
      </c>
    </row>
    <row r="2842" spans="1:2" x14ac:dyDescent="0.25">
      <c r="A2842" t="s">
        <v>8316</v>
      </c>
      <c r="B2842" t="s">
        <v>585</v>
      </c>
    </row>
    <row r="2843" spans="1:2" x14ac:dyDescent="0.25">
      <c r="A2843" t="s">
        <v>672</v>
      </c>
      <c r="B2843" t="s">
        <v>673</v>
      </c>
    </row>
    <row r="2844" spans="1:2" x14ac:dyDescent="0.25">
      <c r="A2844" t="s">
        <v>120</v>
      </c>
      <c r="B2844" t="s">
        <v>121</v>
      </c>
    </row>
    <row r="2845" spans="1:2" x14ac:dyDescent="0.25">
      <c r="A2845" t="s">
        <v>120</v>
      </c>
      <c r="B2845" t="s">
        <v>121</v>
      </c>
    </row>
    <row r="2846" spans="1:2" x14ac:dyDescent="0.25">
      <c r="A2846" t="s">
        <v>8567</v>
      </c>
      <c r="B2846" t="s">
        <v>8568</v>
      </c>
    </row>
    <row r="2847" spans="1:2" x14ac:dyDescent="0.25">
      <c r="A2847" t="s">
        <v>8350</v>
      </c>
      <c r="B2847" t="s">
        <v>8351</v>
      </c>
    </row>
    <row r="2848" spans="1:2" x14ac:dyDescent="0.25">
      <c r="A2848" t="s">
        <v>120</v>
      </c>
      <c r="B2848" t="s">
        <v>121</v>
      </c>
    </row>
    <row r="2849" spans="1:2" x14ac:dyDescent="0.25">
      <c r="A2849" t="s">
        <v>712</v>
      </c>
      <c r="B2849" t="s">
        <v>713</v>
      </c>
    </row>
    <row r="2850" spans="1:2" x14ac:dyDescent="0.25">
      <c r="A2850" t="s">
        <v>250</v>
      </c>
      <c r="B2850" t="s">
        <v>251</v>
      </c>
    </row>
    <row r="2851" spans="1:2" x14ac:dyDescent="0.25">
      <c r="A2851" t="s">
        <v>8343</v>
      </c>
      <c r="B2851" t="s">
        <v>8344</v>
      </c>
    </row>
    <row r="2852" spans="1:2" x14ac:dyDescent="0.25">
      <c r="A2852" t="s">
        <v>8319</v>
      </c>
      <c r="B2852" t="s">
        <v>8029</v>
      </c>
    </row>
    <row r="2853" spans="1:2" x14ac:dyDescent="0.25">
      <c r="A2853" t="s">
        <v>238</v>
      </c>
      <c r="B2853" t="s">
        <v>239</v>
      </c>
    </row>
    <row r="2854" spans="1:2" x14ac:dyDescent="0.25">
      <c r="A2854" t="s">
        <v>89</v>
      </c>
      <c r="B2854" t="s">
        <v>90</v>
      </c>
    </row>
    <row r="2855" spans="1:2" x14ac:dyDescent="0.25">
      <c r="A2855" t="s">
        <v>527</v>
      </c>
      <c r="B2855" t="s">
        <v>528</v>
      </c>
    </row>
    <row r="2856" spans="1:2" x14ac:dyDescent="0.25">
      <c r="A2856" t="s">
        <v>8192</v>
      </c>
      <c r="B2856" t="s">
        <v>8193</v>
      </c>
    </row>
    <row r="2857" spans="1:2" x14ac:dyDescent="0.25">
      <c r="A2857" t="s">
        <v>278</v>
      </c>
      <c r="B2857" t="s">
        <v>279</v>
      </c>
    </row>
    <row r="2858" spans="1:2" x14ac:dyDescent="0.25">
      <c r="A2858" t="s">
        <v>8516</v>
      </c>
      <c r="B2858" t="s">
        <v>8517</v>
      </c>
    </row>
    <row r="2859" spans="1:2" x14ac:dyDescent="0.25">
      <c r="A2859" t="s">
        <v>8065</v>
      </c>
      <c r="B2859" t="s">
        <v>8066</v>
      </c>
    </row>
    <row r="2860" spans="1:2" x14ac:dyDescent="0.25">
      <c r="A2860" t="s">
        <v>190</v>
      </c>
      <c r="B2860" t="s">
        <v>191</v>
      </c>
    </row>
    <row r="2861" spans="1:2" x14ac:dyDescent="0.25">
      <c r="A2861" t="s">
        <v>142</v>
      </c>
      <c r="B2861" t="s">
        <v>143</v>
      </c>
    </row>
    <row r="2862" spans="1:2" x14ac:dyDescent="0.25">
      <c r="A2862" t="s">
        <v>333</v>
      </c>
      <c r="B2862" t="s">
        <v>334</v>
      </c>
    </row>
    <row r="2863" spans="1:2" x14ac:dyDescent="0.25">
      <c r="A2863" t="s">
        <v>97</v>
      </c>
      <c r="B2863" t="s">
        <v>98</v>
      </c>
    </row>
    <row r="2864" spans="1:2" x14ac:dyDescent="0.25">
      <c r="A2864" t="s">
        <v>97</v>
      </c>
      <c r="B2864" t="s">
        <v>98</v>
      </c>
    </row>
    <row r="2865" spans="1:2" x14ac:dyDescent="0.25">
      <c r="A2865" t="s">
        <v>97</v>
      </c>
      <c r="B2865" t="s">
        <v>98</v>
      </c>
    </row>
    <row r="2866" spans="1:2" x14ac:dyDescent="0.25">
      <c r="A2866" t="s">
        <v>97</v>
      </c>
      <c r="B2866" t="s">
        <v>98</v>
      </c>
    </row>
    <row r="2867" spans="1:2" x14ac:dyDescent="0.25">
      <c r="A2867" t="s">
        <v>97</v>
      </c>
      <c r="B2867" t="s">
        <v>98</v>
      </c>
    </row>
    <row r="2868" spans="1:2" x14ac:dyDescent="0.25">
      <c r="A2868" t="s">
        <v>97</v>
      </c>
      <c r="B2868" t="s">
        <v>98</v>
      </c>
    </row>
    <row r="2869" spans="1:2" x14ac:dyDescent="0.25">
      <c r="A2869" t="s">
        <v>97</v>
      </c>
      <c r="B2869" t="s">
        <v>98</v>
      </c>
    </row>
    <row r="2870" spans="1:2" x14ac:dyDescent="0.25">
      <c r="A2870" t="s">
        <v>97</v>
      </c>
      <c r="B2870" t="s">
        <v>98</v>
      </c>
    </row>
    <row r="2871" spans="1:2" x14ac:dyDescent="0.25">
      <c r="A2871" t="s">
        <v>97</v>
      </c>
      <c r="B2871" t="s">
        <v>98</v>
      </c>
    </row>
    <row r="2872" spans="1:2" x14ac:dyDescent="0.25">
      <c r="A2872" t="s">
        <v>97</v>
      </c>
      <c r="B2872" t="s">
        <v>98</v>
      </c>
    </row>
    <row r="2873" spans="1:2" x14ac:dyDescent="0.25">
      <c r="A2873" t="s">
        <v>97</v>
      </c>
      <c r="B2873" t="s">
        <v>98</v>
      </c>
    </row>
    <row r="2874" spans="1:2" x14ac:dyDescent="0.25">
      <c r="A2874" t="s">
        <v>97</v>
      </c>
      <c r="B2874" t="s">
        <v>98</v>
      </c>
    </row>
    <row r="2875" spans="1:2" x14ac:dyDescent="0.25">
      <c r="A2875" t="s">
        <v>97</v>
      </c>
      <c r="B2875" t="s">
        <v>98</v>
      </c>
    </row>
    <row r="2876" spans="1:2" x14ac:dyDescent="0.25">
      <c r="A2876" t="s">
        <v>97</v>
      </c>
      <c r="B2876" t="s">
        <v>98</v>
      </c>
    </row>
    <row r="2877" spans="1:2" x14ac:dyDescent="0.25">
      <c r="A2877" t="s">
        <v>97</v>
      </c>
      <c r="B2877" t="s">
        <v>98</v>
      </c>
    </row>
    <row r="2878" spans="1:2" x14ac:dyDescent="0.25">
      <c r="A2878" t="s">
        <v>97</v>
      </c>
      <c r="B2878" t="s">
        <v>98</v>
      </c>
    </row>
    <row r="2879" spans="1:2" x14ac:dyDescent="0.25">
      <c r="A2879" t="s">
        <v>97</v>
      </c>
      <c r="B2879" t="s">
        <v>98</v>
      </c>
    </row>
    <row r="2880" spans="1:2" x14ac:dyDescent="0.25">
      <c r="A2880" t="s">
        <v>97</v>
      </c>
      <c r="B2880" t="s">
        <v>98</v>
      </c>
    </row>
    <row r="2881" spans="1:2" x14ac:dyDescent="0.25">
      <c r="A2881" t="s">
        <v>97</v>
      </c>
      <c r="B2881" t="s">
        <v>98</v>
      </c>
    </row>
    <row r="2882" spans="1:2" x14ac:dyDescent="0.25">
      <c r="A2882" t="s">
        <v>97</v>
      </c>
      <c r="B2882" t="s">
        <v>98</v>
      </c>
    </row>
    <row r="2883" spans="1:2" x14ac:dyDescent="0.25">
      <c r="A2883" t="s">
        <v>97</v>
      </c>
      <c r="B2883" t="s">
        <v>98</v>
      </c>
    </row>
    <row r="2884" spans="1:2" x14ac:dyDescent="0.25">
      <c r="A2884" t="s">
        <v>97</v>
      </c>
      <c r="B2884" t="s">
        <v>98</v>
      </c>
    </row>
    <row r="2885" spans="1:2" x14ac:dyDescent="0.25">
      <c r="A2885" t="s">
        <v>97</v>
      </c>
      <c r="B2885" t="s">
        <v>98</v>
      </c>
    </row>
    <row r="2886" spans="1:2" x14ac:dyDescent="0.25">
      <c r="A2886" t="s">
        <v>97</v>
      </c>
      <c r="B2886" t="s">
        <v>98</v>
      </c>
    </row>
    <row r="2887" spans="1:2" x14ac:dyDescent="0.25">
      <c r="A2887" t="s">
        <v>97</v>
      </c>
      <c r="B2887" t="s">
        <v>98</v>
      </c>
    </row>
    <row r="2888" spans="1:2" x14ac:dyDescent="0.25">
      <c r="A2888" t="s">
        <v>97</v>
      </c>
      <c r="B2888" t="s">
        <v>98</v>
      </c>
    </row>
    <row r="2889" spans="1:2" x14ac:dyDescent="0.25">
      <c r="A2889" t="s">
        <v>97</v>
      </c>
      <c r="B2889" t="s">
        <v>98</v>
      </c>
    </row>
    <row r="2890" spans="1:2" x14ac:dyDescent="0.25">
      <c r="A2890" t="s">
        <v>97</v>
      </c>
      <c r="B2890" t="s">
        <v>98</v>
      </c>
    </row>
    <row r="2891" spans="1:2" x14ac:dyDescent="0.25">
      <c r="A2891" t="s">
        <v>97</v>
      </c>
      <c r="B2891" t="s">
        <v>98</v>
      </c>
    </row>
    <row r="2892" spans="1:2" x14ac:dyDescent="0.25">
      <c r="A2892" t="s">
        <v>97</v>
      </c>
      <c r="B2892" t="s">
        <v>98</v>
      </c>
    </row>
    <row r="2893" spans="1:2" x14ac:dyDescent="0.25">
      <c r="A2893" t="s">
        <v>97</v>
      </c>
      <c r="B2893" t="s">
        <v>98</v>
      </c>
    </row>
    <row r="2894" spans="1:2" x14ac:dyDescent="0.25">
      <c r="A2894" t="s">
        <v>97</v>
      </c>
      <c r="B2894" t="s">
        <v>98</v>
      </c>
    </row>
    <row r="2895" spans="1:2" x14ac:dyDescent="0.25">
      <c r="A2895" t="s">
        <v>97</v>
      </c>
      <c r="B2895" t="s">
        <v>98</v>
      </c>
    </row>
    <row r="2896" spans="1:2" x14ac:dyDescent="0.25">
      <c r="A2896" t="s">
        <v>97</v>
      </c>
      <c r="B2896" t="s">
        <v>98</v>
      </c>
    </row>
    <row r="2897" spans="1:2" x14ac:dyDescent="0.25">
      <c r="A2897" t="s">
        <v>97</v>
      </c>
      <c r="B2897" t="s">
        <v>98</v>
      </c>
    </row>
    <row r="2898" spans="1:2" x14ac:dyDescent="0.25">
      <c r="A2898" t="s">
        <v>97</v>
      </c>
      <c r="B2898" t="s">
        <v>98</v>
      </c>
    </row>
    <row r="2899" spans="1:2" x14ac:dyDescent="0.25">
      <c r="A2899" t="s">
        <v>97</v>
      </c>
      <c r="B2899" t="s">
        <v>98</v>
      </c>
    </row>
    <row r="2900" spans="1:2" x14ac:dyDescent="0.25">
      <c r="A2900" t="s">
        <v>97</v>
      </c>
      <c r="B2900" t="s">
        <v>98</v>
      </c>
    </row>
    <row r="2901" spans="1:2" x14ac:dyDescent="0.25">
      <c r="A2901" t="s">
        <v>97</v>
      </c>
      <c r="B2901" t="s">
        <v>98</v>
      </c>
    </row>
    <row r="2902" spans="1:2" x14ac:dyDescent="0.25">
      <c r="A2902" t="s">
        <v>97</v>
      </c>
      <c r="B2902" t="s">
        <v>98</v>
      </c>
    </row>
    <row r="2903" spans="1:2" x14ac:dyDescent="0.25">
      <c r="A2903" t="s">
        <v>97</v>
      </c>
      <c r="B2903" t="s">
        <v>98</v>
      </c>
    </row>
    <row r="2904" spans="1:2" x14ac:dyDescent="0.25">
      <c r="A2904" t="s">
        <v>97</v>
      </c>
      <c r="B2904" t="s">
        <v>98</v>
      </c>
    </row>
    <row r="2905" spans="1:2" x14ac:dyDescent="0.25">
      <c r="A2905" t="s">
        <v>97</v>
      </c>
      <c r="B2905" t="s">
        <v>98</v>
      </c>
    </row>
    <row r="2906" spans="1:2" x14ac:dyDescent="0.25">
      <c r="A2906" t="s">
        <v>97</v>
      </c>
      <c r="B2906" t="s">
        <v>98</v>
      </c>
    </row>
    <row r="2907" spans="1:2" x14ac:dyDescent="0.25">
      <c r="A2907" t="s">
        <v>97</v>
      </c>
      <c r="B2907" t="s">
        <v>98</v>
      </c>
    </row>
    <row r="2908" spans="1:2" x14ac:dyDescent="0.25">
      <c r="A2908" t="s">
        <v>97</v>
      </c>
      <c r="B2908" t="s">
        <v>98</v>
      </c>
    </row>
    <row r="2909" spans="1:2" x14ac:dyDescent="0.25">
      <c r="A2909" t="s">
        <v>97</v>
      </c>
      <c r="B2909" t="s">
        <v>98</v>
      </c>
    </row>
    <row r="2910" spans="1:2" x14ac:dyDescent="0.25">
      <c r="A2910" t="s">
        <v>97</v>
      </c>
      <c r="B2910" t="s">
        <v>98</v>
      </c>
    </row>
    <row r="2911" spans="1:2" x14ac:dyDescent="0.25">
      <c r="A2911" t="s">
        <v>97</v>
      </c>
      <c r="B2911" t="s">
        <v>98</v>
      </c>
    </row>
    <row r="2912" spans="1:2" x14ac:dyDescent="0.25">
      <c r="A2912" t="s">
        <v>97</v>
      </c>
      <c r="B2912" t="s">
        <v>98</v>
      </c>
    </row>
    <row r="2913" spans="1:2" x14ac:dyDescent="0.25">
      <c r="A2913" t="s">
        <v>97</v>
      </c>
      <c r="B2913" t="s">
        <v>98</v>
      </c>
    </row>
    <row r="2914" spans="1:2" x14ac:dyDescent="0.25">
      <c r="A2914" t="s">
        <v>97</v>
      </c>
      <c r="B2914" t="s">
        <v>98</v>
      </c>
    </row>
    <row r="2915" spans="1:2" x14ac:dyDescent="0.25">
      <c r="A2915" t="s">
        <v>97</v>
      </c>
      <c r="B2915" t="s">
        <v>98</v>
      </c>
    </row>
    <row r="2916" spans="1:2" x14ac:dyDescent="0.25">
      <c r="A2916" t="s">
        <v>97</v>
      </c>
      <c r="B2916" t="s">
        <v>98</v>
      </c>
    </row>
    <row r="2917" spans="1:2" x14ac:dyDescent="0.25">
      <c r="A2917" t="s">
        <v>97</v>
      </c>
      <c r="B2917" t="s">
        <v>98</v>
      </c>
    </row>
    <row r="2918" spans="1:2" x14ac:dyDescent="0.25">
      <c r="A2918" t="s">
        <v>97</v>
      </c>
      <c r="B2918" t="s">
        <v>98</v>
      </c>
    </row>
    <row r="2919" spans="1:2" x14ac:dyDescent="0.25">
      <c r="A2919" t="s">
        <v>97</v>
      </c>
      <c r="B2919" t="s">
        <v>98</v>
      </c>
    </row>
    <row r="2920" spans="1:2" x14ac:dyDescent="0.25">
      <c r="A2920" t="s">
        <v>97</v>
      </c>
      <c r="B2920" t="s">
        <v>98</v>
      </c>
    </row>
    <row r="2921" spans="1:2" x14ac:dyDescent="0.25">
      <c r="A2921" t="s">
        <v>97</v>
      </c>
      <c r="B2921" t="s">
        <v>98</v>
      </c>
    </row>
    <row r="2922" spans="1:2" x14ac:dyDescent="0.25">
      <c r="A2922" t="s">
        <v>304</v>
      </c>
      <c r="B2922" t="s">
        <v>305</v>
      </c>
    </row>
    <row r="2923" spans="1:2" x14ac:dyDescent="0.25">
      <c r="A2923" t="s">
        <v>575</v>
      </c>
      <c r="B2923" t="s">
        <v>576</v>
      </c>
    </row>
    <row r="2924" spans="1:2" x14ac:dyDescent="0.25">
      <c r="A2924" t="s">
        <v>435</v>
      </c>
      <c r="B2924" t="s">
        <v>436</v>
      </c>
    </row>
    <row r="2925" spans="1:2" x14ac:dyDescent="0.25">
      <c r="A2925" t="s">
        <v>2413</v>
      </c>
      <c r="B2925" t="s">
        <v>2414</v>
      </c>
    </row>
    <row r="2926" spans="1:2" x14ac:dyDescent="0.25">
      <c r="A2926" t="s">
        <v>97</v>
      </c>
      <c r="B2926" t="s">
        <v>98</v>
      </c>
    </row>
    <row r="2927" spans="1:2" x14ac:dyDescent="0.25">
      <c r="A2927" t="s">
        <v>132</v>
      </c>
      <c r="B2927" t="s">
        <v>133</v>
      </c>
    </row>
    <row r="2928" spans="1:2" x14ac:dyDescent="0.25">
      <c r="A2928" t="s">
        <v>97</v>
      </c>
      <c r="B2928" t="s">
        <v>98</v>
      </c>
    </row>
    <row r="2929" spans="1:2" x14ac:dyDescent="0.25">
      <c r="A2929" t="s">
        <v>97</v>
      </c>
      <c r="B2929" t="s">
        <v>98</v>
      </c>
    </row>
    <row r="2930" spans="1:2" x14ac:dyDescent="0.25">
      <c r="A2930" t="s">
        <v>97</v>
      </c>
      <c r="B2930" t="s">
        <v>98</v>
      </c>
    </row>
    <row r="2931" spans="1:2" x14ac:dyDescent="0.25">
      <c r="A2931" t="s">
        <v>97</v>
      </c>
      <c r="B2931" t="s">
        <v>98</v>
      </c>
    </row>
    <row r="2932" spans="1:2" x14ac:dyDescent="0.25">
      <c r="A2932" t="s">
        <v>97</v>
      </c>
      <c r="B2932" t="s">
        <v>98</v>
      </c>
    </row>
    <row r="2933" spans="1:2" x14ac:dyDescent="0.25">
      <c r="A2933" t="s">
        <v>120</v>
      </c>
      <c r="B2933" t="s">
        <v>121</v>
      </c>
    </row>
    <row r="2934" spans="1:2" x14ac:dyDescent="0.25">
      <c r="A2934" t="s">
        <v>515</v>
      </c>
      <c r="B2934" t="s">
        <v>516</v>
      </c>
    </row>
    <row r="2935" spans="1:2" x14ac:dyDescent="0.25">
      <c r="A2935" t="s">
        <v>8312</v>
      </c>
      <c r="B2935" t="s">
        <v>426</v>
      </c>
    </row>
    <row r="2936" spans="1:2" x14ac:dyDescent="0.25">
      <c r="A2936" t="s">
        <v>120</v>
      </c>
      <c r="B2936" t="s">
        <v>121</v>
      </c>
    </row>
    <row r="2937" spans="1:2" x14ac:dyDescent="0.25">
      <c r="A2937" t="s">
        <v>662</v>
      </c>
      <c r="B2937" t="s">
        <v>663</v>
      </c>
    </row>
    <row r="2938" spans="1:2" x14ac:dyDescent="0.25">
      <c r="A2938" t="s">
        <v>412</v>
      </c>
      <c r="B2938" t="s">
        <v>413</v>
      </c>
    </row>
    <row r="2939" spans="1:2" x14ac:dyDescent="0.25">
      <c r="A2939" t="s">
        <v>8512</v>
      </c>
      <c r="B2939" t="s">
        <v>8513</v>
      </c>
    </row>
    <row r="2940" spans="1:2" x14ac:dyDescent="0.25">
      <c r="A2940" t="s">
        <v>1435</v>
      </c>
      <c r="B2940" t="s">
        <v>1436</v>
      </c>
    </row>
    <row r="2941" spans="1:2" x14ac:dyDescent="0.25">
      <c r="A2941" t="s">
        <v>346</v>
      </c>
      <c r="B2941" t="s">
        <v>347</v>
      </c>
    </row>
    <row r="2942" spans="1:2" x14ac:dyDescent="0.25">
      <c r="A2942" t="s">
        <v>513</v>
      </c>
      <c r="B2942" t="s">
        <v>514</v>
      </c>
    </row>
    <row r="2943" spans="1:2" x14ac:dyDescent="0.25">
      <c r="A2943" t="s">
        <v>308</v>
      </c>
      <c r="B2943" t="s">
        <v>309</v>
      </c>
    </row>
    <row r="2944" spans="1:2" x14ac:dyDescent="0.25">
      <c r="A2944" t="s">
        <v>228</v>
      </c>
      <c r="B2944" t="s">
        <v>229</v>
      </c>
    </row>
    <row r="2945" spans="1:2" x14ac:dyDescent="0.25">
      <c r="A2945" t="s">
        <v>854</v>
      </c>
      <c r="B2945" t="s">
        <v>855</v>
      </c>
    </row>
    <row r="2946" spans="1:2" x14ac:dyDescent="0.25">
      <c r="A2946" t="s">
        <v>83</v>
      </c>
      <c r="B2946" t="s">
        <v>84</v>
      </c>
    </row>
    <row r="2947" spans="1:2" x14ac:dyDescent="0.25">
      <c r="A2947" t="s">
        <v>8135</v>
      </c>
      <c r="B2947" t="s">
        <v>8136</v>
      </c>
    </row>
    <row r="2948" spans="1:2" x14ac:dyDescent="0.25">
      <c r="A2948" t="s">
        <v>8137</v>
      </c>
      <c r="B2948" t="s">
        <v>8138</v>
      </c>
    </row>
    <row r="2949" spans="1:2" x14ac:dyDescent="0.25">
      <c r="A2949" t="s">
        <v>498</v>
      </c>
      <c r="B2949" t="s">
        <v>499</v>
      </c>
    </row>
    <row r="2950" spans="1:2" x14ac:dyDescent="0.25">
      <c r="A2950" t="s">
        <v>190</v>
      </c>
      <c r="B2950" t="s">
        <v>191</v>
      </c>
    </row>
    <row r="2951" spans="1:2" x14ac:dyDescent="0.25">
      <c r="A2951" t="s">
        <v>544</v>
      </c>
      <c r="B2951" t="s">
        <v>545</v>
      </c>
    </row>
    <row r="2952" spans="1:2" x14ac:dyDescent="0.25">
      <c r="A2952" t="s">
        <v>120</v>
      </c>
      <c r="B2952" t="s">
        <v>121</v>
      </c>
    </row>
    <row r="2953" spans="1:2" x14ac:dyDescent="0.25">
      <c r="A2953" t="s">
        <v>212</v>
      </c>
      <c r="B2953" t="s">
        <v>213</v>
      </c>
    </row>
    <row r="2954" spans="1:2" x14ac:dyDescent="0.25">
      <c r="A2954" t="s">
        <v>254</v>
      </c>
      <c r="B2954" t="s">
        <v>255</v>
      </c>
    </row>
    <row r="2955" spans="1:2" x14ac:dyDescent="0.25">
      <c r="A2955" t="s">
        <v>1423</v>
      </c>
      <c r="B2955" t="s">
        <v>1424</v>
      </c>
    </row>
    <row r="2956" spans="1:2" x14ac:dyDescent="0.25">
      <c r="A2956" t="s">
        <v>167</v>
      </c>
      <c r="B2956" t="s">
        <v>168</v>
      </c>
    </row>
    <row r="2957" spans="1:2" x14ac:dyDescent="0.25">
      <c r="A2957" t="s">
        <v>120</v>
      </c>
      <c r="B2957" t="s">
        <v>121</v>
      </c>
    </row>
    <row r="2958" spans="1:2" x14ac:dyDescent="0.25">
      <c r="A2958" t="s">
        <v>333</v>
      </c>
      <c r="B2958" t="s">
        <v>334</v>
      </c>
    </row>
    <row r="2959" spans="1:2" x14ac:dyDescent="0.25">
      <c r="A2959" t="s">
        <v>333</v>
      </c>
      <c r="B2959" t="s">
        <v>334</v>
      </c>
    </row>
    <row r="2960" spans="1:2" x14ac:dyDescent="0.25">
      <c r="A2960" t="s">
        <v>1055</v>
      </c>
      <c r="B2960" t="s">
        <v>1056</v>
      </c>
    </row>
    <row r="2961" spans="1:2" x14ac:dyDescent="0.25">
      <c r="A2961" t="s">
        <v>7936</v>
      </c>
      <c r="B2961" t="s">
        <v>873</v>
      </c>
    </row>
    <row r="2962" spans="1:2" x14ac:dyDescent="0.25">
      <c r="A2962" t="s">
        <v>1383</v>
      </c>
      <c r="B2962" t="s">
        <v>1384</v>
      </c>
    </row>
    <row r="2963" spans="1:2" x14ac:dyDescent="0.25">
      <c r="A2963" t="s">
        <v>120</v>
      </c>
      <c r="B2963" t="s">
        <v>121</v>
      </c>
    </row>
    <row r="2964" spans="1:2" x14ac:dyDescent="0.25">
      <c r="A2964" t="s">
        <v>433</v>
      </c>
      <c r="B2964" t="s">
        <v>434</v>
      </c>
    </row>
    <row r="2965" spans="1:2" x14ac:dyDescent="0.25">
      <c r="A2965" t="s">
        <v>8700</v>
      </c>
      <c r="B2965" t="s">
        <v>8701</v>
      </c>
    </row>
    <row r="2966" spans="1:2" x14ac:dyDescent="0.25">
      <c r="A2966" t="s">
        <v>8700</v>
      </c>
      <c r="B2966" t="s">
        <v>8701</v>
      </c>
    </row>
    <row r="2967" spans="1:2" x14ac:dyDescent="0.25">
      <c r="A2967" t="s">
        <v>8758</v>
      </c>
      <c r="B2967" t="s">
        <v>8757</v>
      </c>
    </row>
    <row r="2968" spans="1:2" x14ac:dyDescent="0.25">
      <c r="A2968" t="s">
        <v>333</v>
      </c>
      <c r="B2968" t="s">
        <v>334</v>
      </c>
    </row>
    <row r="2969" spans="1:2" x14ac:dyDescent="0.25">
      <c r="A2969" t="s">
        <v>333</v>
      </c>
      <c r="B2969" t="s">
        <v>334</v>
      </c>
    </row>
    <row r="2970" spans="1:2" x14ac:dyDescent="0.25">
      <c r="A2970" t="s">
        <v>1431</v>
      </c>
      <c r="B2970" t="s">
        <v>1432</v>
      </c>
    </row>
    <row r="2971" spans="1:2" x14ac:dyDescent="0.25">
      <c r="A2971" t="s">
        <v>1189</v>
      </c>
      <c r="B2971" t="s">
        <v>1190</v>
      </c>
    </row>
    <row r="2972" spans="1:2" x14ac:dyDescent="0.25">
      <c r="A2972" t="s">
        <v>1189</v>
      </c>
      <c r="B2972" t="s">
        <v>1190</v>
      </c>
    </row>
    <row r="2973" spans="1:2" x14ac:dyDescent="0.25">
      <c r="A2973" t="s">
        <v>228</v>
      </c>
      <c r="B2973" t="s">
        <v>229</v>
      </c>
    </row>
    <row r="2974" spans="1:2" x14ac:dyDescent="0.25">
      <c r="A2974" t="s">
        <v>190</v>
      </c>
      <c r="B2974" t="s">
        <v>191</v>
      </c>
    </row>
    <row r="2975" spans="1:2" x14ac:dyDescent="0.25">
      <c r="A2975" t="s">
        <v>7826</v>
      </c>
      <c r="B2975" t="s">
        <v>7827</v>
      </c>
    </row>
    <row r="2976" spans="1:2" x14ac:dyDescent="0.25">
      <c r="A2976" t="s">
        <v>7990</v>
      </c>
      <c r="B2976" t="s">
        <v>7991</v>
      </c>
    </row>
    <row r="2977" spans="1:2" x14ac:dyDescent="0.25">
      <c r="A2977" t="s">
        <v>120</v>
      </c>
      <c r="B2977" t="s">
        <v>121</v>
      </c>
    </row>
    <row r="2978" spans="1:2" x14ac:dyDescent="0.25">
      <c r="A2978" t="s">
        <v>7990</v>
      </c>
      <c r="B2978" t="s">
        <v>7991</v>
      </c>
    </row>
    <row r="2979" spans="1:2" x14ac:dyDescent="0.25">
      <c r="A2979" t="s">
        <v>120</v>
      </c>
      <c r="B2979" t="s">
        <v>121</v>
      </c>
    </row>
    <row r="2980" spans="1:2" x14ac:dyDescent="0.25">
      <c r="A2980" t="s">
        <v>814</v>
      </c>
      <c r="B2980" t="s">
        <v>815</v>
      </c>
    </row>
    <row r="2981" spans="1:2" x14ac:dyDescent="0.25">
      <c r="A2981" t="s">
        <v>479</v>
      </c>
      <c r="B2981" t="s">
        <v>480</v>
      </c>
    </row>
    <row r="2982" spans="1:2" x14ac:dyDescent="0.25">
      <c r="A2982" t="s">
        <v>8759</v>
      </c>
      <c r="B2982" t="s">
        <v>8179</v>
      </c>
    </row>
    <row r="2983" spans="1:2" x14ac:dyDescent="0.25">
      <c r="A2983" t="s">
        <v>144</v>
      </c>
      <c r="B2983" t="s">
        <v>145</v>
      </c>
    </row>
    <row r="2984" spans="1:2" x14ac:dyDescent="0.25">
      <c r="A2984" t="s">
        <v>83</v>
      </c>
      <c r="B2984" t="s">
        <v>84</v>
      </c>
    </row>
    <row r="2985" spans="1:2" x14ac:dyDescent="0.25">
      <c r="A2985" t="s">
        <v>382</v>
      </c>
      <c r="B2985" t="s">
        <v>383</v>
      </c>
    </row>
    <row r="2986" spans="1:2" x14ac:dyDescent="0.25">
      <c r="A2986" t="s">
        <v>1399</v>
      </c>
      <c r="B2986" t="s">
        <v>1400</v>
      </c>
    </row>
    <row r="2987" spans="1:2" x14ac:dyDescent="0.25">
      <c r="A2987" t="s">
        <v>333</v>
      </c>
      <c r="B2987" t="s">
        <v>334</v>
      </c>
    </row>
    <row r="2988" spans="1:2" x14ac:dyDescent="0.25">
      <c r="A2988" t="s">
        <v>333</v>
      </c>
      <c r="B2988" t="s">
        <v>334</v>
      </c>
    </row>
    <row r="2989" spans="1:2" x14ac:dyDescent="0.25">
      <c r="A2989" t="s">
        <v>333</v>
      </c>
      <c r="B2989" t="s">
        <v>334</v>
      </c>
    </row>
    <row r="2990" spans="1:2" x14ac:dyDescent="0.25">
      <c r="A2990" t="s">
        <v>333</v>
      </c>
      <c r="B2990" t="s">
        <v>334</v>
      </c>
    </row>
    <row r="2991" spans="1:2" x14ac:dyDescent="0.25">
      <c r="A2991" t="s">
        <v>120</v>
      </c>
      <c r="B2991" t="s">
        <v>121</v>
      </c>
    </row>
    <row r="2992" spans="1:2" x14ac:dyDescent="0.25">
      <c r="A2992" t="s">
        <v>120</v>
      </c>
      <c r="B2992" t="s">
        <v>121</v>
      </c>
    </row>
    <row r="2993" spans="1:2" x14ac:dyDescent="0.25">
      <c r="A2993" t="s">
        <v>132</v>
      </c>
      <c r="B2993" t="s">
        <v>133</v>
      </c>
    </row>
    <row r="2994" spans="1:2" x14ac:dyDescent="0.25">
      <c r="A2994" t="s">
        <v>8760</v>
      </c>
      <c r="B2994" t="s">
        <v>8761</v>
      </c>
    </row>
    <row r="2995" spans="1:2" x14ac:dyDescent="0.25">
      <c r="A2995" t="s">
        <v>250</v>
      </c>
      <c r="B2995" t="s">
        <v>251</v>
      </c>
    </row>
    <row r="2996" spans="1:2" x14ac:dyDescent="0.25">
      <c r="A2996" t="s">
        <v>726</v>
      </c>
      <c r="B2996" t="s">
        <v>727</v>
      </c>
    </row>
    <row r="2997" spans="1:2" x14ac:dyDescent="0.25">
      <c r="A2997" t="s">
        <v>8333</v>
      </c>
      <c r="B2997" t="s">
        <v>8334</v>
      </c>
    </row>
    <row r="2998" spans="1:2" x14ac:dyDescent="0.25">
      <c r="A2998" t="s">
        <v>256</v>
      </c>
      <c r="B2998" t="s">
        <v>257</v>
      </c>
    </row>
    <row r="2999" spans="1:2" x14ac:dyDescent="0.25">
      <c r="A2999" t="s">
        <v>8510</v>
      </c>
      <c r="B2999" t="s">
        <v>8511</v>
      </c>
    </row>
    <row r="3000" spans="1:2" x14ac:dyDescent="0.25">
      <c r="A3000" t="s">
        <v>256</v>
      </c>
      <c r="B3000" t="s">
        <v>257</v>
      </c>
    </row>
    <row r="3001" spans="1:2" x14ac:dyDescent="0.25">
      <c r="A3001" t="s">
        <v>1182</v>
      </c>
      <c r="B3001" t="s">
        <v>1183</v>
      </c>
    </row>
    <row r="3002" spans="1:2" x14ac:dyDescent="0.25">
      <c r="A3002" t="s">
        <v>598</v>
      </c>
      <c r="B3002" t="s">
        <v>599</v>
      </c>
    </row>
    <row r="3003" spans="1:2" x14ac:dyDescent="0.25">
      <c r="A3003" t="s">
        <v>698</v>
      </c>
      <c r="B3003" t="s">
        <v>699</v>
      </c>
    </row>
    <row r="3004" spans="1:2" x14ac:dyDescent="0.25">
      <c r="A3004" t="s">
        <v>8436</v>
      </c>
      <c r="B3004" t="s">
        <v>8233</v>
      </c>
    </row>
    <row r="3005" spans="1:2" x14ac:dyDescent="0.25">
      <c r="A3005" t="s">
        <v>670</v>
      </c>
      <c r="B3005" t="s">
        <v>671</v>
      </c>
    </row>
    <row r="3006" spans="1:2" x14ac:dyDescent="0.25">
      <c r="A3006" t="s">
        <v>212</v>
      </c>
      <c r="B3006" t="s">
        <v>213</v>
      </c>
    </row>
    <row r="3007" spans="1:2" x14ac:dyDescent="0.25">
      <c r="A3007" t="s">
        <v>573</v>
      </c>
      <c r="B3007" t="s">
        <v>574</v>
      </c>
    </row>
    <row r="3008" spans="1:2" x14ac:dyDescent="0.25">
      <c r="A3008" t="s">
        <v>388</v>
      </c>
      <c r="B3008" t="s">
        <v>389</v>
      </c>
    </row>
    <row r="3009" spans="1:2" x14ac:dyDescent="0.25">
      <c r="A3009" t="s">
        <v>1377</v>
      </c>
      <c r="B3009" t="s">
        <v>1378</v>
      </c>
    </row>
    <row r="3010" spans="1:2" x14ac:dyDescent="0.25">
      <c r="A3010" t="s">
        <v>666</v>
      </c>
      <c r="B3010" t="s">
        <v>667</v>
      </c>
    </row>
    <row r="3011" spans="1:2" x14ac:dyDescent="0.25">
      <c r="A3011" t="s">
        <v>498</v>
      </c>
      <c r="B3011" t="s">
        <v>499</v>
      </c>
    </row>
    <row r="3012" spans="1:2" x14ac:dyDescent="0.25">
      <c r="A3012" t="s">
        <v>8340</v>
      </c>
      <c r="B3012" t="s">
        <v>355</v>
      </c>
    </row>
    <row r="3013" spans="1:2" x14ac:dyDescent="0.25">
      <c r="A3013" t="s">
        <v>763</v>
      </c>
      <c r="B3013" t="s">
        <v>764</v>
      </c>
    </row>
    <row r="3014" spans="1:2" x14ac:dyDescent="0.25">
      <c r="A3014" t="s">
        <v>8358</v>
      </c>
      <c r="B3014" t="s">
        <v>626</v>
      </c>
    </row>
    <row r="3015" spans="1:2" x14ac:dyDescent="0.25">
      <c r="A3015" t="s">
        <v>270</v>
      </c>
      <c r="B3015" t="s">
        <v>271</v>
      </c>
    </row>
    <row r="3016" spans="1:2" x14ac:dyDescent="0.25">
      <c r="A3016" t="s">
        <v>7967</v>
      </c>
      <c r="B3016" t="s">
        <v>7968</v>
      </c>
    </row>
    <row r="3017" spans="1:2" x14ac:dyDescent="0.25">
      <c r="A3017" t="s">
        <v>453</v>
      </c>
      <c r="B3017" t="s">
        <v>454</v>
      </c>
    </row>
    <row r="3018" spans="1:2" x14ac:dyDescent="0.25">
      <c r="A3018" t="s">
        <v>304</v>
      </c>
      <c r="B3018" t="s">
        <v>305</v>
      </c>
    </row>
    <row r="3019" spans="1:2" x14ac:dyDescent="0.25">
      <c r="A3019" t="s">
        <v>8683</v>
      </c>
      <c r="B3019" t="s">
        <v>8684</v>
      </c>
    </row>
    <row r="3020" spans="1:2" x14ac:dyDescent="0.25">
      <c r="A3020" t="s">
        <v>120</v>
      </c>
      <c r="B3020" t="s">
        <v>121</v>
      </c>
    </row>
    <row r="3021" spans="1:2" x14ac:dyDescent="0.25">
      <c r="A3021" t="s">
        <v>7903</v>
      </c>
      <c r="B3021" t="s">
        <v>7904</v>
      </c>
    </row>
    <row r="3022" spans="1:2" x14ac:dyDescent="0.25">
      <c r="A3022" t="s">
        <v>588</v>
      </c>
      <c r="B3022" t="s">
        <v>589</v>
      </c>
    </row>
    <row r="3023" spans="1:2" x14ac:dyDescent="0.25">
      <c r="A3023" t="s">
        <v>588</v>
      </c>
      <c r="B3023" t="s">
        <v>589</v>
      </c>
    </row>
    <row r="3024" spans="1:2" x14ac:dyDescent="0.25">
      <c r="A3024" t="s">
        <v>1073</v>
      </c>
      <c r="B3024" t="s">
        <v>1074</v>
      </c>
    </row>
    <row r="3025" spans="1:2" x14ac:dyDescent="0.25">
      <c r="A3025" t="s">
        <v>7891</v>
      </c>
      <c r="B3025" t="s">
        <v>1126</v>
      </c>
    </row>
    <row r="3026" spans="1:2" x14ac:dyDescent="0.25">
      <c r="A3026" t="s">
        <v>546</v>
      </c>
      <c r="B3026" t="s">
        <v>547</v>
      </c>
    </row>
    <row r="3027" spans="1:2" x14ac:dyDescent="0.25">
      <c r="A3027" t="s">
        <v>240</v>
      </c>
      <c r="B3027" t="s">
        <v>241</v>
      </c>
    </row>
    <row r="3028" spans="1:2" x14ac:dyDescent="0.25">
      <c r="A3028" t="s">
        <v>865</v>
      </c>
      <c r="B3028" t="s">
        <v>866</v>
      </c>
    </row>
    <row r="3029" spans="1:2" x14ac:dyDescent="0.25">
      <c r="A3029" t="s">
        <v>343</v>
      </c>
      <c r="B3029" t="s">
        <v>344</v>
      </c>
    </row>
    <row r="3030" spans="1:2" x14ac:dyDescent="0.25">
      <c r="A3030" t="s">
        <v>7896</v>
      </c>
      <c r="B3030" t="s">
        <v>7897</v>
      </c>
    </row>
    <row r="3031" spans="1:2" x14ac:dyDescent="0.25">
      <c r="A3031" t="s">
        <v>144</v>
      </c>
      <c r="B3031" t="s">
        <v>145</v>
      </c>
    </row>
    <row r="3032" spans="1:2" x14ac:dyDescent="0.25">
      <c r="A3032" t="s">
        <v>228</v>
      </c>
      <c r="B3032" t="s">
        <v>229</v>
      </c>
    </row>
    <row r="3033" spans="1:2" x14ac:dyDescent="0.25">
      <c r="A3033" t="s">
        <v>476</v>
      </c>
      <c r="B3033" t="s">
        <v>477</v>
      </c>
    </row>
    <row r="3034" spans="1:2" x14ac:dyDescent="0.25">
      <c r="A3034" t="s">
        <v>1251</v>
      </c>
      <c r="B3034" t="s">
        <v>1252</v>
      </c>
    </row>
    <row r="3035" spans="1:2" x14ac:dyDescent="0.25">
      <c r="A3035" t="s">
        <v>120</v>
      </c>
      <c r="B3035" t="s">
        <v>121</v>
      </c>
    </row>
    <row r="3036" spans="1:2" x14ac:dyDescent="0.25">
      <c r="A3036" t="s">
        <v>120</v>
      </c>
      <c r="B3036" t="s">
        <v>121</v>
      </c>
    </row>
    <row r="3037" spans="1:2" x14ac:dyDescent="0.25">
      <c r="A3037" t="s">
        <v>7911</v>
      </c>
      <c r="B3037" t="s">
        <v>357</v>
      </c>
    </row>
    <row r="3038" spans="1:2" x14ac:dyDescent="0.25">
      <c r="A3038" t="s">
        <v>8355</v>
      </c>
      <c r="B3038" t="s">
        <v>332</v>
      </c>
    </row>
    <row r="3039" spans="1:2" x14ac:dyDescent="0.25">
      <c r="A3039" t="s">
        <v>913</v>
      </c>
      <c r="B3039" t="s">
        <v>914</v>
      </c>
    </row>
    <row r="3040" spans="1:2" x14ac:dyDescent="0.25">
      <c r="A3040" t="s">
        <v>868</v>
      </c>
      <c r="B3040" t="s">
        <v>869</v>
      </c>
    </row>
    <row r="3041" spans="1:2" x14ac:dyDescent="0.25">
      <c r="A3041" t="s">
        <v>868</v>
      </c>
      <c r="B3041" t="s">
        <v>869</v>
      </c>
    </row>
    <row r="3042" spans="1:2" x14ac:dyDescent="0.25">
      <c r="A3042" t="s">
        <v>408</v>
      </c>
      <c r="B3042" t="s">
        <v>409</v>
      </c>
    </row>
    <row r="3043" spans="1:2" x14ac:dyDescent="0.25">
      <c r="A3043" t="s">
        <v>457</v>
      </c>
      <c r="B3043" t="s">
        <v>458</v>
      </c>
    </row>
    <row r="3044" spans="1:2" x14ac:dyDescent="0.25">
      <c r="A3044" t="s">
        <v>120</v>
      </c>
      <c r="B3044" t="s">
        <v>121</v>
      </c>
    </row>
    <row r="3045" spans="1:2" x14ac:dyDescent="0.25">
      <c r="A3045" t="s">
        <v>278</v>
      </c>
      <c r="B3045" t="s">
        <v>279</v>
      </c>
    </row>
    <row r="3046" spans="1:2" x14ac:dyDescent="0.25">
      <c r="A3046" t="s">
        <v>818</v>
      </c>
      <c r="B3046" t="s">
        <v>819</v>
      </c>
    </row>
    <row r="3047" spans="1:2" x14ac:dyDescent="0.25">
      <c r="A3047" t="s">
        <v>552</v>
      </c>
      <c r="B3047" t="s">
        <v>553</v>
      </c>
    </row>
    <row r="3048" spans="1:2" x14ac:dyDescent="0.25">
      <c r="A3048" t="s">
        <v>93</v>
      </c>
      <c r="B3048" t="s">
        <v>94</v>
      </c>
    </row>
    <row r="3049" spans="1:2" x14ac:dyDescent="0.25">
      <c r="A3049" t="s">
        <v>552</v>
      </c>
      <c r="B3049" t="s">
        <v>553</v>
      </c>
    </row>
    <row r="3050" spans="1:2" x14ac:dyDescent="0.25">
      <c r="A3050" t="s">
        <v>654</v>
      </c>
      <c r="B3050" t="s">
        <v>655</v>
      </c>
    </row>
    <row r="3051" spans="1:2" x14ac:dyDescent="0.25">
      <c r="A3051" t="s">
        <v>254</v>
      </c>
      <c r="B3051" t="s">
        <v>255</v>
      </c>
    </row>
    <row r="3052" spans="1:2" x14ac:dyDescent="0.25">
      <c r="A3052" t="s">
        <v>392</v>
      </c>
      <c r="B3052" t="s">
        <v>393</v>
      </c>
    </row>
    <row r="3053" spans="1:2" x14ac:dyDescent="0.25">
      <c r="A3053" t="s">
        <v>602</v>
      </c>
      <c r="B3053" t="s">
        <v>603</v>
      </c>
    </row>
    <row r="3054" spans="1:2" x14ac:dyDescent="0.25">
      <c r="A3054" t="s">
        <v>751</v>
      </c>
      <c r="B3054" t="s">
        <v>752</v>
      </c>
    </row>
    <row r="3055" spans="1:2" x14ac:dyDescent="0.25">
      <c r="A3055" t="s">
        <v>343</v>
      </c>
      <c r="B3055" t="s">
        <v>344</v>
      </c>
    </row>
    <row r="3056" spans="1:2" x14ac:dyDescent="0.25">
      <c r="A3056" t="s">
        <v>581</v>
      </c>
      <c r="B3056" t="s">
        <v>582</v>
      </c>
    </row>
    <row r="3057" spans="1:2" x14ac:dyDescent="0.25">
      <c r="A3057" t="s">
        <v>581</v>
      </c>
      <c r="B3057" t="s">
        <v>582</v>
      </c>
    </row>
    <row r="3058" spans="1:2" x14ac:dyDescent="0.25">
      <c r="A3058" t="s">
        <v>1160</v>
      </c>
      <c r="B3058" t="s">
        <v>1161</v>
      </c>
    </row>
    <row r="3059" spans="1:2" x14ac:dyDescent="0.25">
      <c r="A3059" t="s">
        <v>2457</v>
      </c>
      <c r="B3059" t="s">
        <v>2458</v>
      </c>
    </row>
    <row r="3060" spans="1:2" x14ac:dyDescent="0.25">
      <c r="A3060" t="s">
        <v>8762</v>
      </c>
      <c r="B3060" t="s">
        <v>8763</v>
      </c>
    </row>
    <row r="3061" spans="1:2" x14ac:dyDescent="0.25">
      <c r="A3061" t="s">
        <v>707</v>
      </c>
      <c r="B3061" t="s">
        <v>708</v>
      </c>
    </row>
    <row r="3062" spans="1:2" x14ac:dyDescent="0.25">
      <c r="A3062" t="s">
        <v>120</v>
      </c>
      <c r="B3062" t="s">
        <v>121</v>
      </c>
    </row>
    <row r="3063" spans="1:2" x14ac:dyDescent="0.25">
      <c r="A3063" t="s">
        <v>390</v>
      </c>
      <c r="B3063" t="s">
        <v>391</v>
      </c>
    </row>
    <row r="3064" spans="1:2" x14ac:dyDescent="0.25">
      <c r="A3064" t="s">
        <v>8313</v>
      </c>
      <c r="B3064" t="s">
        <v>322</v>
      </c>
    </row>
    <row r="3065" spans="1:2" x14ac:dyDescent="0.25">
      <c r="A3065" t="s">
        <v>1006</v>
      </c>
      <c r="B3065" t="s">
        <v>1007</v>
      </c>
    </row>
    <row r="3066" spans="1:2" x14ac:dyDescent="0.25">
      <c r="A3066" t="s">
        <v>8312</v>
      </c>
      <c r="B3066" t="s">
        <v>426</v>
      </c>
    </row>
    <row r="3067" spans="1:2" x14ac:dyDescent="0.25">
      <c r="A3067" t="s">
        <v>814</v>
      </c>
      <c r="B3067" t="s">
        <v>815</v>
      </c>
    </row>
    <row r="3068" spans="1:2" x14ac:dyDescent="0.25">
      <c r="A3068" t="s">
        <v>8765</v>
      </c>
      <c r="B3068" t="s">
        <v>8764</v>
      </c>
    </row>
    <row r="3069" spans="1:2" x14ac:dyDescent="0.25">
      <c r="A3069" t="s">
        <v>120</v>
      </c>
      <c r="B3069" t="s">
        <v>121</v>
      </c>
    </row>
    <row r="3070" spans="1:2" x14ac:dyDescent="0.25">
      <c r="A3070" t="s">
        <v>304</v>
      </c>
      <c r="B3070" t="s">
        <v>305</v>
      </c>
    </row>
    <row r="3071" spans="1:2" x14ac:dyDescent="0.25">
      <c r="A3071" t="s">
        <v>304</v>
      </c>
      <c r="B3071" t="s">
        <v>305</v>
      </c>
    </row>
    <row r="3072" spans="1:2" x14ac:dyDescent="0.25">
      <c r="A3072" t="s">
        <v>8155</v>
      </c>
      <c r="B3072" t="s">
        <v>8156</v>
      </c>
    </row>
    <row r="3073" spans="1:2" x14ac:dyDescent="0.25">
      <c r="A3073" t="s">
        <v>8341</v>
      </c>
      <c r="B3073" t="s">
        <v>8342</v>
      </c>
    </row>
    <row r="3074" spans="1:2" x14ac:dyDescent="0.25">
      <c r="A3074" t="s">
        <v>318</v>
      </c>
      <c r="B3074" t="s">
        <v>319</v>
      </c>
    </row>
    <row r="3075" spans="1:2" x14ac:dyDescent="0.25">
      <c r="A3075" t="s">
        <v>8689</v>
      </c>
      <c r="B3075" t="s">
        <v>8690</v>
      </c>
    </row>
    <row r="3076" spans="1:2" x14ac:dyDescent="0.25">
      <c r="A3076" t="s">
        <v>79</v>
      </c>
      <c r="B3076" t="s">
        <v>80</v>
      </c>
    </row>
    <row r="3077" spans="1:2" x14ac:dyDescent="0.25">
      <c r="A3077" t="s">
        <v>240</v>
      </c>
      <c r="B3077" t="s">
        <v>241</v>
      </c>
    </row>
    <row r="3078" spans="1:2" x14ac:dyDescent="0.25">
      <c r="A3078" t="s">
        <v>8437</v>
      </c>
      <c r="B3078" t="s">
        <v>8188</v>
      </c>
    </row>
    <row r="3079" spans="1:2" x14ac:dyDescent="0.25">
      <c r="A3079" t="s">
        <v>234</v>
      </c>
      <c r="B3079" t="s">
        <v>235</v>
      </c>
    </row>
    <row r="3080" spans="1:2" x14ac:dyDescent="0.25">
      <c r="A3080" t="s">
        <v>567</v>
      </c>
      <c r="B3080" t="s">
        <v>568</v>
      </c>
    </row>
    <row r="3081" spans="1:2" x14ac:dyDescent="0.25">
      <c r="A3081" t="s">
        <v>433</v>
      </c>
      <c r="B3081" t="s">
        <v>434</v>
      </c>
    </row>
    <row r="3082" spans="1:2" x14ac:dyDescent="0.25">
      <c r="A3082" t="s">
        <v>433</v>
      </c>
      <c r="B3082" t="s">
        <v>434</v>
      </c>
    </row>
    <row r="3083" spans="1:2" x14ac:dyDescent="0.25">
      <c r="A3083" t="s">
        <v>433</v>
      </c>
      <c r="B3083" t="s">
        <v>434</v>
      </c>
    </row>
    <row r="3084" spans="1:2" x14ac:dyDescent="0.25">
      <c r="A3084" t="s">
        <v>433</v>
      </c>
      <c r="B3084" t="s">
        <v>434</v>
      </c>
    </row>
    <row r="3085" spans="1:2" x14ac:dyDescent="0.25">
      <c r="A3085" t="s">
        <v>433</v>
      </c>
      <c r="B3085" t="s">
        <v>434</v>
      </c>
    </row>
    <row r="3086" spans="1:2" x14ac:dyDescent="0.25">
      <c r="A3086" t="s">
        <v>624</v>
      </c>
      <c r="B3086" t="s">
        <v>625</v>
      </c>
    </row>
    <row r="3087" spans="1:2" x14ac:dyDescent="0.25">
      <c r="A3087" t="s">
        <v>254</v>
      </c>
      <c r="B3087" t="s">
        <v>255</v>
      </c>
    </row>
    <row r="3088" spans="1:2" x14ac:dyDescent="0.25">
      <c r="A3088" t="s">
        <v>79</v>
      </c>
      <c r="B3088" t="s">
        <v>80</v>
      </c>
    </row>
    <row r="3089" spans="1:2" x14ac:dyDescent="0.25">
      <c r="A3089" t="s">
        <v>7931</v>
      </c>
      <c r="B3089" t="s">
        <v>7932</v>
      </c>
    </row>
    <row r="3090" spans="1:2" x14ac:dyDescent="0.25">
      <c r="A3090" t="s">
        <v>298</v>
      </c>
      <c r="B3090" t="s">
        <v>299</v>
      </c>
    </row>
    <row r="3091" spans="1:2" x14ac:dyDescent="0.25">
      <c r="A3091" t="s">
        <v>927</v>
      </c>
      <c r="B3091" t="s">
        <v>928</v>
      </c>
    </row>
    <row r="3092" spans="1:2" x14ac:dyDescent="0.25">
      <c r="A3092" t="s">
        <v>8767</v>
      </c>
      <c r="B3092" t="s">
        <v>8766</v>
      </c>
    </row>
    <row r="3093" spans="1:2" x14ac:dyDescent="0.25">
      <c r="A3093" t="s">
        <v>120</v>
      </c>
      <c r="B3093" t="s">
        <v>121</v>
      </c>
    </row>
    <row r="3094" spans="1:2" x14ac:dyDescent="0.25">
      <c r="A3094" t="s">
        <v>120</v>
      </c>
      <c r="B3094" t="s">
        <v>121</v>
      </c>
    </row>
    <row r="3095" spans="1:2" x14ac:dyDescent="0.25">
      <c r="A3095" t="s">
        <v>120</v>
      </c>
      <c r="B3095" t="s">
        <v>121</v>
      </c>
    </row>
    <row r="3096" spans="1:2" x14ac:dyDescent="0.25">
      <c r="A3096" t="s">
        <v>120</v>
      </c>
      <c r="B3096" t="s">
        <v>121</v>
      </c>
    </row>
    <row r="3097" spans="1:2" x14ac:dyDescent="0.25">
      <c r="A3097" t="s">
        <v>8759</v>
      </c>
      <c r="B3097" t="s">
        <v>8179</v>
      </c>
    </row>
    <row r="3098" spans="1:2" x14ac:dyDescent="0.25">
      <c r="A3098" t="s">
        <v>598</v>
      </c>
      <c r="B3098" t="s">
        <v>599</v>
      </c>
    </row>
    <row r="3099" spans="1:2" x14ac:dyDescent="0.25">
      <c r="A3099" t="s">
        <v>558</v>
      </c>
      <c r="B3099" t="s">
        <v>559</v>
      </c>
    </row>
    <row r="3100" spans="1:2" x14ac:dyDescent="0.25">
      <c r="A3100" t="s">
        <v>433</v>
      </c>
      <c r="B3100" t="s">
        <v>434</v>
      </c>
    </row>
    <row r="3101" spans="1:2" x14ac:dyDescent="0.25">
      <c r="A3101" t="s">
        <v>835</v>
      </c>
      <c r="B3101" t="s">
        <v>836</v>
      </c>
    </row>
    <row r="3102" spans="1:2" x14ac:dyDescent="0.25">
      <c r="A3102" t="s">
        <v>8329</v>
      </c>
      <c r="B3102" t="s">
        <v>1368</v>
      </c>
    </row>
    <row r="3103" spans="1:2" x14ac:dyDescent="0.25">
      <c r="A3103" t="s">
        <v>483</v>
      </c>
      <c r="B3103" t="s">
        <v>484</v>
      </c>
    </row>
    <row r="3104" spans="1:2" x14ac:dyDescent="0.25">
      <c r="A3104" t="s">
        <v>567</v>
      </c>
      <c r="B3104" t="s">
        <v>568</v>
      </c>
    </row>
    <row r="3105" spans="1:2" x14ac:dyDescent="0.25">
      <c r="A3105" t="s">
        <v>240</v>
      </c>
      <c r="B3105" t="s">
        <v>241</v>
      </c>
    </row>
    <row r="3106" spans="1:2" x14ac:dyDescent="0.25">
      <c r="A3106" t="s">
        <v>523</v>
      </c>
      <c r="B3106" t="s">
        <v>524</v>
      </c>
    </row>
    <row r="3107" spans="1:2" x14ac:dyDescent="0.25">
      <c r="A3107" t="s">
        <v>523</v>
      </c>
      <c r="B3107" t="s">
        <v>524</v>
      </c>
    </row>
    <row r="3108" spans="1:2" x14ac:dyDescent="0.25">
      <c r="A3108" t="s">
        <v>308</v>
      </c>
      <c r="B3108" t="s">
        <v>309</v>
      </c>
    </row>
    <row r="3109" spans="1:2" x14ac:dyDescent="0.25">
      <c r="A3109" t="s">
        <v>79</v>
      </c>
      <c r="B3109" t="s">
        <v>80</v>
      </c>
    </row>
    <row r="3110" spans="1:2" x14ac:dyDescent="0.25">
      <c r="A3110" t="s">
        <v>830</v>
      </c>
      <c r="B3110" t="s">
        <v>831</v>
      </c>
    </row>
    <row r="3111" spans="1:2" x14ac:dyDescent="0.25">
      <c r="A3111" t="s">
        <v>830</v>
      </c>
      <c r="B3111" t="s">
        <v>831</v>
      </c>
    </row>
    <row r="3112" spans="1:2" x14ac:dyDescent="0.25">
      <c r="A3112" t="s">
        <v>567</v>
      </c>
      <c r="B3112" t="s">
        <v>568</v>
      </c>
    </row>
    <row r="3113" spans="1:2" x14ac:dyDescent="0.25">
      <c r="A3113" t="s">
        <v>8759</v>
      </c>
      <c r="B3113" t="s">
        <v>8179</v>
      </c>
    </row>
    <row r="3114" spans="1:2" x14ac:dyDescent="0.25">
      <c r="A3114" t="s">
        <v>348</v>
      </c>
      <c r="B3114" t="s">
        <v>349</v>
      </c>
    </row>
    <row r="3115" spans="1:2" x14ac:dyDescent="0.25">
      <c r="A3115" t="s">
        <v>705</v>
      </c>
      <c r="B3115" t="s">
        <v>706</v>
      </c>
    </row>
    <row r="3116" spans="1:2" x14ac:dyDescent="0.25">
      <c r="A3116" t="s">
        <v>120</v>
      </c>
      <c r="B3116" t="s">
        <v>121</v>
      </c>
    </row>
    <row r="3117" spans="1:2" x14ac:dyDescent="0.25">
      <c r="A3117" t="s">
        <v>120</v>
      </c>
      <c r="B3117" t="s">
        <v>121</v>
      </c>
    </row>
    <row r="3118" spans="1:2" x14ac:dyDescent="0.25">
      <c r="A3118" t="s">
        <v>8328</v>
      </c>
      <c r="B3118" t="s">
        <v>478</v>
      </c>
    </row>
    <row r="3119" spans="1:2" x14ac:dyDescent="0.25">
      <c r="A3119" t="s">
        <v>424</v>
      </c>
      <c r="B3119" t="s">
        <v>425</v>
      </c>
    </row>
    <row r="3120" spans="1:2" x14ac:dyDescent="0.25">
      <c r="A3120" t="s">
        <v>1304</v>
      </c>
      <c r="B3120" t="s">
        <v>1305</v>
      </c>
    </row>
    <row r="3121" spans="1:2" x14ac:dyDescent="0.25">
      <c r="A3121" t="s">
        <v>496</v>
      </c>
      <c r="B3121" t="s">
        <v>497</v>
      </c>
    </row>
    <row r="3122" spans="1:2" x14ac:dyDescent="0.25">
      <c r="A3122" t="s">
        <v>8352</v>
      </c>
      <c r="B3122" t="s">
        <v>8353</v>
      </c>
    </row>
    <row r="3123" spans="1:2" x14ac:dyDescent="0.25">
      <c r="A3123" t="s">
        <v>8769</v>
      </c>
      <c r="B3123" t="s">
        <v>8768</v>
      </c>
    </row>
    <row r="3124" spans="1:2" x14ac:dyDescent="0.25">
      <c r="A3124" t="s">
        <v>327</v>
      </c>
      <c r="B3124" t="s">
        <v>328</v>
      </c>
    </row>
    <row r="3125" spans="1:2" x14ac:dyDescent="0.25">
      <c r="A3125" t="s">
        <v>134</v>
      </c>
      <c r="B3125" t="s">
        <v>135</v>
      </c>
    </row>
    <row r="3126" spans="1:2" x14ac:dyDescent="0.25">
      <c r="A3126" t="s">
        <v>1435</v>
      </c>
      <c r="B3126" t="s">
        <v>1436</v>
      </c>
    </row>
    <row r="3127" spans="1:2" x14ac:dyDescent="0.25">
      <c r="A3127" t="s">
        <v>749</v>
      </c>
      <c r="B3127" t="s">
        <v>750</v>
      </c>
    </row>
    <row r="3128" spans="1:2" x14ac:dyDescent="0.25">
      <c r="A3128" t="s">
        <v>5825</v>
      </c>
      <c r="B3128" t="s">
        <v>5826</v>
      </c>
    </row>
    <row r="3129" spans="1:2" x14ac:dyDescent="0.25">
      <c r="A3129" t="s">
        <v>8065</v>
      </c>
      <c r="B3129" t="s">
        <v>8066</v>
      </c>
    </row>
    <row r="3130" spans="1:2" x14ac:dyDescent="0.25">
      <c r="A3130" t="s">
        <v>507</v>
      </c>
      <c r="B3130" t="s">
        <v>508</v>
      </c>
    </row>
    <row r="3131" spans="1:2" x14ac:dyDescent="0.25">
      <c r="A3131" t="s">
        <v>507</v>
      </c>
      <c r="B3131" t="s">
        <v>508</v>
      </c>
    </row>
    <row r="3132" spans="1:2" x14ac:dyDescent="0.25">
      <c r="A3132" t="s">
        <v>268</v>
      </c>
      <c r="B3132" t="s">
        <v>269</v>
      </c>
    </row>
    <row r="3133" spans="1:2" x14ac:dyDescent="0.25">
      <c r="A3133" t="s">
        <v>79</v>
      </c>
      <c r="B3133" t="s">
        <v>80</v>
      </c>
    </row>
    <row r="3134" spans="1:2" x14ac:dyDescent="0.25">
      <c r="A3134" t="s">
        <v>128</v>
      </c>
      <c r="B3134" t="s">
        <v>129</v>
      </c>
    </row>
    <row r="3135" spans="1:2" x14ac:dyDescent="0.25">
      <c r="A3135" t="s">
        <v>8338</v>
      </c>
      <c r="B3135" t="s">
        <v>461</v>
      </c>
    </row>
    <row r="3136" spans="1:2" x14ac:dyDescent="0.25">
      <c r="A3136" t="s">
        <v>449</v>
      </c>
      <c r="B3136" t="s">
        <v>450</v>
      </c>
    </row>
    <row r="3137" spans="1:2" x14ac:dyDescent="0.25">
      <c r="A3137" t="s">
        <v>1433</v>
      </c>
      <c r="B3137" t="s">
        <v>1434</v>
      </c>
    </row>
    <row r="3138" spans="1:2" x14ac:dyDescent="0.25">
      <c r="A3138" t="s">
        <v>880</v>
      </c>
      <c r="B3138" t="s">
        <v>881</v>
      </c>
    </row>
    <row r="3139" spans="1:2" x14ac:dyDescent="0.25">
      <c r="A3139" s="21" t="s">
        <v>544</v>
      </c>
      <c r="B3139" t="s">
        <v>545</v>
      </c>
    </row>
    <row r="3140" spans="1:2" x14ac:dyDescent="0.25">
      <c r="A3140" t="s">
        <v>278</v>
      </c>
      <c r="B3140" t="s">
        <v>279</v>
      </c>
    </row>
    <row r="3141" spans="1:2" x14ac:dyDescent="0.25">
      <c r="A3141" t="s">
        <v>443</v>
      </c>
      <c r="B3141" t="s">
        <v>444</v>
      </c>
    </row>
    <row r="3142" spans="1:2" x14ac:dyDescent="0.25">
      <c r="A3142" t="s">
        <v>8771</v>
      </c>
      <c r="B3142" t="s">
        <v>8770</v>
      </c>
    </row>
    <row r="3143" spans="1:2" x14ac:dyDescent="0.25">
      <c r="A3143" t="s">
        <v>494</v>
      </c>
      <c r="B3143" t="s">
        <v>495</v>
      </c>
    </row>
    <row r="3144" spans="1:2" x14ac:dyDescent="0.25">
      <c r="A3144" t="s">
        <v>228</v>
      </c>
      <c r="B3144" t="s">
        <v>229</v>
      </c>
    </row>
    <row r="3145" spans="1:2" x14ac:dyDescent="0.25">
      <c r="A3145" t="s">
        <v>228</v>
      </c>
      <c r="B3145" t="s">
        <v>229</v>
      </c>
    </row>
    <row r="3146" spans="1:2" x14ac:dyDescent="0.25">
      <c r="A3146" t="s">
        <v>8317</v>
      </c>
      <c r="B3146" t="s">
        <v>345</v>
      </c>
    </row>
    <row r="3147" spans="1:2" x14ac:dyDescent="0.25">
      <c r="A3147" t="s">
        <v>8387</v>
      </c>
      <c r="B3147" t="s">
        <v>987</v>
      </c>
    </row>
    <row r="3148" spans="1:2" x14ac:dyDescent="0.25">
      <c r="A3148" t="s">
        <v>333</v>
      </c>
      <c r="B3148" t="s">
        <v>334</v>
      </c>
    </row>
    <row r="3149" spans="1:2" x14ac:dyDescent="0.25">
      <c r="A3149" t="s">
        <v>333</v>
      </c>
      <c r="B3149" t="s">
        <v>334</v>
      </c>
    </row>
    <row r="3150" spans="1:2" x14ac:dyDescent="0.25">
      <c r="A3150" t="s">
        <v>560</v>
      </c>
      <c r="B3150" t="s">
        <v>561</v>
      </c>
    </row>
    <row r="3151" spans="1:2" x14ac:dyDescent="0.25">
      <c r="A3151" t="s">
        <v>8352</v>
      </c>
      <c r="B3151" t="s">
        <v>8353</v>
      </c>
    </row>
    <row r="3152" spans="1:2" x14ac:dyDescent="0.25">
      <c r="A3152" t="s">
        <v>8131</v>
      </c>
      <c r="B3152" t="s">
        <v>8134</v>
      </c>
    </row>
    <row r="3153" spans="1:2" x14ac:dyDescent="0.25">
      <c r="A3153" t="s">
        <v>7834</v>
      </c>
      <c r="B3153" t="s">
        <v>7835</v>
      </c>
    </row>
    <row r="3154" spans="1:2" x14ac:dyDescent="0.25">
      <c r="A3154" t="s">
        <v>120</v>
      </c>
      <c r="B3154" t="s">
        <v>121</v>
      </c>
    </row>
    <row r="3155" spans="1:2" x14ac:dyDescent="0.25">
      <c r="A3155" t="s">
        <v>120</v>
      </c>
      <c r="B3155" t="s">
        <v>121</v>
      </c>
    </row>
    <row r="3156" spans="1:2" x14ac:dyDescent="0.25">
      <c r="A3156" t="s">
        <v>382</v>
      </c>
      <c r="B3156" t="s">
        <v>383</v>
      </c>
    </row>
    <row r="3157" spans="1:2" x14ac:dyDescent="0.25">
      <c r="A3157" t="s">
        <v>796</v>
      </c>
      <c r="B3157" t="s">
        <v>797</v>
      </c>
    </row>
    <row r="3158" spans="1:2" x14ac:dyDescent="0.25">
      <c r="A3158" t="s">
        <v>498</v>
      </c>
      <c r="B3158" t="s">
        <v>499</v>
      </c>
    </row>
    <row r="3159" spans="1:2" x14ac:dyDescent="0.25">
      <c r="A3159" t="s">
        <v>606</v>
      </c>
      <c r="B3159" t="s">
        <v>607</v>
      </c>
    </row>
    <row r="3160" spans="1:2" x14ac:dyDescent="0.25">
      <c r="A3160" t="s">
        <v>8773</v>
      </c>
      <c r="B3160" t="s">
        <v>8772</v>
      </c>
    </row>
    <row r="3161" spans="1:2" x14ac:dyDescent="0.25">
      <c r="A3161" t="s">
        <v>453</v>
      </c>
      <c r="B3161" t="s">
        <v>454</v>
      </c>
    </row>
    <row r="3162" spans="1:2" x14ac:dyDescent="0.25">
      <c r="A3162" t="s">
        <v>567</v>
      </c>
      <c r="B3162" t="s">
        <v>568</v>
      </c>
    </row>
    <row r="3163" spans="1:2" x14ac:dyDescent="0.25">
      <c r="A3163" t="s">
        <v>8356</v>
      </c>
      <c r="B3163" t="s">
        <v>8357</v>
      </c>
    </row>
    <row r="3164" spans="1:2" x14ac:dyDescent="0.25">
      <c r="A3164" t="s">
        <v>954</v>
      </c>
      <c r="B3164" t="s">
        <v>955</v>
      </c>
    </row>
    <row r="3165" spans="1:2" x14ac:dyDescent="0.25">
      <c r="A3165" t="s">
        <v>782</v>
      </c>
      <c r="B3165" t="s">
        <v>783</v>
      </c>
    </row>
    <row r="3166" spans="1:2" x14ac:dyDescent="0.25">
      <c r="A3166" t="s">
        <v>496</v>
      </c>
      <c r="B3166" t="s">
        <v>497</v>
      </c>
    </row>
    <row r="3167" spans="1:2" x14ac:dyDescent="0.25">
      <c r="A3167" t="s">
        <v>308</v>
      </c>
      <c r="B3167" t="s">
        <v>309</v>
      </c>
    </row>
    <row r="3168" spans="1:2" x14ac:dyDescent="0.25">
      <c r="A3168" t="s">
        <v>120</v>
      </c>
      <c r="B3168" t="s">
        <v>121</v>
      </c>
    </row>
    <row r="3169" spans="1:2" x14ac:dyDescent="0.25">
      <c r="A3169" t="s">
        <v>120</v>
      </c>
      <c r="B3169" t="s">
        <v>121</v>
      </c>
    </row>
    <row r="3170" spans="1:2" x14ac:dyDescent="0.25">
      <c r="A3170" t="s">
        <v>120</v>
      </c>
      <c r="B3170" t="s">
        <v>121</v>
      </c>
    </row>
    <row r="3171" spans="1:2" x14ac:dyDescent="0.25">
      <c r="A3171" t="s">
        <v>81</v>
      </c>
      <c r="B3171" t="s">
        <v>82</v>
      </c>
    </row>
    <row r="3172" spans="1:2" x14ac:dyDescent="0.25">
      <c r="A3172" t="s">
        <v>268</v>
      </c>
      <c r="B3172" t="s">
        <v>269</v>
      </c>
    </row>
    <row r="3173" spans="1:2" x14ac:dyDescent="0.25">
      <c r="A3173" t="s">
        <v>931</v>
      </c>
      <c r="B3173" t="s">
        <v>932</v>
      </c>
    </row>
    <row r="3174" spans="1:2" x14ac:dyDescent="0.25">
      <c r="A3174" t="s">
        <v>569</v>
      </c>
      <c r="B3174" t="s">
        <v>570</v>
      </c>
    </row>
    <row r="3175" spans="1:2" x14ac:dyDescent="0.25">
      <c r="A3175" t="s">
        <v>523</v>
      </c>
      <c r="B3175" t="s">
        <v>524</v>
      </c>
    </row>
    <row r="3176" spans="1:2" x14ac:dyDescent="0.25">
      <c r="A3176" t="s">
        <v>429</v>
      </c>
      <c r="B3176" t="s">
        <v>430</v>
      </c>
    </row>
    <row r="3177" spans="1:2" x14ac:dyDescent="0.25">
      <c r="A3177" t="s">
        <v>429</v>
      </c>
      <c r="B3177" t="s">
        <v>430</v>
      </c>
    </row>
    <row r="3178" spans="1:2" x14ac:dyDescent="0.25">
      <c r="A3178" t="s">
        <v>523</v>
      </c>
      <c r="B3178" t="s">
        <v>524</v>
      </c>
    </row>
    <row r="3179" spans="1:2" x14ac:dyDescent="0.25">
      <c r="A3179" t="s">
        <v>120</v>
      </c>
      <c r="B3179" t="s">
        <v>121</v>
      </c>
    </row>
    <row r="3180" spans="1:2" x14ac:dyDescent="0.25">
      <c r="A3180" t="s">
        <v>120</v>
      </c>
      <c r="B3180" t="s">
        <v>121</v>
      </c>
    </row>
    <row r="3181" spans="1:2" x14ac:dyDescent="0.25">
      <c r="A3181" t="s">
        <v>8495</v>
      </c>
      <c r="B3181" t="s">
        <v>8496</v>
      </c>
    </row>
    <row r="3182" spans="1:2" x14ac:dyDescent="0.25">
      <c r="A3182" t="s">
        <v>433</v>
      </c>
      <c r="B3182" t="s">
        <v>434</v>
      </c>
    </row>
    <row r="3183" spans="1:2" x14ac:dyDescent="0.25">
      <c r="A3183" t="s">
        <v>242</v>
      </c>
      <c r="B3183" t="s">
        <v>243</v>
      </c>
    </row>
    <row r="3184" spans="1:2" x14ac:dyDescent="0.25">
      <c r="A3184" t="s">
        <v>8275</v>
      </c>
      <c r="B3184" t="s">
        <v>8276</v>
      </c>
    </row>
    <row r="3185" spans="1:2" x14ac:dyDescent="0.25">
      <c r="A3185" t="s">
        <v>8275</v>
      </c>
      <c r="B3185" t="s">
        <v>8276</v>
      </c>
    </row>
    <row r="3186" spans="1:2" x14ac:dyDescent="0.25">
      <c r="A3186" t="s">
        <v>1186</v>
      </c>
      <c r="B3186" t="s">
        <v>1187</v>
      </c>
    </row>
    <row r="3187" spans="1:2" x14ac:dyDescent="0.25">
      <c r="A3187" t="s">
        <v>1313</v>
      </c>
      <c r="B3187" t="s">
        <v>1314</v>
      </c>
    </row>
    <row r="3188" spans="1:2" x14ac:dyDescent="0.25">
      <c r="A3188" t="s">
        <v>8338</v>
      </c>
      <c r="B3188" t="s">
        <v>461</v>
      </c>
    </row>
    <row r="3189" spans="1:2" x14ac:dyDescent="0.25">
      <c r="A3189" t="s">
        <v>7820</v>
      </c>
      <c r="B3189" t="s">
        <v>7821</v>
      </c>
    </row>
    <row r="3190" spans="1:2" x14ac:dyDescent="0.25">
      <c r="A3190" t="s">
        <v>258</v>
      </c>
      <c r="B3190" t="s">
        <v>259</v>
      </c>
    </row>
    <row r="3191" spans="1:2" x14ac:dyDescent="0.25">
      <c r="A3191" t="s">
        <v>724</v>
      </c>
      <c r="B3191" t="s">
        <v>725</v>
      </c>
    </row>
    <row r="3192" spans="1:2" x14ac:dyDescent="0.25">
      <c r="A3192" t="s">
        <v>1391</v>
      </c>
      <c r="B3192" t="s">
        <v>1392</v>
      </c>
    </row>
    <row r="3193" spans="1:2" x14ac:dyDescent="0.25">
      <c r="A3193" t="s">
        <v>333</v>
      </c>
      <c r="B3193" t="s">
        <v>334</v>
      </c>
    </row>
    <row r="3194" spans="1:2" x14ac:dyDescent="0.25">
      <c r="A3194" t="s">
        <v>507</v>
      </c>
      <c r="B3194" t="s">
        <v>508</v>
      </c>
    </row>
    <row r="3195" spans="1:2" x14ac:dyDescent="0.25">
      <c r="A3195" t="s">
        <v>126</v>
      </c>
      <c r="B3195" t="s">
        <v>127</v>
      </c>
    </row>
    <row r="3196" spans="1:2" x14ac:dyDescent="0.25">
      <c r="A3196" t="s">
        <v>188</v>
      </c>
      <c r="B3196" t="s">
        <v>189</v>
      </c>
    </row>
    <row r="3197" spans="1:2" x14ac:dyDescent="0.25">
      <c r="A3197" t="s">
        <v>304</v>
      </c>
      <c r="B3197" t="s">
        <v>305</v>
      </c>
    </row>
    <row r="3198" spans="1:2" x14ac:dyDescent="0.25">
      <c r="A3198" t="s">
        <v>120</v>
      </c>
      <c r="B3198" t="s">
        <v>121</v>
      </c>
    </row>
    <row r="3199" spans="1:2" x14ac:dyDescent="0.25">
      <c r="A3199" t="s">
        <v>8313</v>
      </c>
      <c r="B3199" t="s">
        <v>322</v>
      </c>
    </row>
    <row r="3200" spans="1:2" x14ac:dyDescent="0.25">
      <c r="A3200" t="s">
        <v>1015</v>
      </c>
      <c r="B3200" t="s">
        <v>1016</v>
      </c>
    </row>
    <row r="3201" spans="1:2" x14ac:dyDescent="0.25">
      <c r="A3201" t="s">
        <v>8317</v>
      </c>
      <c r="B3201" t="s">
        <v>345</v>
      </c>
    </row>
    <row r="3202" spans="1:2" x14ac:dyDescent="0.25">
      <c r="A3202" t="s">
        <v>8246</v>
      </c>
      <c r="B3202" t="s">
        <v>8247</v>
      </c>
    </row>
    <row r="3203" spans="1:2" x14ac:dyDescent="0.25">
      <c r="A3203" t="s">
        <v>1391</v>
      </c>
      <c r="B3203" t="s">
        <v>1392</v>
      </c>
    </row>
    <row r="3204" spans="1:2" x14ac:dyDescent="0.25">
      <c r="A3204" t="s">
        <v>97</v>
      </c>
      <c r="B3204" t="s">
        <v>98</v>
      </c>
    </row>
    <row r="3205" spans="1:2" x14ac:dyDescent="0.25">
      <c r="A3205" t="s">
        <v>97</v>
      </c>
      <c r="B3205" t="s">
        <v>98</v>
      </c>
    </row>
    <row r="3206" spans="1:2" x14ac:dyDescent="0.25">
      <c r="A3206" t="s">
        <v>97</v>
      </c>
      <c r="B3206" t="s">
        <v>98</v>
      </c>
    </row>
    <row r="3207" spans="1:2" x14ac:dyDescent="0.25">
      <c r="A3207" t="s">
        <v>97</v>
      </c>
      <c r="B3207" t="s">
        <v>98</v>
      </c>
    </row>
    <row r="3208" spans="1:2" x14ac:dyDescent="0.25">
      <c r="A3208" t="s">
        <v>112</v>
      </c>
      <c r="B3208" t="s">
        <v>113</v>
      </c>
    </row>
    <row r="3209" spans="1:2" x14ac:dyDescent="0.25">
      <c r="A3209" t="s">
        <v>1267</v>
      </c>
      <c r="B3209" t="s">
        <v>1268</v>
      </c>
    </row>
    <row r="3210" spans="1:2" x14ac:dyDescent="0.25">
      <c r="A3210" t="s">
        <v>945</v>
      </c>
      <c r="B3210" t="s">
        <v>946</v>
      </c>
    </row>
    <row r="3211" spans="1:2" x14ac:dyDescent="0.25">
      <c r="A3211" t="s">
        <v>8173</v>
      </c>
      <c r="B3211" t="s">
        <v>826</v>
      </c>
    </row>
    <row r="3212" spans="1:2" x14ac:dyDescent="0.25">
      <c r="A3212" t="s">
        <v>7909</v>
      </c>
      <c r="B3212" t="s">
        <v>7910</v>
      </c>
    </row>
    <row r="3213" spans="1:2" x14ac:dyDescent="0.25">
      <c r="A3213" t="s">
        <v>97</v>
      </c>
      <c r="B3213" t="s">
        <v>98</v>
      </c>
    </row>
    <row r="3214" spans="1:2" x14ac:dyDescent="0.25">
      <c r="A3214" t="s">
        <v>97</v>
      </c>
      <c r="B3214" t="s">
        <v>98</v>
      </c>
    </row>
    <row r="3215" spans="1:2" x14ac:dyDescent="0.25">
      <c r="A3215" t="s">
        <v>97</v>
      </c>
      <c r="B3215" t="s">
        <v>98</v>
      </c>
    </row>
    <row r="3216" spans="1:2" x14ac:dyDescent="0.25">
      <c r="A3216" t="s">
        <v>97</v>
      </c>
      <c r="B3216" t="s">
        <v>98</v>
      </c>
    </row>
    <row r="3217" spans="1:2" x14ac:dyDescent="0.25">
      <c r="A3217" t="s">
        <v>97</v>
      </c>
      <c r="B3217" t="s">
        <v>98</v>
      </c>
    </row>
    <row r="3218" spans="1:2" x14ac:dyDescent="0.25">
      <c r="A3218" t="s">
        <v>97</v>
      </c>
      <c r="B3218" t="s">
        <v>98</v>
      </c>
    </row>
    <row r="3219" spans="1:2" x14ac:dyDescent="0.25">
      <c r="A3219" t="s">
        <v>97</v>
      </c>
      <c r="B3219" t="s">
        <v>98</v>
      </c>
    </row>
    <row r="3220" spans="1:2" x14ac:dyDescent="0.25">
      <c r="A3220" t="s">
        <v>97</v>
      </c>
      <c r="B3220" t="s">
        <v>98</v>
      </c>
    </row>
    <row r="3221" spans="1:2" x14ac:dyDescent="0.25">
      <c r="A3221" t="s">
        <v>97</v>
      </c>
      <c r="B3221" t="s">
        <v>98</v>
      </c>
    </row>
    <row r="3222" spans="1:2" x14ac:dyDescent="0.25">
      <c r="A3222" t="s">
        <v>97</v>
      </c>
      <c r="B3222" t="s">
        <v>98</v>
      </c>
    </row>
    <row r="3223" spans="1:2" x14ac:dyDescent="0.25">
      <c r="A3223" t="s">
        <v>97</v>
      </c>
      <c r="B3223" t="s">
        <v>98</v>
      </c>
    </row>
    <row r="3224" spans="1:2" x14ac:dyDescent="0.25">
      <c r="A3224" t="s">
        <v>97</v>
      </c>
      <c r="B3224" t="s">
        <v>98</v>
      </c>
    </row>
    <row r="3225" spans="1:2" x14ac:dyDescent="0.25">
      <c r="A3225" t="s">
        <v>515</v>
      </c>
      <c r="B3225" t="s">
        <v>516</v>
      </c>
    </row>
    <row r="3226" spans="1:2" x14ac:dyDescent="0.25">
      <c r="A3226" t="s">
        <v>515</v>
      </c>
      <c r="B3226" t="s">
        <v>516</v>
      </c>
    </row>
    <row r="3227" spans="1:2" x14ac:dyDescent="0.25">
      <c r="A3227" t="s">
        <v>97</v>
      </c>
      <c r="B3227" t="s">
        <v>98</v>
      </c>
    </row>
    <row r="3228" spans="1:2" x14ac:dyDescent="0.25">
      <c r="A3228" t="s">
        <v>97</v>
      </c>
      <c r="B3228" t="s">
        <v>98</v>
      </c>
    </row>
    <row r="3229" spans="1:2" x14ac:dyDescent="0.25">
      <c r="A3229" t="s">
        <v>97</v>
      </c>
      <c r="B3229" t="s">
        <v>98</v>
      </c>
    </row>
    <row r="3230" spans="1:2" x14ac:dyDescent="0.25">
      <c r="A3230" t="s">
        <v>97</v>
      </c>
      <c r="B3230" t="s">
        <v>98</v>
      </c>
    </row>
    <row r="3231" spans="1:2" x14ac:dyDescent="0.25">
      <c r="A3231" t="s">
        <v>97</v>
      </c>
      <c r="B3231" t="s">
        <v>98</v>
      </c>
    </row>
    <row r="3232" spans="1:2" x14ac:dyDescent="0.25">
      <c r="A3232" t="s">
        <v>97</v>
      </c>
      <c r="B3232" t="s">
        <v>98</v>
      </c>
    </row>
    <row r="3233" spans="1:2" x14ac:dyDescent="0.25">
      <c r="A3233" t="s">
        <v>97</v>
      </c>
      <c r="B3233" t="s">
        <v>98</v>
      </c>
    </row>
    <row r="3234" spans="1:2" x14ac:dyDescent="0.25">
      <c r="A3234" t="s">
        <v>97</v>
      </c>
      <c r="B3234" t="s">
        <v>98</v>
      </c>
    </row>
    <row r="3235" spans="1:2" x14ac:dyDescent="0.25">
      <c r="A3235" t="s">
        <v>97</v>
      </c>
      <c r="B3235" t="s">
        <v>98</v>
      </c>
    </row>
    <row r="3236" spans="1:2" x14ac:dyDescent="0.25">
      <c r="A3236" t="s">
        <v>97</v>
      </c>
      <c r="B3236" t="s">
        <v>98</v>
      </c>
    </row>
    <row r="3237" spans="1:2" x14ac:dyDescent="0.25">
      <c r="A3237" t="s">
        <v>97</v>
      </c>
      <c r="B3237" t="s">
        <v>98</v>
      </c>
    </row>
    <row r="3238" spans="1:2" x14ac:dyDescent="0.25">
      <c r="A3238" t="s">
        <v>97</v>
      </c>
      <c r="B3238" t="s">
        <v>98</v>
      </c>
    </row>
    <row r="3239" spans="1:2" x14ac:dyDescent="0.25">
      <c r="A3239" t="s">
        <v>97</v>
      </c>
      <c r="B3239" t="s">
        <v>98</v>
      </c>
    </row>
    <row r="3240" spans="1:2" x14ac:dyDescent="0.25">
      <c r="A3240" t="s">
        <v>8192</v>
      </c>
      <c r="B3240" t="s">
        <v>8193</v>
      </c>
    </row>
    <row r="3241" spans="1:2" x14ac:dyDescent="0.25">
      <c r="A3241" t="s">
        <v>8330</v>
      </c>
      <c r="B3241" t="s">
        <v>700</v>
      </c>
    </row>
    <row r="3242" spans="1:2" x14ac:dyDescent="0.25">
      <c r="A3242" t="s">
        <v>8123</v>
      </c>
      <c r="B3242" t="s">
        <v>8124</v>
      </c>
    </row>
    <row r="3243" spans="1:2" x14ac:dyDescent="0.25">
      <c r="A3243" t="s">
        <v>333</v>
      </c>
      <c r="B3243" t="s">
        <v>334</v>
      </c>
    </row>
    <row r="3244" spans="1:2" x14ac:dyDescent="0.25">
      <c r="A3244" t="s">
        <v>212</v>
      </c>
      <c r="B3244" t="s">
        <v>213</v>
      </c>
    </row>
    <row r="3245" spans="1:2" x14ac:dyDescent="0.25">
      <c r="A3245" t="s">
        <v>8360</v>
      </c>
      <c r="B3245" t="s">
        <v>8361</v>
      </c>
    </row>
    <row r="3246" spans="1:2" x14ac:dyDescent="0.25">
      <c r="A3246" t="s">
        <v>1429</v>
      </c>
      <c r="B3246" t="s">
        <v>1430</v>
      </c>
    </row>
    <row r="3247" spans="1:2" x14ac:dyDescent="0.25">
      <c r="A3247" t="s">
        <v>120</v>
      </c>
      <c r="B3247" t="s">
        <v>121</v>
      </c>
    </row>
    <row r="3248" spans="1:2" x14ac:dyDescent="0.25">
      <c r="A3248" t="s">
        <v>382</v>
      </c>
      <c r="B3248" t="s">
        <v>383</v>
      </c>
    </row>
    <row r="3249" spans="1:2" x14ac:dyDescent="0.25">
      <c r="A3249" t="s">
        <v>8316</v>
      </c>
      <c r="B3249" t="s">
        <v>585</v>
      </c>
    </row>
    <row r="3250" spans="1:2" x14ac:dyDescent="0.25">
      <c r="A3250" t="s">
        <v>608</v>
      </c>
      <c r="B3250" t="s">
        <v>609</v>
      </c>
    </row>
    <row r="3251" spans="1:2" x14ac:dyDescent="0.25">
      <c r="A3251" t="s">
        <v>120</v>
      </c>
      <c r="B3251" t="s">
        <v>121</v>
      </c>
    </row>
    <row r="3252" spans="1:2" x14ac:dyDescent="0.25">
      <c r="A3252" t="s">
        <v>611</v>
      </c>
      <c r="B3252" t="s">
        <v>612</v>
      </c>
    </row>
    <row r="3253" spans="1:2" x14ac:dyDescent="0.25">
      <c r="A3253" t="s">
        <v>333</v>
      </c>
      <c r="B3253" t="s">
        <v>334</v>
      </c>
    </row>
    <row r="3254" spans="1:2" x14ac:dyDescent="0.25">
      <c r="A3254" t="s">
        <v>474</v>
      </c>
      <c r="B3254" t="s">
        <v>475</v>
      </c>
    </row>
    <row r="3255" spans="1:2" x14ac:dyDescent="0.25">
      <c r="A3255" t="s">
        <v>474</v>
      </c>
      <c r="B3255" t="s">
        <v>475</v>
      </c>
    </row>
    <row r="3256" spans="1:2" x14ac:dyDescent="0.25">
      <c r="A3256" t="s">
        <v>234</v>
      </c>
      <c r="B3256" t="s">
        <v>235</v>
      </c>
    </row>
    <row r="3257" spans="1:2" x14ac:dyDescent="0.25">
      <c r="A3257" t="s">
        <v>142</v>
      </c>
      <c r="B3257" t="s">
        <v>143</v>
      </c>
    </row>
    <row r="3258" spans="1:2" x14ac:dyDescent="0.25">
      <c r="A3258" t="s">
        <v>120</v>
      </c>
      <c r="B3258" t="s">
        <v>121</v>
      </c>
    </row>
    <row r="3259" spans="1:2" x14ac:dyDescent="0.25">
      <c r="A3259" t="s">
        <v>120</v>
      </c>
      <c r="B3259" t="s">
        <v>121</v>
      </c>
    </row>
    <row r="3260" spans="1:2" x14ac:dyDescent="0.25">
      <c r="A3260" t="s">
        <v>120</v>
      </c>
      <c r="B3260" t="s">
        <v>121</v>
      </c>
    </row>
    <row r="3261" spans="1:2" x14ac:dyDescent="0.25">
      <c r="A3261" t="s">
        <v>120</v>
      </c>
      <c r="B3261" t="s">
        <v>121</v>
      </c>
    </row>
    <row r="3262" spans="1:2" x14ac:dyDescent="0.25">
      <c r="A3262" t="s">
        <v>333</v>
      </c>
      <c r="B3262" t="s">
        <v>334</v>
      </c>
    </row>
    <row r="3263" spans="1:2" x14ac:dyDescent="0.25">
      <c r="A3263" t="s">
        <v>563</v>
      </c>
      <c r="B3263" t="s">
        <v>564</v>
      </c>
    </row>
    <row r="3264" spans="1:2" x14ac:dyDescent="0.25">
      <c r="A3264" t="s">
        <v>8318</v>
      </c>
      <c r="B3264" t="s">
        <v>543</v>
      </c>
    </row>
    <row r="3265" spans="1:2" x14ac:dyDescent="0.25">
      <c r="A3265" t="s">
        <v>8153</v>
      </c>
      <c r="B3265" t="s">
        <v>8154</v>
      </c>
    </row>
    <row r="3266" spans="1:2" x14ac:dyDescent="0.25">
      <c r="A3266" t="s">
        <v>7920</v>
      </c>
      <c r="B3266" t="s">
        <v>7921</v>
      </c>
    </row>
    <row r="3267" spans="1:2" x14ac:dyDescent="0.25">
      <c r="A3267" t="s">
        <v>8355</v>
      </c>
      <c r="B3267" t="s">
        <v>332</v>
      </c>
    </row>
    <row r="3268" spans="1:2" x14ac:dyDescent="0.25">
      <c r="A3268" t="s">
        <v>8312</v>
      </c>
      <c r="B3268" t="s">
        <v>426</v>
      </c>
    </row>
    <row r="3269" spans="1:2" x14ac:dyDescent="0.25">
      <c r="A3269" t="s">
        <v>433</v>
      </c>
      <c r="B3269" t="s">
        <v>434</v>
      </c>
    </row>
    <row r="3270" spans="1:2" x14ac:dyDescent="0.25">
      <c r="A3270" t="s">
        <v>333</v>
      </c>
      <c r="B3270" t="s">
        <v>334</v>
      </c>
    </row>
    <row r="3271" spans="1:2" x14ac:dyDescent="0.25">
      <c r="A3271" t="s">
        <v>8145</v>
      </c>
      <c r="B3271" t="s">
        <v>8146</v>
      </c>
    </row>
    <row r="3272" spans="1:2" x14ac:dyDescent="0.25">
      <c r="A3272" t="s">
        <v>701</v>
      </c>
      <c r="B3272" t="s">
        <v>702</v>
      </c>
    </row>
    <row r="3273" spans="1:2" x14ac:dyDescent="0.25">
      <c r="A3273" t="s">
        <v>1313</v>
      </c>
      <c r="B3273" t="s">
        <v>1314</v>
      </c>
    </row>
    <row r="3274" spans="1:2" x14ac:dyDescent="0.25">
      <c r="A3274" t="s">
        <v>298</v>
      </c>
      <c r="B3274" t="s">
        <v>299</v>
      </c>
    </row>
    <row r="3275" spans="1:2" x14ac:dyDescent="0.25">
      <c r="A3275" t="s">
        <v>771</v>
      </c>
      <c r="B3275" t="s">
        <v>772</v>
      </c>
    </row>
    <row r="3276" spans="1:2" x14ac:dyDescent="0.25">
      <c r="A3276" t="s">
        <v>8453</v>
      </c>
      <c r="B3276" t="s">
        <v>7929</v>
      </c>
    </row>
    <row r="3277" spans="1:2" x14ac:dyDescent="0.25">
      <c r="A3277" t="s">
        <v>637</v>
      </c>
      <c r="B3277" t="s">
        <v>638</v>
      </c>
    </row>
    <row r="3278" spans="1:2" x14ac:dyDescent="0.25">
      <c r="A3278" t="s">
        <v>120</v>
      </c>
      <c r="B3278" t="s">
        <v>121</v>
      </c>
    </row>
    <row r="3279" spans="1:2" x14ac:dyDescent="0.25">
      <c r="A3279" t="s">
        <v>8435</v>
      </c>
      <c r="B3279" t="s">
        <v>173</v>
      </c>
    </row>
    <row r="3280" spans="1:2" x14ac:dyDescent="0.25">
      <c r="A3280" t="s">
        <v>120</v>
      </c>
      <c r="B3280" t="s">
        <v>121</v>
      </c>
    </row>
    <row r="3281" spans="1:2" x14ac:dyDescent="0.25">
      <c r="A3281" t="s">
        <v>120</v>
      </c>
      <c r="B3281" t="s">
        <v>121</v>
      </c>
    </row>
    <row r="3282" spans="1:2" x14ac:dyDescent="0.25">
      <c r="A3282" t="s">
        <v>1377</v>
      </c>
      <c r="B3282" t="s">
        <v>1378</v>
      </c>
    </row>
    <row r="3283" spans="1:2" x14ac:dyDescent="0.25">
      <c r="A3283" t="s">
        <v>1403</v>
      </c>
      <c r="B3283" t="s">
        <v>1404</v>
      </c>
    </row>
    <row r="3284" spans="1:2" x14ac:dyDescent="0.25">
      <c r="A3284" t="s">
        <v>142</v>
      </c>
      <c r="B3284" t="s">
        <v>143</v>
      </c>
    </row>
    <row r="3285" spans="1:2" x14ac:dyDescent="0.25">
      <c r="A3285" t="s">
        <v>120</v>
      </c>
      <c r="B3285" t="s">
        <v>121</v>
      </c>
    </row>
    <row r="3286" spans="1:2" x14ac:dyDescent="0.25">
      <c r="A3286" t="s">
        <v>8071</v>
      </c>
      <c r="B3286" t="s">
        <v>8072</v>
      </c>
    </row>
    <row r="3287" spans="1:2" x14ac:dyDescent="0.25">
      <c r="A3287" t="s">
        <v>739</v>
      </c>
      <c r="B3287" t="s">
        <v>740</v>
      </c>
    </row>
    <row r="3288" spans="1:2" x14ac:dyDescent="0.25">
      <c r="A3288" t="s">
        <v>120</v>
      </c>
      <c r="B3288" t="s">
        <v>121</v>
      </c>
    </row>
    <row r="3289" spans="1:2" x14ac:dyDescent="0.25">
      <c r="A3289" t="s">
        <v>310</v>
      </c>
      <c r="B3289" t="s">
        <v>311</v>
      </c>
    </row>
    <row r="3290" spans="1:2" x14ac:dyDescent="0.25">
      <c r="A3290" t="s">
        <v>364</v>
      </c>
      <c r="B3290" t="s">
        <v>365</v>
      </c>
    </row>
    <row r="3291" spans="1:2" x14ac:dyDescent="0.25">
      <c r="A3291" t="s">
        <v>169</v>
      </c>
      <c r="B3291" t="s">
        <v>170</v>
      </c>
    </row>
    <row r="3292" spans="1:2" x14ac:dyDescent="0.25">
      <c r="A3292" t="s">
        <v>8368</v>
      </c>
      <c r="B3292" t="s">
        <v>297</v>
      </c>
    </row>
    <row r="3293" spans="1:2" x14ac:dyDescent="0.25">
      <c r="A3293" t="s">
        <v>8547</v>
      </c>
      <c r="B3293" t="s">
        <v>935</v>
      </c>
    </row>
    <row r="3294" spans="1:2" x14ac:dyDescent="0.25">
      <c r="A3294" t="s">
        <v>120</v>
      </c>
      <c r="B3294" t="s">
        <v>121</v>
      </c>
    </row>
    <row r="3295" spans="1:2" x14ac:dyDescent="0.25">
      <c r="A3295" t="s">
        <v>120</v>
      </c>
      <c r="B3295" t="s">
        <v>121</v>
      </c>
    </row>
    <row r="3296" spans="1:2" x14ac:dyDescent="0.25">
      <c r="A3296" t="s">
        <v>552</v>
      </c>
      <c r="B3296" t="s">
        <v>553</v>
      </c>
    </row>
    <row r="3297" spans="1:2" x14ac:dyDescent="0.25">
      <c r="A3297" t="s">
        <v>314</v>
      </c>
      <c r="B3297" t="s">
        <v>315</v>
      </c>
    </row>
    <row r="3298" spans="1:2" x14ac:dyDescent="0.25">
      <c r="A3298" t="s">
        <v>1391</v>
      </c>
      <c r="B3298" t="s">
        <v>1392</v>
      </c>
    </row>
    <row r="3299" spans="1:2" x14ac:dyDescent="0.25">
      <c r="A3299" t="s">
        <v>120</v>
      </c>
      <c r="B3299" t="s">
        <v>121</v>
      </c>
    </row>
    <row r="3300" spans="1:2" x14ac:dyDescent="0.25">
      <c r="A3300" t="s">
        <v>120</v>
      </c>
      <c r="B3300" t="s">
        <v>121</v>
      </c>
    </row>
    <row r="3301" spans="1:2" x14ac:dyDescent="0.25">
      <c r="A3301" t="s">
        <v>1315</v>
      </c>
      <c r="B3301" t="s">
        <v>1316</v>
      </c>
    </row>
    <row r="3302" spans="1:2" x14ac:dyDescent="0.25">
      <c r="A3302" t="s">
        <v>8129</v>
      </c>
      <c r="B3302" t="s">
        <v>8130</v>
      </c>
    </row>
    <row r="3303" spans="1:2" x14ac:dyDescent="0.25">
      <c r="A3303" t="s">
        <v>617</v>
      </c>
      <c r="B3303" t="s">
        <v>618</v>
      </c>
    </row>
    <row r="3304" spans="1:2" x14ac:dyDescent="0.25">
      <c r="A3304" t="s">
        <v>617</v>
      </c>
      <c r="B3304" t="s">
        <v>618</v>
      </c>
    </row>
    <row r="3305" spans="1:2" x14ac:dyDescent="0.25">
      <c r="A3305" t="s">
        <v>617</v>
      </c>
      <c r="B3305" t="s">
        <v>618</v>
      </c>
    </row>
    <row r="3306" spans="1:2" x14ac:dyDescent="0.25">
      <c r="A3306" t="s">
        <v>617</v>
      </c>
      <c r="B3306" t="s">
        <v>618</v>
      </c>
    </row>
    <row r="3307" spans="1:2" x14ac:dyDescent="0.25">
      <c r="A3307" t="s">
        <v>617</v>
      </c>
      <c r="B3307" t="s">
        <v>618</v>
      </c>
    </row>
    <row r="3308" spans="1:2" x14ac:dyDescent="0.25">
      <c r="A3308" t="s">
        <v>8775</v>
      </c>
      <c r="B3308" t="s">
        <v>8774</v>
      </c>
    </row>
    <row r="3309" spans="1:2" x14ac:dyDescent="0.25">
      <c r="A3309" t="s">
        <v>333</v>
      </c>
      <c r="B3309" t="s">
        <v>334</v>
      </c>
    </row>
    <row r="3310" spans="1:2" x14ac:dyDescent="0.25">
      <c r="A3310" t="s">
        <v>1377</v>
      </c>
      <c r="B3310" t="s">
        <v>1378</v>
      </c>
    </row>
    <row r="3311" spans="1:2" x14ac:dyDescent="0.25">
      <c r="A3311" t="s">
        <v>7834</v>
      </c>
      <c r="B3311" t="s">
        <v>7835</v>
      </c>
    </row>
    <row r="3312" spans="1:2" x14ac:dyDescent="0.25">
      <c r="A3312" t="s">
        <v>288</v>
      </c>
      <c r="B3312" t="s">
        <v>289</v>
      </c>
    </row>
    <row r="3313" spans="1:2" x14ac:dyDescent="0.25">
      <c r="A3313" t="s">
        <v>8442</v>
      </c>
      <c r="B3313" t="s">
        <v>8443</v>
      </c>
    </row>
    <row r="3314" spans="1:2" x14ac:dyDescent="0.25">
      <c r="A3314" t="s">
        <v>8442</v>
      </c>
      <c r="B3314" t="s">
        <v>8443</v>
      </c>
    </row>
    <row r="3315" spans="1:2" x14ac:dyDescent="0.25">
      <c r="A3315" t="s">
        <v>527</v>
      </c>
      <c r="B3315" t="s">
        <v>528</v>
      </c>
    </row>
    <row r="3316" spans="1:2" x14ac:dyDescent="0.25">
      <c r="A3316" t="s">
        <v>8501</v>
      </c>
      <c r="B3316" t="s">
        <v>627</v>
      </c>
    </row>
    <row r="3317" spans="1:2" x14ac:dyDescent="0.25">
      <c r="A3317" t="s">
        <v>8345</v>
      </c>
      <c r="B3317" t="s">
        <v>1275</v>
      </c>
    </row>
    <row r="3318" spans="1:2" x14ac:dyDescent="0.25">
      <c r="A3318" t="s">
        <v>611</v>
      </c>
      <c r="B3318" t="s">
        <v>612</v>
      </c>
    </row>
    <row r="3319" spans="1:2" x14ac:dyDescent="0.25">
      <c r="A3319" t="s">
        <v>144</v>
      </c>
      <c r="B3319" t="s">
        <v>145</v>
      </c>
    </row>
    <row r="3320" spans="1:2" x14ac:dyDescent="0.25">
      <c r="A3320" t="s">
        <v>93</v>
      </c>
      <c r="B3320" t="s">
        <v>94</v>
      </c>
    </row>
    <row r="3321" spans="1:2" x14ac:dyDescent="0.25">
      <c r="A3321" t="s">
        <v>308</v>
      </c>
      <c r="B3321" t="s">
        <v>309</v>
      </c>
    </row>
    <row r="3322" spans="1:2" x14ac:dyDescent="0.25">
      <c r="A3322" t="s">
        <v>120</v>
      </c>
      <c r="B3322" t="s">
        <v>121</v>
      </c>
    </row>
    <row r="3323" spans="1:2" x14ac:dyDescent="0.25">
      <c r="A3323" t="s">
        <v>230</v>
      </c>
      <c r="B3323" t="s">
        <v>231</v>
      </c>
    </row>
    <row r="3324" spans="1:2" x14ac:dyDescent="0.25">
      <c r="A3324" t="s">
        <v>457</v>
      </c>
      <c r="B3324" t="s">
        <v>458</v>
      </c>
    </row>
    <row r="3325" spans="1:2" x14ac:dyDescent="0.25">
      <c r="A3325" t="s">
        <v>921</v>
      </c>
      <c r="B3325" t="s">
        <v>922</v>
      </c>
    </row>
    <row r="3326" spans="1:2" x14ac:dyDescent="0.25">
      <c r="A3326" t="s">
        <v>921</v>
      </c>
      <c r="B3326" t="s">
        <v>922</v>
      </c>
    </row>
    <row r="3327" spans="1:2" x14ac:dyDescent="0.25">
      <c r="A3327" t="s">
        <v>492</v>
      </c>
      <c r="B3327" t="s">
        <v>493</v>
      </c>
    </row>
    <row r="3328" spans="1:2" x14ac:dyDescent="0.25">
      <c r="A3328" t="s">
        <v>453</v>
      </c>
      <c r="B3328" t="s">
        <v>454</v>
      </c>
    </row>
    <row r="3329" spans="1:2" x14ac:dyDescent="0.25">
      <c r="A3329" t="s">
        <v>7977</v>
      </c>
      <c r="B3329" t="s">
        <v>7978</v>
      </c>
    </row>
    <row r="3330" spans="1:2" x14ac:dyDescent="0.25">
      <c r="A3330" t="s">
        <v>7846</v>
      </c>
      <c r="B3330" t="s">
        <v>7847</v>
      </c>
    </row>
    <row r="3331" spans="1:2" x14ac:dyDescent="0.25">
      <c r="A3331" t="s">
        <v>453</v>
      </c>
      <c r="B3331" t="s">
        <v>454</v>
      </c>
    </row>
    <row r="3332" spans="1:2" x14ac:dyDescent="0.25">
      <c r="A3332" t="s">
        <v>254</v>
      </c>
      <c r="B3332" t="s">
        <v>255</v>
      </c>
    </row>
    <row r="3333" spans="1:2" x14ac:dyDescent="0.25">
      <c r="A3333" t="s">
        <v>8239</v>
      </c>
      <c r="B3333" t="s">
        <v>8240</v>
      </c>
    </row>
    <row r="3334" spans="1:2" x14ac:dyDescent="0.25">
      <c r="A3334" t="s">
        <v>8239</v>
      </c>
      <c r="B3334" t="s">
        <v>8240</v>
      </c>
    </row>
    <row r="3335" spans="1:2" x14ac:dyDescent="0.25">
      <c r="A3335" t="s">
        <v>292</v>
      </c>
      <c r="B3335" t="s">
        <v>293</v>
      </c>
    </row>
    <row r="3336" spans="1:2" x14ac:dyDescent="0.25">
      <c r="A3336" t="s">
        <v>1395</v>
      </c>
      <c r="B3336" t="s">
        <v>1396</v>
      </c>
    </row>
    <row r="3337" spans="1:2" x14ac:dyDescent="0.25">
      <c r="A3337" t="s">
        <v>521</v>
      </c>
      <c r="B3337" t="s">
        <v>522</v>
      </c>
    </row>
    <row r="3338" spans="1:2" x14ac:dyDescent="0.25">
      <c r="A3338" t="s">
        <v>254</v>
      </c>
      <c r="B3338" t="s">
        <v>255</v>
      </c>
    </row>
    <row r="3339" spans="1:2" x14ac:dyDescent="0.25">
      <c r="A3339" t="s">
        <v>254</v>
      </c>
      <c r="B3339" t="s">
        <v>255</v>
      </c>
    </row>
    <row r="3340" spans="1:2" x14ac:dyDescent="0.25">
      <c r="A3340" t="s">
        <v>8167</v>
      </c>
      <c r="B3340" t="s">
        <v>8168</v>
      </c>
    </row>
    <row r="3341" spans="1:2" x14ac:dyDescent="0.25">
      <c r="A3341" t="s">
        <v>1419</v>
      </c>
      <c r="B3341" t="s">
        <v>1420</v>
      </c>
    </row>
    <row r="3342" spans="1:2" x14ac:dyDescent="0.25">
      <c r="A3342" t="s">
        <v>8495</v>
      </c>
      <c r="B3342" t="s">
        <v>8496</v>
      </c>
    </row>
    <row r="3343" spans="1:2" x14ac:dyDescent="0.25">
      <c r="A3343" t="s">
        <v>270</v>
      </c>
      <c r="B3343" t="s">
        <v>271</v>
      </c>
    </row>
    <row r="3344" spans="1:2" x14ac:dyDescent="0.25">
      <c r="A3344" t="s">
        <v>270</v>
      </c>
      <c r="B3344" t="s">
        <v>271</v>
      </c>
    </row>
    <row r="3345" spans="1:2" x14ac:dyDescent="0.25">
      <c r="A3345" t="s">
        <v>8338</v>
      </c>
      <c r="B3345" t="s">
        <v>461</v>
      </c>
    </row>
    <row r="3346" spans="1:2" x14ac:dyDescent="0.25">
      <c r="A3346" t="s">
        <v>1421</v>
      </c>
      <c r="B3346" t="s">
        <v>1422</v>
      </c>
    </row>
    <row r="3347" spans="1:2" x14ac:dyDescent="0.25">
      <c r="A3347" t="s">
        <v>93</v>
      </c>
      <c r="B3347" t="s">
        <v>94</v>
      </c>
    </row>
    <row r="3348" spans="1:2" x14ac:dyDescent="0.25">
      <c r="A3348" t="s">
        <v>142</v>
      </c>
      <c r="B3348" t="s">
        <v>143</v>
      </c>
    </row>
    <row r="3349" spans="1:2" x14ac:dyDescent="0.25">
      <c r="A3349" t="s">
        <v>120</v>
      </c>
      <c r="B3349" t="s">
        <v>121</v>
      </c>
    </row>
    <row r="3350" spans="1:2" x14ac:dyDescent="0.25">
      <c r="A3350" t="s">
        <v>1317</v>
      </c>
      <c r="B3350" t="s">
        <v>1318</v>
      </c>
    </row>
    <row r="3351" spans="1:2" x14ac:dyDescent="0.25">
      <c r="A3351" t="s">
        <v>83</v>
      </c>
      <c r="B3351" t="s">
        <v>84</v>
      </c>
    </row>
    <row r="3352" spans="1:2" x14ac:dyDescent="0.25">
      <c r="A3352" t="s">
        <v>8332</v>
      </c>
      <c r="B3352" t="s">
        <v>630</v>
      </c>
    </row>
    <row r="3353" spans="1:2" x14ac:dyDescent="0.25">
      <c r="A3353" t="s">
        <v>573</v>
      </c>
      <c r="B3353" t="s">
        <v>574</v>
      </c>
    </row>
    <row r="3354" spans="1:2" x14ac:dyDescent="0.25">
      <c r="A3354" t="s">
        <v>573</v>
      </c>
      <c r="B3354" t="s">
        <v>574</v>
      </c>
    </row>
    <row r="3355" spans="1:2" x14ac:dyDescent="0.25">
      <c r="A3355" t="s">
        <v>238</v>
      </c>
      <c r="B3355" t="s">
        <v>239</v>
      </c>
    </row>
    <row r="3356" spans="1:2" x14ac:dyDescent="0.25">
      <c r="A3356" t="s">
        <v>8345</v>
      </c>
      <c r="B3356" t="s">
        <v>1275</v>
      </c>
    </row>
    <row r="3357" spans="1:2" x14ac:dyDescent="0.25">
      <c r="A3357" t="s">
        <v>212</v>
      </c>
      <c r="B3357" t="s">
        <v>213</v>
      </c>
    </row>
    <row r="3358" spans="1:2" x14ac:dyDescent="0.25">
      <c r="A3358" t="s">
        <v>496</v>
      </c>
      <c r="B3358" t="s">
        <v>497</v>
      </c>
    </row>
    <row r="3359" spans="1:2" x14ac:dyDescent="0.25">
      <c r="A3359" t="s">
        <v>710</v>
      </c>
      <c r="B3359" t="s">
        <v>711</v>
      </c>
    </row>
    <row r="3360" spans="1:2" x14ac:dyDescent="0.25">
      <c r="A3360" t="s">
        <v>710</v>
      </c>
      <c r="B3360" t="s">
        <v>711</v>
      </c>
    </row>
    <row r="3361" spans="1:2" x14ac:dyDescent="0.25">
      <c r="A3361" t="s">
        <v>8338</v>
      </c>
      <c r="B3361" t="s">
        <v>461</v>
      </c>
    </row>
    <row r="3362" spans="1:2" x14ac:dyDescent="0.25">
      <c r="A3362" t="s">
        <v>8307</v>
      </c>
      <c r="B3362" t="s">
        <v>828</v>
      </c>
    </row>
    <row r="3363" spans="1:2" x14ac:dyDescent="0.25">
      <c r="A3363" t="s">
        <v>449</v>
      </c>
      <c r="B3363" t="s">
        <v>450</v>
      </c>
    </row>
    <row r="3364" spans="1:2" x14ac:dyDescent="0.25">
      <c r="A3364" t="s">
        <v>272</v>
      </c>
      <c r="B3364" t="s">
        <v>273</v>
      </c>
    </row>
    <row r="3365" spans="1:2" x14ac:dyDescent="0.25">
      <c r="A3365" t="s">
        <v>333</v>
      </c>
      <c r="B3365" t="s">
        <v>334</v>
      </c>
    </row>
    <row r="3366" spans="1:2" x14ac:dyDescent="0.25">
      <c r="A3366" t="s">
        <v>8378</v>
      </c>
      <c r="B3366" t="s">
        <v>1310</v>
      </c>
    </row>
    <row r="3367" spans="1:2" x14ac:dyDescent="0.25">
      <c r="A3367" t="s">
        <v>761</v>
      </c>
      <c r="B3367" t="s">
        <v>762</v>
      </c>
    </row>
    <row r="3368" spans="1:2" x14ac:dyDescent="0.25">
      <c r="A3368" t="s">
        <v>1399</v>
      </c>
      <c r="B3368" t="s">
        <v>1400</v>
      </c>
    </row>
    <row r="3369" spans="1:2" x14ac:dyDescent="0.25">
      <c r="A3369" t="s">
        <v>915</v>
      </c>
      <c r="B3369" t="s">
        <v>916</v>
      </c>
    </row>
    <row r="3370" spans="1:2" x14ac:dyDescent="0.25">
      <c r="A3370" t="s">
        <v>915</v>
      </c>
      <c r="B3370" t="s">
        <v>916</v>
      </c>
    </row>
    <row r="3371" spans="1:2" x14ac:dyDescent="0.25">
      <c r="A3371" t="s">
        <v>416</v>
      </c>
      <c r="B3371" t="s">
        <v>417</v>
      </c>
    </row>
    <row r="3372" spans="1:2" x14ac:dyDescent="0.25">
      <c r="A3372" t="s">
        <v>120</v>
      </c>
      <c r="B3372" t="s">
        <v>121</v>
      </c>
    </row>
    <row r="3373" spans="1:2" x14ac:dyDescent="0.25">
      <c r="A3373" t="s">
        <v>726</v>
      </c>
      <c r="B3373" t="s">
        <v>727</v>
      </c>
    </row>
    <row r="3374" spans="1:2" x14ac:dyDescent="0.25">
      <c r="A3374" t="s">
        <v>8504</v>
      </c>
      <c r="B3374" t="s">
        <v>8505</v>
      </c>
    </row>
    <row r="3375" spans="1:2" x14ac:dyDescent="0.25">
      <c r="A3375" t="s">
        <v>120</v>
      </c>
      <c r="B3375" t="s">
        <v>121</v>
      </c>
    </row>
    <row r="3376" spans="1:2" x14ac:dyDescent="0.25">
      <c r="A3376" t="s">
        <v>7891</v>
      </c>
      <c r="B3376" t="s">
        <v>1126</v>
      </c>
    </row>
    <row r="3377" spans="1:2" x14ac:dyDescent="0.25">
      <c r="A3377" t="s">
        <v>116</v>
      </c>
      <c r="B3377" t="s">
        <v>117</v>
      </c>
    </row>
    <row r="3378" spans="1:2" x14ac:dyDescent="0.25">
      <c r="A3378" t="s">
        <v>128</v>
      </c>
      <c r="B3378" t="s">
        <v>129</v>
      </c>
    </row>
    <row r="3379" spans="1:2" x14ac:dyDescent="0.25">
      <c r="A3379" t="s">
        <v>128</v>
      </c>
      <c r="B3379" t="s">
        <v>129</v>
      </c>
    </row>
    <row r="3380" spans="1:2" x14ac:dyDescent="0.25">
      <c r="A3380" t="s">
        <v>8306</v>
      </c>
      <c r="B3380" t="s">
        <v>7853</v>
      </c>
    </row>
    <row r="3381" spans="1:2" x14ac:dyDescent="0.25">
      <c r="A3381" t="s">
        <v>8316</v>
      </c>
      <c r="B3381" t="s">
        <v>585</v>
      </c>
    </row>
    <row r="3382" spans="1:2" x14ac:dyDescent="0.25">
      <c r="A3382" t="s">
        <v>8313</v>
      </c>
      <c r="B3382" t="s">
        <v>322</v>
      </c>
    </row>
    <row r="3383" spans="1:2" x14ac:dyDescent="0.25">
      <c r="A3383" t="s">
        <v>110</v>
      </c>
      <c r="B3383" t="s">
        <v>111</v>
      </c>
    </row>
    <row r="3384" spans="1:2" x14ac:dyDescent="0.25">
      <c r="A3384" t="s">
        <v>474</v>
      </c>
      <c r="B3384" t="s">
        <v>475</v>
      </c>
    </row>
    <row r="3385" spans="1:2" x14ac:dyDescent="0.25">
      <c r="A3385" t="s">
        <v>1192</v>
      </c>
      <c r="B3385" t="s">
        <v>1193</v>
      </c>
    </row>
    <row r="3386" spans="1:2" x14ac:dyDescent="0.25">
      <c r="A3386" t="s">
        <v>662</v>
      </c>
      <c r="B3386" t="s">
        <v>663</v>
      </c>
    </row>
    <row r="3387" spans="1:2" x14ac:dyDescent="0.25">
      <c r="A3387" t="s">
        <v>8679</v>
      </c>
      <c r="B3387" t="s">
        <v>8680</v>
      </c>
    </row>
    <row r="3388" spans="1:2" x14ac:dyDescent="0.25">
      <c r="A3388" t="s">
        <v>755</v>
      </c>
      <c r="B3388" t="s">
        <v>756</v>
      </c>
    </row>
    <row r="3389" spans="1:2" x14ac:dyDescent="0.25">
      <c r="A3389" t="s">
        <v>1319</v>
      </c>
      <c r="B3389" t="s">
        <v>1320</v>
      </c>
    </row>
    <row r="3390" spans="1:2" x14ac:dyDescent="0.25">
      <c r="A3390" t="s">
        <v>1319</v>
      </c>
      <c r="B3390" t="s">
        <v>1320</v>
      </c>
    </row>
    <row r="3391" spans="1:2" x14ac:dyDescent="0.25">
      <c r="A3391" t="s">
        <v>1319</v>
      </c>
      <c r="B3391" t="s">
        <v>1320</v>
      </c>
    </row>
    <row r="3392" spans="1:2" x14ac:dyDescent="0.25">
      <c r="A3392" t="s">
        <v>7922</v>
      </c>
      <c r="B3392" t="s">
        <v>7923</v>
      </c>
    </row>
    <row r="3393" spans="1:2" x14ac:dyDescent="0.25">
      <c r="A3393" t="s">
        <v>294</v>
      </c>
      <c r="B3393" t="s">
        <v>295</v>
      </c>
    </row>
    <row r="3394" spans="1:2" x14ac:dyDescent="0.25">
      <c r="A3394" t="s">
        <v>459</v>
      </c>
      <c r="B3394" t="s">
        <v>460</v>
      </c>
    </row>
    <row r="3395" spans="1:2" x14ac:dyDescent="0.25">
      <c r="A3395" t="s">
        <v>801</v>
      </c>
      <c r="B3395" t="s">
        <v>802</v>
      </c>
    </row>
    <row r="3396" spans="1:2" x14ac:dyDescent="0.25">
      <c r="A3396" t="s">
        <v>8685</v>
      </c>
      <c r="B3396" t="s">
        <v>8686</v>
      </c>
    </row>
    <row r="3397" spans="1:2" x14ac:dyDescent="0.25">
      <c r="A3397" t="s">
        <v>333</v>
      </c>
      <c r="B3397" t="s">
        <v>334</v>
      </c>
    </row>
    <row r="3398" spans="1:2" x14ac:dyDescent="0.25">
      <c r="A3398" t="s">
        <v>726</v>
      </c>
      <c r="B3398" t="s">
        <v>727</v>
      </c>
    </row>
    <row r="3399" spans="1:2" x14ac:dyDescent="0.25">
      <c r="A3399" t="s">
        <v>120</v>
      </c>
      <c r="B3399" t="s">
        <v>121</v>
      </c>
    </row>
    <row r="3400" spans="1:2" x14ac:dyDescent="0.25">
      <c r="A3400" t="s">
        <v>120</v>
      </c>
      <c r="B3400" t="s">
        <v>121</v>
      </c>
    </row>
    <row r="3401" spans="1:2" x14ac:dyDescent="0.25">
      <c r="A3401" t="s">
        <v>611</v>
      </c>
      <c r="B3401" t="s">
        <v>612</v>
      </c>
    </row>
    <row r="3402" spans="1:2" x14ac:dyDescent="0.25">
      <c r="A3402" t="s">
        <v>7993</v>
      </c>
      <c r="B3402" t="s">
        <v>7994</v>
      </c>
    </row>
    <row r="3403" spans="1:2" x14ac:dyDescent="0.25">
      <c r="A3403" t="s">
        <v>1130</v>
      </c>
      <c r="B3403" t="s">
        <v>1131</v>
      </c>
    </row>
    <row r="3404" spans="1:2" x14ac:dyDescent="0.25">
      <c r="A3404" t="s">
        <v>433</v>
      </c>
      <c r="B3404" t="s">
        <v>434</v>
      </c>
    </row>
    <row r="3405" spans="1:2" x14ac:dyDescent="0.25">
      <c r="A3405" t="s">
        <v>8352</v>
      </c>
      <c r="B3405" t="s">
        <v>8353</v>
      </c>
    </row>
    <row r="3406" spans="1:2" x14ac:dyDescent="0.25">
      <c r="A3406" t="s">
        <v>300</v>
      </c>
      <c r="B3406" t="s">
        <v>301</v>
      </c>
    </row>
    <row r="3407" spans="1:2" x14ac:dyDescent="0.25">
      <c r="A3407" t="s">
        <v>431</v>
      </c>
      <c r="B3407" t="s">
        <v>432</v>
      </c>
    </row>
    <row r="3408" spans="1:2" x14ac:dyDescent="0.25">
      <c r="A3408" t="s">
        <v>120</v>
      </c>
      <c r="B3408" t="s">
        <v>121</v>
      </c>
    </row>
    <row r="3409" spans="1:2" x14ac:dyDescent="0.25">
      <c r="A3409" t="s">
        <v>1103</v>
      </c>
      <c r="B3409" t="s">
        <v>8632</v>
      </c>
    </row>
    <row r="3410" spans="1:2" x14ac:dyDescent="0.25">
      <c r="A3410" t="s">
        <v>120</v>
      </c>
      <c r="B3410" t="s">
        <v>121</v>
      </c>
    </row>
    <row r="3411" spans="1:2" x14ac:dyDescent="0.25">
      <c r="A3411" t="s">
        <v>698</v>
      </c>
      <c r="B3411" t="s">
        <v>699</v>
      </c>
    </row>
    <row r="3412" spans="1:2" x14ac:dyDescent="0.25">
      <c r="A3412" t="s">
        <v>8702</v>
      </c>
      <c r="B3412" t="s">
        <v>8703</v>
      </c>
    </row>
    <row r="3413" spans="1:2" x14ac:dyDescent="0.25">
      <c r="A3413" t="s">
        <v>622</v>
      </c>
      <c r="B3413" t="s">
        <v>623</v>
      </c>
    </row>
    <row r="3414" spans="1:2" x14ac:dyDescent="0.25">
      <c r="A3414" t="s">
        <v>8129</v>
      </c>
      <c r="B3414" t="s">
        <v>8130</v>
      </c>
    </row>
    <row r="3415" spans="1:2" x14ac:dyDescent="0.25">
      <c r="A3415" t="s">
        <v>8340</v>
      </c>
      <c r="B3415" t="s">
        <v>355</v>
      </c>
    </row>
    <row r="3416" spans="1:2" x14ac:dyDescent="0.25">
      <c r="A3416" t="s">
        <v>892</v>
      </c>
      <c r="B3416" t="s">
        <v>893</v>
      </c>
    </row>
    <row r="3417" spans="1:2" x14ac:dyDescent="0.25">
      <c r="A3417" t="s">
        <v>8248</v>
      </c>
      <c r="B3417" t="s">
        <v>8249</v>
      </c>
    </row>
    <row r="3418" spans="1:2" x14ac:dyDescent="0.25">
      <c r="A3418" t="s">
        <v>362</v>
      </c>
      <c r="B3418" t="s">
        <v>363</v>
      </c>
    </row>
    <row r="3419" spans="1:2" x14ac:dyDescent="0.25">
      <c r="A3419" t="s">
        <v>8533</v>
      </c>
      <c r="B3419" t="s">
        <v>1302</v>
      </c>
    </row>
    <row r="3420" spans="1:2" x14ac:dyDescent="0.25">
      <c r="A3420" t="s">
        <v>7936</v>
      </c>
      <c r="B3420" t="s">
        <v>873</v>
      </c>
    </row>
    <row r="3421" spans="1:2" x14ac:dyDescent="0.25">
      <c r="A3421" t="s">
        <v>921</v>
      </c>
      <c r="B3421" t="s">
        <v>922</v>
      </c>
    </row>
    <row r="3422" spans="1:2" x14ac:dyDescent="0.25">
      <c r="A3422" t="s">
        <v>8777</v>
      </c>
      <c r="B3422" t="s">
        <v>8776</v>
      </c>
    </row>
    <row r="3423" spans="1:2" x14ac:dyDescent="0.25">
      <c r="A3423" t="s">
        <v>8777</v>
      </c>
      <c r="B3423" t="s">
        <v>8776</v>
      </c>
    </row>
    <row r="3424" spans="1:2" x14ac:dyDescent="0.25">
      <c r="A3424" t="s">
        <v>8778</v>
      </c>
      <c r="B3424" t="s">
        <v>8779</v>
      </c>
    </row>
    <row r="3425" spans="1:2" x14ac:dyDescent="0.25">
      <c r="A3425" t="s">
        <v>8360</v>
      </c>
      <c r="B3425" t="s">
        <v>8361</v>
      </c>
    </row>
    <row r="3426" spans="1:2" x14ac:dyDescent="0.25">
      <c r="A3426" t="s">
        <v>120</v>
      </c>
      <c r="B3426" t="s">
        <v>121</v>
      </c>
    </row>
    <row r="3427" spans="1:2" x14ac:dyDescent="0.25">
      <c r="A3427" t="s">
        <v>1311</v>
      </c>
      <c r="B3427" t="s">
        <v>1312</v>
      </c>
    </row>
    <row r="3428" spans="1:2" x14ac:dyDescent="0.25">
      <c r="A3428" t="s">
        <v>732</v>
      </c>
      <c r="B3428" t="s">
        <v>733</v>
      </c>
    </row>
    <row r="3429" spans="1:2" x14ac:dyDescent="0.25">
      <c r="A3429" t="s">
        <v>1383</v>
      </c>
      <c r="B3429" t="s">
        <v>1384</v>
      </c>
    </row>
    <row r="3430" spans="1:2" x14ac:dyDescent="0.25">
      <c r="A3430" t="s">
        <v>457</v>
      </c>
      <c r="B3430" t="s">
        <v>458</v>
      </c>
    </row>
    <row r="3431" spans="1:2" x14ac:dyDescent="0.25">
      <c r="A3431" t="s">
        <v>240</v>
      </c>
      <c r="B3431" t="s">
        <v>241</v>
      </c>
    </row>
    <row r="3432" spans="1:2" x14ac:dyDescent="0.25">
      <c r="A3432" t="s">
        <v>575</v>
      </c>
      <c r="B3432" t="s">
        <v>576</v>
      </c>
    </row>
    <row r="3433" spans="1:2" x14ac:dyDescent="0.25">
      <c r="A3433" t="s">
        <v>541</v>
      </c>
      <c r="B3433" t="s">
        <v>542</v>
      </c>
    </row>
    <row r="3434" spans="1:2" x14ac:dyDescent="0.25">
      <c r="A3434" t="s">
        <v>1383</v>
      </c>
      <c r="B3434" t="s">
        <v>1384</v>
      </c>
    </row>
    <row r="3435" spans="1:2" x14ac:dyDescent="0.25">
      <c r="A3435" t="s">
        <v>1335</v>
      </c>
      <c r="B3435" t="s">
        <v>1336</v>
      </c>
    </row>
    <row r="3436" spans="1:2" x14ac:dyDescent="0.25">
      <c r="A3436" t="s">
        <v>116</v>
      </c>
      <c r="B3436" t="s">
        <v>117</v>
      </c>
    </row>
    <row r="3437" spans="1:2" x14ac:dyDescent="0.25">
      <c r="A3437" t="s">
        <v>116</v>
      </c>
      <c r="B3437" t="s">
        <v>117</v>
      </c>
    </row>
    <row r="3438" spans="1:2" x14ac:dyDescent="0.25">
      <c r="A3438" t="s">
        <v>116</v>
      </c>
      <c r="B3438" t="s">
        <v>117</v>
      </c>
    </row>
    <row r="3439" spans="1:2" x14ac:dyDescent="0.25">
      <c r="A3439" t="s">
        <v>116</v>
      </c>
      <c r="B3439" t="s">
        <v>117</v>
      </c>
    </row>
    <row r="3440" spans="1:2" x14ac:dyDescent="0.25">
      <c r="A3440" t="s">
        <v>116</v>
      </c>
      <c r="B3440" t="s">
        <v>117</v>
      </c>
    </row>
    <row r="3441" spans="1:2" x14ac:dyDescent="0.25">
      <c r="A3441" t="s">
        <v>116</v>
      </c>
      <c r="B3441" t="s">
        <v>117</v>
      </c>
    </row>
    <row r="3442" spans="1:2" x14ac:dyDescent="0.25">
      <c r="A3442" t="s">
        <v>116</v>
      </c>
      <c r="B3442" t="s">
        <v>117</v>
      </c>
    </row>
    <row r="3443" spans="1:2" x14ac:dyDescent="0.25">
      <c r="A3443" t="s">
        <v>116</v>
      </c>
      <c r="B3443" t="s">
        <v>117</v>
      </c>
    </row>
    <row r="3444" spans="1:2" x14ac:dyDescent="0.25">
      <c r="A3444" t="s">
        <v>116</v>
      </c>
      <c r="B3444" t="s">
        <v>117</v>
      </c>
    </row>
    <row r="3445" spans="1:2" x14ac:dyDescent="0.25">
      <c r="A3445" t="s">
        <v>116</v>
      </c>
      <c r="B3445" t="s">
        <v>117</v>
      </c>
    </row>
    <row r="3446" spans="1:2" x14ac:dyDescent="0.25">
      <c r="A3446" t="s">
        <v>116</v>
      </c>
      <c r="B3446" t="s">
        <v>117</v>
      </c>
    </row>
    <row r="3447" spans="1:2" x14ac:dyDescent="0.25">
      <c r="A3447" t="s">
        <v>116</v>
      </c>
      <c r="B3447" t="s">
        <v>117</v>
      </c>
    </row>
    <row r="3448" spans="1:2" x14ac:dyDescent="0.25">
      <c r="A3448" t="s">
        <v>116</v>
      </c>
      <c r="B3448" t="s">
        <v>117</v>
      </c>
    </row>
    <row r="3449" spans="1:2" x14ac:dyDescent="0.25">
      <c r="A3449" t="s">
        <v>116</v>
      </c>
      <c r="B3449" t="s">
        <v>117</v>
      </c>
    </row>
    <row r="3450" spans="1:2" x14ac:dyDescent="0.25">
      <c r="A3450" t="s">
        <v>116</v>
      </c>
      <c r="B3450" t="s">
        <v>117</v>
      </c>
    </row>
    <row r="3451" spans="1:2" x14ac:dyDescent="0.25">
      <c r="A3451" t="s">
        <v>116</v>
      </c>
      <c r="B3451" t="s">
        <v>117</v>
      </c>
    </row>
    <row r="3452" spans="1:2" x14ac:dyDescent="0.25">
      <c r="A3452" t="s">
        <v>633</v>
      </c>
      <c r="B3452" t="s">
        <v>634</v>
      </c>
    </row>
    <row r="3453" spans="1:2" x14ac:dyDescent="0.25">
      <c r="A3453" t="s">
        <v>633</v>
      </c>
      <c r="B3453" t="s">
        <v>634</v>
      </c>
    </row>
    <row r="3454" spans="1:2" x14ac:dyDescent="0.25">
      <c r="A3454" t="s">
        <v>116</v>
      </c>
      <c r="B3454" t="s">
        <v>117</v>
      </c>
    </row>
    <row r="3455" spans="1:2" x14ac:dyDescent="0.25">
      <c r="A3455" t="s">
        <v>116</v>
      </c>
      <c r="B3455" t="s">
        <v>117</v>
      </c>
    </row>
    <row r="3456" spans="1:2" x14ac:dyDescent="0.25">
      <c r="A3456" t="s">
        <v>116</v>
      </c>
      <c r="B3456" t="s">
        <v>117</v>
      </c>
    </row>
    <row r="3457" spans="1:2" x14ac:dyDescent="0.25">
      <c r="A3457" t="s">
        <v>116</v>
      </c>
      <c r="B3457" t="s">
        <v>117</v>
      </c>
    </row>
    <row r="3458" spans="1:2" x14ac:dyDescent="0.25">
      <c r="A3458" t="s">
        <v>116</v>
      </c>
      <c r="B3458" t="s">
        <v>117</v>
      </c>
    </row>
    <row r="3459" spans="1:2" x14ac:dyDescent="0.25">
      <c r="A3459" t="s">
        <v>116</v>
      </c>
      <c r="B3459" t="s">
        <v>117</v>
      </c>
    </row>
    <row r="3460" spans="1:2" x14ac:dyDescent="0.25">
      <c r="A3460" t="s">
        <v>116</v>
      </c>
      <c r="B3460" t="s">
        <v>117</v>
      </c>
    </row>
    <row r="3461" spans="1:2" x14ac:dyDescent="0.25">
      <c r="A3461" t="s">
        <v>116</v>
      </c>
      <c r="B3461" t="s">
        <v>117</v>
      </c>
    </row>
    <row r="3462" spans="1:2" x14ac:dyDescent="0.25">
      <c r="A3462" t="s">
        <v>633</v>
      </c>
      <c r="B3462" t="s">
        <v>634</v>
      </c>
    </row>
    <row r="3463" spans="1:2" x14ac:dyDescent="0.25">
      <c r="A3463" t="s">
        <v>116</v>
      </c>
      <c r="B3463" t="s">
        <v>117</v>
      </c>
    </row>
    <row r="3464" spans="1:2" x14ac:dyDescent="0.25">
      <c r="A3464" t="s">
        <v>116</v>
      </c>
      <c r="B3464" t="s">
        <v>117</v>
      </c>
    </row>
    <row r="3465" spans="1:2" x14ac:dyDescent="0.25">
      <c r="A3465" t="s">
        <v>116</v>
      </c>
      <c r="B3465" t="s">
        <v>117</v>
      </c>
    </row>
    <row r="3466" spans="1:2" x14ac:dyDescent="0.25">
      <c r="A3466" t="s">
        <v>116</v>
      </c>
      <c r="B3466" t="s">
        <v>117</v>
      </c>
    </row>
    <row r="3467" spans="1:2" x14ac:dyDescent="0.25">
      <c r="A3467" t="s">
        <v>116</v>
      </c>
      <c r="B3467" t="s">
        <v>117</v>
      </c>
    </row>
    <row r="3468" spans="1:2" x14ac:dyDescent="0.25">
      <c r="A3468" t="s">
        <v>116</v>
      </c>
      <c r="B3468" t="s">
        <v>117</v>
      </c>
    </row>
    <row r="3469" spans="1:2" x14ac:dyDescent="0.25">
      <c r="A3469" t="s">
        <v>116</v>
      </c>
      <c r="B3469" t="s">
        <v>117</v>
      </c>
    </row>
    <row r="3470" spans="1:2" x14ac:dyDescent="0.25">
      <c r="A3470" t="s">
        <v>116</v>
      </c>
      <c r="B3470" t="s">
        <v>117</v>
      </c>
    </row>
    <row r="3471" spans="1:2" x14ac:dyDescent="0.25">
      <c r="A3471" t="s">
        <v>116</v>
      </c>
      <c r="B3471" t="s">
        <v>117</v>
      </c>
    </row>
    <row r="3472" spans="1:2" x14ac:dyDescent="0.25">
      <c r="A3472" t="s">
        <v>633</v>
      </c>
      <c r="B3472" t="s">
        <v>634</v>
      </c>
    </row>
    <row r="3473" spans="1:2" x14ac:dyDescent="0.25">
      <c r="A3473" t="s">
        <v>116</v>
      </c>
      <c r="B3473" t="s">
        <v>117</v>
      </c>
    </row>
    <row r="3474" spans="1:2" x14ac:dyDescent="0.25">
      <c r="A3474" t="s">
        <v>8756</v>
      </c>
      <c r="B3474" t="s">
        <v>8659</v>
      </c>
    </row>
    <row r="3475" spans="1:2" x14ac:dyDescent="0.25">
      <c r="A3475" t="s">
        <v>8756</v>
      </c>
      <c r="B3475" t="s">
        <v>8659</v>
      </c>
    </row>
    <row r="3476" spans="1:2" x14ac:dyDescent="0.25">
      <c r="A3476" t="s">
        <v>8756</v>
      </c>
      <c r="B3476" t="s">
        <v>8659</v>
      </c>
    </row>
    <row r="3477" spans="1:2" x14ac:dyDescent="0.25">
      <c r="A3477" t="s">
        <v>8756</v>
      </c>
      <c r="B3477" t="s">
        <v>8659</v>
      </c>
    </row>
    <row r="3478" spans="1:2" x14ac:dyDescent="0.25">
      <c r="A3478" t="s">
        <v>8756</v>
      </c>
      <c r="B3478" t="s">
        <v>8659</v>
      </c>
    </row>
    <row r="3479" spans="1:2" x14ac:dyDescent="0.25">
      <c r="A3479" t="s">
        <v>8756</v>
      </c>
      <c r="B3479" t="s">
        <v>8659</v>
      </c>
    </row>
    <row r="3480" spans="1:2" x14ac:dyDescent="0.25">
      <c r="A3480" t="s">
        <v>1453</v>
      </c>
      <c r="B3480" t="s">
        <v>1454</v>
      </c>
    </row>
    <row r="3481" spans="1:2" x14ac:dyDescent="0.25">
      <c r="A3481" t="s">
        <v>1325</v>
      </c>
      <c r="B3481" t="s">
        <v>1326</v>
      </c>
    </row>
    <row r="3482" spans="1:2" x14ac:dyDescent="0.25">
      <c r="A3482" t="s">
        <v>1453</v>
      </c>
      <c r="B3482" t="s">
        <v>1454</v>
      </c>
    </row>
    <row r="3483" spans="1:2" x14ac:dyDescent="0.25">
      <c r="A3483" t="s">
        <v>8079</v>
      </c>
      <c r="B3483" t="s">
        <v>1332</v>
      </c>
    </row>
    <row r="3484" spans="1:2" x14ac:dyDescent="0.25">
      <c r="A3484" t="s">
        <v>1325</v>
      </c>
      <c r="B3484" t="s">
        <v>1326</v>
      </c>
    </row>
    <row r="3485" spans="1:2" x14ac:dyDescent="0.25">
      <c r="A3485" t="s">
        <v>8079</v>
      </c>
      <c r="B3485" t="s">
        <v>1332</v>
      </c>
    </row>
    <row r="3486" spans="1:2" x14ac:dyDescent="0.25">
      <c r="A3486" t="s">
        <v>8547</v>
      </c>
      <c r="B3486" t="s">
        <v>935</v>
      </c>
    </row>
    <row r="3487" spans="1:2" x14ac:dyDescent="0.25">
      <c r="A3487" t="s">
        <v>8450</v>
      </c>
      <c r="B3487" t="s">
        <v>8451</v>
      </c>
    </row>
    <row r="3488" spans="1:2" x14ac:dyDescent="0.25">
      <c r="A3488" t="s">
        <v>234</v>
      </c>
      <c r="B3488" t="s">
        <v>235</v>
      </c>
    </row>
    <row r="3489" spans="1:2" x14ac:dyDescent="0.25">
      <c r="A3489" t="s">
        <v>120</v>
      </c>
      <c r="B3489" t="s">
        <v>121</v>
      </c>
    </row>
    <row r="3490" spans="1:2" x14ac:dyDescent="0.25">
      <c r="A3490" t="s">
        <v>8313</v>
      </c>
      <c r="B3490" t="s">
        <v>322</v>
      </c>
    </row>
    <row r="3491" spans="1:2" x14ac:dyDescent="0.25">
      <c r="A3491" t="s">
        <v>8312</v>
      </c>
      <c r="B3491" t="s">
        <v>426</v>
      </c>
    </row>
    <row r="3492" spans="1:2" x14ac:dyDescent="0.25">
      <c r="A3492" t="s">
        <v>567</v>
      </c>
      <c r="B3492" t="s">
        <v>568</v>
      </c>
    </row>
    <row r="3493" spans="1:2" x14ac:dyDescent="0.25">
      <c r="A3493" t="s">
        <v>1182</v>
      </c>
      <c r="B3493" t="s">
        <v>1183</v>
      </c>
    </row>
    <row r="3494" spans="1:2" x14ac:dyDescent="0.25">
      <c r="A3494" t="s">
        <v>304</v>
      </c>
      <c r="B3494" t="s">
        <v>305</v>
      </c>
    </row>
    <row r="3495" spans="1:2" x14ac:dyDescent="0.25">
      <c r="A3495" t="s">
        <v>120</v>
      </c>
      <c r="B3495" t="s">
        <v>121</v>
      </c>
    </row>
    <row r="3496" spans="1:2" x14ac:dyDescent="0.25">
      <c r="A3496" t="s">
        <v>120</v>
      </c>
      <c r="B3496" t="s">
        <v>121</v>
      </c>
    </row>
    <row r="3497" spans="1:2" x14ac:dyDescent="0.25">
      <c r="A3497" t="s">
        <v>97</v>
      </c>
      <c r="B3497" t="s">
        <v>98</v>
      </c>
    </row>
    <row r="3498" spans="1:2" x14ac:dyDescent="0.25">
      <c r="A3498" t="s">
        <v>1290</v>
      </c>
      <c r="B3498" t="s">
        <v>1291</v>
      </c>
    </row>
    <row r="3499" spans="1:2" x14ac:dyDescent="0.25">
      <c r="A3499" t="s">
        <v>120</v>
      </c>
      <c r="B3499" t="s">
        <v>121</v>
      </c>
    </row>
    <row r="3500" spans="1:2" x14ac:dyDescent="0.25">
      <c r="A3500" t="s">
        <v>97</v>
      </c>
      <c r="B3500" t="s">
        <v>98</v>
      </c>
    </row>
    <row r="3501" spans="1:2" x14ac:dyDescent="0.25">
      <c r="A3501" t="s">
        <v>97</v>
      </c>
      <c r="B3501" t="s">
        <v>98</v>
      </c>
    </row>
    <row r="3502" spans="1:2" x14ac:dyDescent="0.25">
      <c r="A3502" t="s">
        <v>523</v>
      </c>
      <c r="B3502" t="s">
        <v>524</v>
      </c>
    </row>
    <row r="3503" spans="1:2" x14ac:dyDescent="0.25">
      <c r="A3503" t="s">
        <v>523</v>
      </c>
      <c r="B3503" t="s">
        <v>524</v>
      </c>
    </row>
    <row r="3504" spans="1:2" x14ac:dyDescent="0.25">
      <c r="A3504" t="s">
        <v>739</v>
      </c>
      <c r="B3504" t="s">
        <v>740</v>
      </c>
    </row>
    <row r="3505" spans="1:2" x14ac:dyDescent="0.25">
      <c r="A3505" t="s">
        <v>739</v>
      </c>
      <c r="B3505" t="s">
        <v>740</v>
      </c>
    </row>
    <row r="3506" spans="1:2" x14ac:dyDescent="0.25">
      <c r="A3506" t="s">
        <v>339</v>
      </c>
      <c r="B3506" t="s">
        <v>340</v>
      </c>
    </row>
    <row r="3507" spans="1:2" x14ac:dyDescent="0.25">
      <c r="A3507" t="s">
        <v>339</v>
      </c>
      <c r="B3507" t="s">
        <v>340</v>
      </c>
    </row>
    <row r="3508" spans="1:2" x14ac:dyDescent="0.25">
      <c r="A3508" t="s">
        <v>194</v>
      </c>
      <c r="B3508" t="s">
        <v>195</v>
      </c>
    </row>
    <row r="3509" spans="1:2" x14ac:dyDescent="0.25">
      <c r="A3509" t="s">
        <v>1313</v>
      </c>
      <c r="B3509" t="s">
        <v>1314</v>
      </c>
    </row>
    <row r="3510" spans="1:2" x14ac:dyDescent="0.25">
      <c r="A3510" t="s">
        <v>120</v>
      </c>
      <c r="B3510" t="s">
        <v>121</v>
      </c>
    </row>
    <row r="3511" spans="1:2" x14ac:dyDescent="0.25">
      <c r="A3511" t="s">
        <v>120</v>
      </c>
      <c r="B3511" t="s">
        <v>121</v>
      </c>
    </row>
    <row r="3512" spans="1:2" x14ac:dyDescent="0.25">
      <c r="A3512" t="s">
        <v>492</v>
      </c>
      <c r="B3512" t="s">
        <v>493</v>
      </c>
    </row>
    <row r="3513" spans="1:2" x14ac:dyDescent="0.25">
      <c r="A3513" t="s">
        <v>120</v>
      </c>
      <c r="B3513" t="s">
        <v>121</v>
      </c>
    </row>
    <row r="3514" spans="1:2" x14ac:dyDescent="0.25">
      <c r="A3514" t="s">
        <v>120</v>
      </c>
      <c r="B3514" t="s">
        <v>121</v>
      </c>
    </row>
    <row r="3515" spans="1:2" x14ac:dyDescent="0.25">
      <c r="A3515" t="s">
        <v>7949</v>
      </c>
      <c r="B3515" t="s">
        <v>7950</v>
      </c>
    </row>
    <row r="3516" spans="1:2" x14ac:dyDescent="0.25">
      <c r="A3516" t="s">
        <v>1239</v>
      </c>
      <c r="B3516" t="s">
        <v>1240</v>
      </c>
    </row>
    <row r="3517" spans="1:2" x14ac:dyDescent="0.25">
      <c r="A3517" t="s">
        <v>120</v>
      </c>
      <c r="B3517" t="s">
        <v>121</v>
      </c>
    </row>
    <row r="3518" spans="1:2" x14ac:dyDescent="0.25">
      <c r="A3518" t="s">
        <v>116</v>
      </c>
      <c r="B3518" t="s">
        <v>117</v>
      </c>
    </row>
    <row r="3519" spans="1:2" x14ac:dyDescent="0.25">
      <c r="A3519" t="s">
        <v>1160</v>
      </c>
      <c r="B3519" t="s">
        <v>1161</v>
      </c>
    </row>
    <row r="3520" spans="1:2" x14ac:dyDescent="0.25">
      <c r="A3520" t="s">
        <v>87</v>
      </c>
      <c r="B3520" t="s">
        <v>88</v>
      </c>
    </row>
    <row r="3521" spans="1:2" x14ac:dyDescent="0.25">
      <c r="A3521" t="s">
        <v>8466</v>
      </c>
      <c r="B3521" t="s">
        <v>8467</v>
      </c>
    </row>
    <row r="3522" spans="1:2" x14ac:dyDescent="0.25">
      <c r="A3522" t="s">
        <v>120</v>
      </c>
      <c r="B3522" t="s">
        <v>121</v>
      </c>
    </row>
    <row r="3523" spans="1:2" x14ac:dyDescent="0.25">
      <c r="A3523" t="s">
        <v>132</v>
      </c>
      <c r="B3523" t="s">
        <v>133</v>
      </c>
    </row>
    <row r="3524" spans="1:2" x14ac:dyDescent="0.25">
      <c r="A3524" t="s">
        <v>254</v>
      </c>
      <c r="B3524" t="s">
        <v>255</v>
      </c>
    </row>
    <row r="3525" spans="1:2" x14ac:dyDescent="0.25">
      <c r="A3525" t="s">
        <v>122</v>
      </c>
      <c r="B3525" t="s">
        <v>123</v>
      </c>
    </row>
    <row r="3526" spans="1:2" x14ac:dyDescent="0.25">
      <c r="A3526" t="s">
        <v>801</v>
      </c>
      <c r="B3526" t="s">
        <v>802</v>
      </c>
    </row>
    <row r="3527" spans="1:2" x14ac:dyDescent="0.25">
      <c r="A3527" t="s">
        <v>87</v>
      </c>
      <c r="B3527" t="s">
        <v>88</v>
      </c>
    </row>
    <row r="3528" spans="1:2" x14ac:dyDescent="0.25">
      <c r="A3528" t="s">
        <v>8009</v>
      </c>
      <c r="B3528" t="s">
        <v>1044</v>
      </c>
    </row>
    <row r="3529" spans="1:2" x14ac:dyDescent="0.25">
      <c r="A3529" t="s">
        <v>120</v>
      </c>
      <c r="B3529" t="s">
        <v>121</v>
      </c>
    </row>
    <row r="3530" spans="1:2" x14ac:dyDescent="0.25">
      <c r="A3530" t="s">
        <v>212</v>
      </c>
      <c r="B3530" t="s">
        <v>213</v>
      </c>
    </row>
    <row r="3531" spans="1:2" x14ac:dyDescent="0.25">
      <c r="A3531" t="s">
        <v>7834</v>
      </c>
      <c r="B3531" t="s">
        <v>7835</v>
      </c>
    </row>
    <row r="3532" spans="1:2" x14ac:dyDescent="0.25">
      <c r="A3532" t="s">
        <v>120</v>
      </c>
      <c r="B3532" t="s">
        <v>121</v>
      </c>
    </row>
    <row r="3533" spans="1:2" x14ac:dyDescent="0.25">
      <c r="A3533" t="s">
        <v>787</v>
      </c>
      <c r="B3533" t="s">
        <v>788</v>
      </c>
    </row>
    <row r="3534" spans="1:2" x14ac:dyDescent="0.25">
      <c r="A3534" t="s">
        <v>7903</v>
      </c>
      <c r="B3534" t="s">
        <v>7904</v>
      </c>
    </row>
    <row r="3535" spans="1:2" x14ac:dyDescent="0.25">
      <c r="A3535" t="s">
        <v>120</v>
      </c>
      <c r="B3535" t="s">
        <v>121</v>
      </c>
    </row>
    <row r="3536" spans="1:2" x14ac:dyDescent="0.25">
      <c r="A3536" t="s">
        <v>120</v>
      </c>
      <c r="B3536" t="s">
        <v>121</v>
      </c>
    </row>
    <row r="3537" spans="1:2" x14ac:dyDescent="0.25">
      <c r="A3537" t="s">
        <v>496</v>
      </c>
      <c r="B3537" t="s">
        <v>497</v>
      </c>
    </row>
    <row r="3538" spans="1:2" x14ac:dyDescent="0.25">
      <c r="A3538" t="s">
        <v>496</v>
      </c>
      <c r="B3538" t="s">
        <v>497</v>
      </c>
    </row>
    <row r="3539" spans="1:2" x14ac:dyDescent="0.25">
      <c r="A3539" t="s">
        <v>1447</v>
      </c>
      <c r="B3539" t="s">
        <v>1448</v>
      </c>
    </row>
    <row r="3540" spans="1:2" x14ac:dyDescent="0.25">
      <c r="A3540" t="s">
        <v>120</v>
      </c>
      <c r="B3540" t="s">
        <v>121</v>
      </c>
    </row>
    <row r="3541" spans="1:2" x14ac:dyDescent="0.25">
      <c r="A3541" t="s">
        <v>812</v>
      </c>
      <c r="B3541" t="s">
        <v>813</v>
      </c>
    </row>
    <row r="3542" spans="1:2" x14ac:dyDescent="0.25">
      <c r="A3542" t="s">
        <v>132</v>
      </c>
      <c r="B3542" t="s">
        <v>133</v>
      </c>
    </row>
    <row r="3543" spans="1:2" x14ac:dyDescent="0.25">
      <c r="A3543" t="s">
        <v>120</v>
      </c>
      <c r="B3543" t="s">
        <v>121</v>
      </c>
    </row>
    <row r="3544" spans="1:2" x14ac:dyDescent="0.25">
      <c r="A3544" t="s">
        <v>7903</v>
      </c>
      <c r="B3544" t="s">
        <v>7904</v>
      </c>
    </row>
    <row r="3545" spans="1:2" x14ac:dyDescent="0.25">
      <c r="A3545" t="s">
        <v>120</v>
      </c>
      <c r="B3545" t="s">
        <v>121</v>
      </c>
    </row>
    <row r="3546" spans="1:2" x14ac:dyDescent="0.25">
      <c r="A3546" t="s">
        <v>120</v>
      </c>
      <c r="B3546" t="s">
        <v>121</v>
      </c>
    </row>
    <row r="3547" spans="1:2" x14ac:dyDescent="0.25">
      <c r="A3547" t="s">
        <v>87</v>
      </c>
      <c r="B3547" t="s">
        <v>88</v>
      </c>
    </row>
    <row r="3548" spans="1:2" x14ac:dyDescent="0.25">
      <c r="A3548" t="s">
        <v>254</v>
      </c>
      <c r="B3548" t="s">
        <v>255</v>
      </c>
    </row>
    <row r="3549" spans="1:2" x14ac:dyDescent="0.25">
      <c r="A3549" t="s">
        <v>7846</v>
      </c>
      <c r="B3549" t="s">
        <v>7847</v>
      </c>
    </row>
    <row r="3550" spans="1:2" x14ac:dyDescent="0.25">
      <c r="A3550" t="s">
        <v>7920</v>
      </c>
      <c r="B3550" t="s">
        <v>7921</v>
      </c>
    </row>
    <row r="3551" spans="1:2" x14ac:dyDescent="0.25">
      <c r="A3551" t="s">
        <v>120</v>
      </c>
      <c r="B3551" t="s">
        <v>121</v>
      </c>
    </row>
    <row r="3552" spans="1:2" x14ac:dyDescent="0.25">
      <c r="A3552" t="s">
        <v>120</v>
      </c>
      <c r="B3552" t="s">
        <v>121</v>
      </c>
    </row>
    <row r="3553" spans="1:2" x14ac:dyDescent="0.25">
      <c r="A3553" t="s">
        <v>120</v>
      </c>
      <c r="B3553" t="s">
        <v>121</v>
      </c>
    </row>
    <row r="3554" spans="1:2" x14ac:dyDescent="0.25">
      <c r="A3554" t="s">
        <v>8027</v>
      </c>
      <c r="B3554" t="s">
        <v>8028</v>
      </c>
    </row>
    <row r="3555" spans="1:2" x14ac:dyDescent="0.25">
      <c r="A3555" t="s">
        <v>120</v>
      </c>
      <c r="B3555" t="s">
        <v>121</v>
      </c>
    </row>
    <row r="3556" spans="1:2" x14ac:dyDescent="0.25">
      <c r="A3556" t="s">
        <v>8589</v>
      </c>
      <c r="B3556" t="s">
        <v>1180</v>
      </c>
    </row>
    <row r="3557" spans="1:2" x14ac:dyDescent="0.25">
      <c r="A3557" t="s">
        <v>232</v>
      </c>
      <c r="B3557" t="s">
        <v>233</v>
      </c>
    </row>
    <row r="3558" spans="1:2" x14ac:dyDescent="0.25">
      <c r="A3558" t="s">
        <v>120</v>
      </c>
      <c r="B3558" t="s">
        <v>121</v>
      </c>
    </row>
    <row r="3559" spans="1:2" x14ac:dyDescent="0.25">
      <c r="A3559" t="s">
        <v>144</v>
      </c>
      <c r="B3559" t="s">
        <v>145</v>
      </c>
    </row>
    <row r="3560" spans="1:2" x14ac:dyDescent="0.25">
      <c r="A3560" t="s">
        <v>120</v>
      </c>
      <c r="B3560" t="s">
        <v>121</v>
      </c>
    </row>
    <row r="3561" spans="1:2" x14ac:dyDescent="0.25">
      <c r="A3561" t="s">
        <v>128</v>
      </c>
      <c r="B3561" t="s">
        <v>129</v>
      </c>
    </row>
    <row r="3562" spans="1:2" x14ac:dyDescent="0.25">
      <c r="A3562" t="s">
        <v>1360</v>
      </c>
      <c r="B3562" t="s">
        <v>1361</v>
      </c>
    </row>
    <row r="3563" spans="1:2" x14ac:dyDescent="0.25">
      <c r="A3563" t="s">
        <v>169</v>
      </c>
      <c r="B3563" t="s">
        <v>170</v>
      </c>
    </row>
    <row r="3564" spans="1:2" x14ac:dyDescent="0.25">
      <c r="A3564" t="s">
        <v>8704</v>
      </c>
      <c r="B3564" t="s">
        <v>8705</v>
      </c>
    </row>
    <row r="3565" spans="1:2" x14ac:dyDescent="0.25">
      <c r="A3565" t="s">
        <v>52</v>
      </c>
      <c r="B3565" t="s">
        <v>156</v>
      </c>
    </row>
    <row r="3566" spans="1:2" x14ac:dyDescent="0.25">
      <c r="A3566" t="s">
        <v>608</v>
      </c>
      <c r="B3566" t="s">
        <v>609</v>
      </c>
    </row>
    <row r="3567" spans="1:2" x14ac:dyDescent="0.25">
      <c r="A3567" t="s">
        <v>132</v>
      </c>
      <c r="B3567" t="s">
        <v>133</v>
      </c>
    </row>
    <row r="3568" spans="1:2" x14ac:dyDescent="0.25">
      <c r="A3568" t="s">
        <v>120</v>
      </c>
      <c r="B3568" t="s">
        <v>121</v>
      </c>
    </row>
    <row r="3569" spans="1:2" x14ac:dyDescent="0.25">
      <c r="A3569" t="s">
        <v>132</v>
      </c>
      <c r="B3569" t="s">
        <v>133</v>
      </c>
    </row>
    <row r="3570" spans="1:2" x14ac:dyDescent="0.25">
      <c r="A3570" t="s">
        <v>617</v>
      </c>
      <c r="B3570" t="s">
        <v>618</v>
      </c>
    </row>
    <row r="3571" spans="1:2" x14ac:dyDescent="0.25">
      <c r="A3571" t="s">
        <v>120</v>
      </c>
      <c r="B3571" t="s">
        <v>121</v>
      </c>
    </row>
    <row r="3572" spans="1:2" x14ac:dyDescent="0.25">
      <c r="A3572" t="s">
        <v>435</v>
      </c>
      <c r="B3572" t="s">
        <v>436</v>
      </c>
    </row>
    <row r="3573" spans="1:2" x14ac:dyDescent="0.25">
      <c r="A3573" t="s">
        <v>120</v>
      </c>
      <c r="B3573" t="s">
        <v>121</v>
      </c>
    </row>
    <row r="3574" spans="1:2" x14ac:dyDescent="0.25">
      <c r="A3574" t="s">
        <v>513</v>
      </c>
      <c r="B3574" t="s">
        <v>514</v>
      </c>
    </row>
    <row r="3575" spans="1:2" x14ac:dyDescent="0.25">
      <c r="A3575" t="s">
        <v>256</v>
      </c>
      <c r="B3575" t="s">
        <v>257</v>
      </c>
    </row>
    <row r="3576" spans="1:2" x14ac:dyDescent="0.25">
      <c r="A3576" t="s">
        <v>278</v>
      </c>
      <c r="B3576" t="s">
        <v>279</v>
      </c>
    </row>
    <row r="3577" spans="1:2" x14ac:dyDescent="0.25">
      <c r="A3577" t="s">
        <v>1223</v>
      </c>
      <c r="B3577" t="s">
        <v>1224</v>
      </c>
    </row>
    <row r="3578" spans="1:2" x14ac:dyDescent="0.25">
      <c r="A3578" t="s">
        <v>8082</v>
      </c>
      <c r="B3578" t="s">
        <v>8083</v>
      </c>
    </row>
    <row r="3579" spans="1:2" x14ac:dyDescent="0.25">
      <c r="A3579" t="s">
        <v>608</v>
      </c>
      <c r="B3579" t="s">
        <v>609</v>
      </c>
    </row>
    <row r="3580" spans="1:2" x14ac:dyDescent="0.25">
      <c r="A3580" t="s">
        <v>144</v>
      </c>
      <c r="B3580" t="s">
        <v>145</v>
      </c>
    </row>
    <row r="3581" spans="1:2" x14ac:dyDescent="0.25">
      <c r="A3581" t="s">
        <v>230</v>
      </c>
      <c r="B3581" t="s">
        <v>231</v>
      </c>
    </row>
    <row r="3582" spans="1:2" x14ac:dyDescent="0.25">
      <c r="A3582" t="s">
        <v>602</v>
      </c>
      <c r="B3582" t="s">
        <v>603</v>
      </c>
    </row>
    <row r="3583" spans="1:2" x14ac:dyDescent="0.25">
      <c r="A3583" t="s">
        <v>346</v>
      </c>
      <c r="B3583" t="s">
        <v>347</v>
      </c>
    </row>
    <row r="3584" spans="1:2" x14ac:dyDescent="0.25">
      <c r="A3584" t="s">
        <v>333</v>
      </c>
      <c r="B3584" t="s">
        <v>334</v>
      </c>
    </row>
    <row r="3585" spans="1:2" x14ac:dyDescent="0.25">
      <c r="A3585" t="s">
        <v>333</v>
      </c>
      <c r="B3585" t="s">
        <v>334</v>
      </c>
    </row>
    <row r="3586" spans="1:2" x14ac:dyDescent="0.25">
      <c r="A3586" t="s">
        <v>496</v>
      </c>
      <c r="B3586" t="s">
        <v>497</v>
      </c>
    </row>
    <row r="3587" spans="1:2" x14ac:dyDescent="0.25">
      <c r="A3587" t="s">
        <v>496</v>
      </c>
      <c r="B3587" t="s">
        <v>497</v>
      </c>
    </row>
    <row r="3588" spans="1:2" x14ac:dyDescent="0.25">
      <c r="A3588" t="s">
        <v>670</v>
      </c>
      <c r="B3588" t="s">
        <v>671</v>
      </c>
    </row>
    <row r="3589" spans="1:2" x14ac:dyDescent="0.25">
      <c r="A3589" t="s">
        <v>1354</v>
      </c>
      <c r="B3589" t="s">
        <v>1355</v>
      </c>
    </row>
    <row r="3590" spans="1:2" x14ac:dyDescent="0.25">
      <c r="A3590" t="s">
        <v>1429</v>
      </c>
      <c r="B3590" t="s">
        <v>1430</v>
      </c>
    </row>
    <row r="3591" spans="1:2" x14ac:dyDescent="0.25">
      <c r="A3591" t="s">
        <v>87</v>
      </c>
      <c r="B3591" t="s">
        <v>88</v>
      </c>
    </row>
    <row r="3592" spans="1:2" x14ac:dyDescent="0.25">
      <c r="A3592" t="s">
        <v>256</v>
      </c>
      <c r="B3592" t="s">
        <v>257</v>
      </c>
    </row>
    <row r="3593" spans="1:2" x14ac:dyDescent="0.25">
      <c r="A3593" t="s">
        <v>256</v>
      </c>
      <c r="B3593" t="s">
        <v>257</v>
      </c>
    </row>
    <row r="3594" spans="1:2" x14ac:dyDescent="0.25">
      <c r="A3594" t="s">
        <v>8246</v>
      </c>
      <c r="B3594" t="s">
        <v>8247</v>
      </c>
    </row>
    <row r="3595" spans="1:2" x14ac:dyDescent="0.25">
      <c r="A3595" t="s">
        <v>308</v>
      </c>
      <c r="B3595" t="s">
        <v>309</v>
      </c>
    </row>
    <row r="3596" spans="1:2" x14ac:dyDescent="0.25">
      <c r="A3596" t="s">
        <v>302</v>
      </c>
      <c r="B3596" t="s">
        <v>303</v>
      </c>
    </row>
    <row r="3597" spans="1:2" x14ac:dyDescent="0.25">
      <c r="A3597" t="s">
        <v>8167</v>
      </c>
      <c r="B3597" t="s">
        <v>8168</v>
      </c>
    </row>
    <row r="3598" spans="1:2" x14ac:dyDescent="0.25">
      <c r="A3598" t="s">
        <v>712</v>
      </c>
      <c r="B3598" t="s">
        <v>713</v>
      </c>
    </row>
    <row r="3599" spans="1:2" x14ac:dyDescent="0.25">
      <c r="A3599" t="s">
        <v>300</v>
      </c>
      <c r="B3599" t="s">
        <v>301</v>
      </c>
    </row>
    <row r="3600" spans="1:2" x14ac:dyDescent="0.25">
      <c r="A3600" t="s">
        <v>1313</v>
      </c>
      <c r="B3600" t="s">
        <v>1314</v>
      </c>
    </row>
    <row r="3601" spans="1:2" x14ac:dyDescent="0.25">
      <c r="A3601" t="s">
        <v>333</v>
      </c>
      <c r="B3601" t="s">
        <v>334</v>
      </c>
    </row>
    <row r="3602" spans="1:2" x14ac:dyDescent="0.25">
      <c r="A3602" t="s">
        <v>314</v>
      </c>
      <c r="B3602" t="s">
        <v>315</v>
      </c>
    </row>
    <row r="3603" spans="1:2" x14ac:dyDescent="0.25">
      <c r="A3603" t="s">
        <v>1315</v>
      </c>
      <c r="B3603" t="s">
        <v>1316</v>
      </c>
    </row>
    <row r="3604" spans="1:2" x14ac:dyDescent="0.25">
      <c r="A3604" t="s">
        <v>8065</v>
      </c>
      <c r="B3604" t="s">
        <v>8066</v>
      </c>
    </row>
    <row r="3605" spans="1:2" x14ac:dyDescent="0.25">
      <c r="A3605" t="s">
        <v>1147</v>
      </c>
      <c r="B3605" t="s">
        <v>1148</v>
      </c>
    </row>
    <row r="3606" spans="1:2" x14ac:dyDescent="0.25">
      <c r="A3606" t="s">
        <v>339</v>
      </c>
      <c r="B3606" t="s">
        <v>340</v>
      </c>
    </row>
    <row r="3607" spans="1:2" x14ac:dyDescent="0.25">
      <c r="A3607" t="s">
        <v>8350</v>
      </c>
      <c r="B3607" t="s">
        <v>8351</v>
      </c>
    </row>
    <row r="3608" spans="1:2" x14ac:dyDescent="0.25">
      <c r="A3608" t="s">
        <v>552</v>
      </c>
      <c r="B3608" t="s">
        <v>553</v>
      </c>
    </row>
    <row r="3609" spans="1:2" x14ac:dyDescent="0.25">
      <c r="A3609" t="s">
        <v>726</v>
      </c>
      <c r="B3609" t="s">
        <v>727</v>
      </c>
    </row>
    <row r="3610" spans="1:2" x14ac:dyDescent="0.25">
      <c r="A3610" t="s">
        <v>194</v>
      </c>
      <c r="B3610" t="s">
        <v>195</v>
      </c>
    </row>
    <row r="3611" spans="1:2" x14ac:dyDescent="0.25">
      <c r="A3611" t="s">
        <v>496</v>
      </c>
      <c r="B3611" t="s">
        <v>497</v>
      </c>
    </row>
    <row r="3612" spans="1:2" x14ac:dyDescent="0.25">
      <c r="A3612" t="s">
        <v>897</v>
      </c>
      <c r="B3612" t="s">
        <v>898</v>
      </c>
    </row>
    <row r="3613" spans="1:2" x14ac:dyDescent="0.25">
      <c r="A3613" t="s">
        <v>897</v>
      </c>
      <c r="B3613" t="s">
        <v>898</v>
      </c>
    </row>
    <row r="3614" spans="1:2" x14ac:dyDescent="0.25">
      <c r="A3614" t="s">
        <v>1421</v>
      </c>
      <c r="B3614" t="s">
        <v>1422</v>
      </c>
    </row>
    <row r="3615" spans="1:2" x14ac:dyDescent="0.25">
      <c r="A3615" t="s">
        <v>362</v>
      </c>
      <c r="B3615" t="s">
        <v>363</v>
      </c>
    </row>
    <row r="3616" spans="1:2" x14ac:dyDescent="0.25">
      <c r="A3616" t="s">
        <v>333</v>
      </c>
      <c r="B3616" t="s">
        <v>334</v>
      </c>
    </row>
    <row r="3617" spans="1:2" x14ac:dyDescent="0.25">
      <c r="A3617" t="s">
        <v>97</v>
      </c>
      <c r="B3617" t="s">
        <v>98</v>
      </c>
    </row>
    <row r="3618" spans="1:2" x14ac:dyDescent="0.25">
      <c r="A3618" t="s">
        <v>457</v>
      </c>
      <c r="B3618" t="s">
        <v>458</v>
      </c>
    </row>
    <row r="3619" spans="1:2" x14ac:dyDescent="0.25">
      <c r="A3619" t="s">
        <v>8246</v>
      </c>
      <c r="B3619" t="s">
        <v>8247</v>
      </c>
    </row>
    <row r="3620" spans="1:2" x14ac:dyDescent="0.25">
      <c r="A3620" t="s">
        <v>333</v>
      </c>
      <c r="B3620" t="s">
        <v>334</v>
      </c>
    </row>
    <row r="3621" spans="1:2" x14ac:dyDescent="0.25">
      <c r="A3621" t="s">
        <v>390</v>
      </c>
      <c r="B3621" t="s">
        <v>391</v>
      </c>
    </row>
    <row r="3622" spans="1:2" x14ac:dyDescent="0.25">
      <c r="A3622" t="s">
        <v>364</v>
      </c>
      <c r="B3622" t="s">
        <v>365</v>
      </c>
    </row>
    <row r="3623" spans="1:2" x14ac:dyDescent="0.25">
      <c r="A3623" t="s">
        <v>169</v>
      </c>
      <c r="B3623" t="s">
        <v>170</v>
      </c>
    </row>
    <row r="3624" spans="1:2" x14ac:dyDescent="0.25">
      <c r="A3624" t="s">
        <v>232</v>
      </c>
      <c r="B3624" t="s">
        <v>233</v>
      </c>
    </row>
    <row r="3625" spans="1:2" x14ac:dyDescent="0.25">
      <c r="A3625" t="s">
        <v>8354</v>
      </c>
      <c r="B3625" t="s">
        <v>1067</v>
      </c>
    </row>
    <row r="3626" spans="1:2" x14ac:dyDescent="0.25">
      <c r="A3626" t="s">
        <v>333</v>
      </c>
      <c r="B3626" t="s">
        <v>334</v>
      </c>
    </row>
    <row r="3627" spans="1:2" x14ac:dyDescent="0.25">
      <c r="A3627" t="s">
        <v>120</v>
      </c>
      <c r="B3627" t="s">
        <v>121</v>
      </c>
    </row>
    <row r="3628" spans="1:2" x14ac:dyDescent="0.25">
      <c r="A3628" t="s">
        <v>278</v>
      </c>
      <c r="B3628" t="s">
        <v>279</v>
      </c>
    </row>
    <row r="3629" spans="1:2" x14ac:dyDescent="0.25">
      <c r="A3629" t="s">
        <v>97</v>
      </c>
      <c r="B3629" t="s">
        <v>98</v>
      </c>
    </row>
    <row r="3630" spans="1:2" x14ac:dyDescent="0.25">
      <c r="A3630" t="s">
        <v>97</v>
      </c>
      <c r="B3630" t="s">
        <v>98</v>
      </c>
    </row>
    <row r="3631" spans="1:2" x14ac:dyDescent="0.25">
      <c r="A3631" t="s">
        <v>97</v>
      </c>
      <c r="B3631" t="s">
        <v>98</v>
      </c>
    </row>
    <row r="3632" spans="1:2" x14ac:dyDescent="0.25">
      <c r="A3632" t="s">
        <v>97</v>
      </c>
      <c r="B3632" t="s">
        <v>98</v>
      </c>
    </row>
    <row r="3633" spans="1:2" x14ac:dyDescent="0.25">
      <c r="A3633" t="s">
        <v>97</v>
      </c>
      <c r="B3633" t="s">
        <v>98</v>
      </c>
    </row>
    <row r="3634" spans="1:2" x14ac:dyDescent="0.25">
      <c r="A3634" t="s">
        <v>97</v>
      </c>
      <c r="B3634" t="s">
        <v>98</v>
      </c>
    </row>
    <row r="3635" spans="1:2" x14ac:dyDescent="0.25">
      <c r="A3635" t="s">
        <v>97</v>
      </c>
      <c r="B3635" t="s">
        <v>98</v>
      </c>
    </row>
    <row r="3636" spans="1:2" x14ac:dyDescent="0.25">
      <c r="A3636" t="s">
        <v>97</v>
      </c>
      <c r="B3636" t="s">
        <v>98</v>
      </c>
    </row>
    <row r="3637" spans="1:2" x14ac:dyDescent="0.25">
      <c r="A3637" t="s">
        <v>97</v>
      </c>
      <c r="B3637" t="s">
        <v>98</v>
      </c>
    </row>
    <row r="3638" spans="1:2" x14ac:dyDescent="0.25">
      <c r="A3638" t="s">
        <v>97</v>
      </c>
      <c r="B3638" t="s">
        <v>98</v>
      </c>
    </row>
    <row r="3639" spans="1:2" x14ac:dyDescent="0.25">
      <c r="A3639" t="s">
        <v>97</v>
      </c>
      <c r="B3639" t="s">
        <v>98</v>
      </c>
    </row>
    <row r="3640" spans="1:2" x14ac:dyDescent="0.25">
      <c r="A3640" t="s">
        <v>97</v>
      </c>
      <c r="B3640" t="s">
        <v>98</v>
      </c>
    </row>
    <row r="3641" spans="1:2" x14ac:dyDescent="0.25">
      <c r="A3641" t="s">
        <v>97</v>
      </c>
      <c r="B3641" t="s">
        <v>98</v>
      </c>
    </row>
    <row r="3642" spans="1:2" x14ac:dyDescent="0.25">
      <c r="A3642" t="s">
        <v>97</v>
      </c>
      <c r="B3642" t="s">
        <v>98</v>
      </c>
    </row>
    <row r="3643" spans="1:2" x14ac:dyDescent="0.25">
      <c r="A3643" t="s">
        <v>97</v>
      </c>
      <c r="B3643" t="s">
        <v>98</v>
      </c>
    </row>
    <row r="3644" spans="1:2" x14ac:dyDescent="0.25">
      <c r="A3644" t="s">
        <v>97</v>
      </c>
      <c r="B3644" t="s">
        <v>98</v>
      </c>
    </row>
    <row r="3645" spans="1:2" x14ac:dyDescent="0.25">
      <c r="A3645" t="s">
        <v>97</v>
      </c>
      <c r="B3645" t="s">
        <v>98</v>
      </c>
    </row>
    <row r="3646" spans="1:2" x14ac:dyDescent="0.25">
      <c r="A3646" t="s">
        <v>97</v>
      </c>
      <c r="B3646" t="s">
        <v>98</v>
      </c>
    </row>
    <row r="3647" spans="1:2" x14ac:dyDescent="0.25">
      <c r="A3647" t="s">
        <v>97</v>
      </c>
      <c r="B3647" t="s">
        <v>98</v>
      </c>
    </row>
    <row r="3648" spans="1:2" x14ac:dyDescent="0.25">
      <c r="A3648" t="s">
        <v>97</v>
      </c>
      <c r="B3648" t="s">
        <v>98</v>
      </c>
    </row>
    <row r="3649" spans="1:2" x14ac:dyDescent="0.25">
      <c r="A3649" t="s">
        <v>97</v>
      </c>
      <c r="B3649" t="s">
        <v>98</v>
      </c>
    </row>
    <row r="3650" spans="1:2" x14ac:dyDescent="0.25">
      <c r="A3650" t="s">
        <v>97</v>
      </c>
      <c r="B3650" t="s">
        <v>98</v>
      </c>
    </row>
    <row r="3651" spans="1:2" x14ac:dyDescent="0.25">
      <c r="A3651" t="s">
        <v>97</v>
      </c>
      <c r="B3651" t="s">
        <v>98</v>
      </c>
    </row>
    <row r="3652" spans="1:2" x14ac:dyDescent="0.25">
      <c r="A3652" t="s">
        <v>97</v>
      </c>
      <c r="B3652" t="s">
        <v>98</v>
      </c>
    </row>
    <row r="3653" spans="1:2" x14ac:dyDescent="0.25">
      <c r="A3653" t="s">
        <v>97</v>
      </c>
      <c r="B3653" t="s">
        <v>98</v>
      </c>
    </row>
    <row r="3654" spans="1:2" x14ac:dyDescent="0.25">
      <c r="A3654" t="s">
        <v>97</v>
      </c>
      <c r="B3654" t="s">
        <v>98</v>
      </c>
    </row>
    <row r="3655" spans="1:2" x14ac:dyDescent="0.25">
      <c r="A3655" t="s">
        <v>97</v>
      </c>
      <c r="B3655" t="s">
        <v>98</v>
      </c>
    </row>
    <row r="3656" spans="1:2" x14ac:dyDescent="0.25">
      <c r="A3656" t="s">
        <v>97</v>
      </c>
      <c r="B3656" t="s">
        <v>98</v>
      </c>
    </row>
    <row r="3657" spans="1:2" x14ac:dyDescent="0.25">
      <c r="A3657" t="s">
        <v>97</v>
      </c>
      <c r="B3657" t="s">
        <v>98</v>
      </c>
    </row>
    <row r="3658" spans="1:2" x14ac:dyDescent="0.25">
      <c r="A3658" t="s">
        <v>97</v>
      </c>
      <c r="B3658" t="s">
        <v>98</v>
      </c>
    </row>
    <row r="3659" spans="1:2" x14ac:dyDescent="0.25">
      <c r="A3659" t="s">
        <v>97</v>
      </c>
      <c r="B3659" t="s">
        <v>98</v>
      </c>
    </row>
    <row r="3660" spans="1:2" x14ac:dyDescent="0.25">
      <c r="A3660" t="s">
        <v>97</v>
      </c>
      <c r="B3660" t="s">
        <v>98</v>
      </c>
    </row>
    <row r="3661" spans="1:2" x14ac:dyDescent="0.25">
      <c r="A3661" t="s">
        <v>97</v>
      </c>
      <c r="B3661" t="s">
        <v>98</v>
      </c>
    </row>
    <row r="3662" spans="1:2" x14ac:dyDescent="0.25">
      <c r="A3662" t="s">
        <v>97</v>
      </c>
      <c r="B3662" t="s">
        <v>98</v>
      </c>
    </row>
    <row r="3663" spans="1:2" x14ac:dyDescent="0.25">
      <c r="A3663" t="s">
        <v>97</v>
      </c>
      <c r="B3663" t="s">
        <v>98</v>
      </c>
    </row>
    <row r="3664" spans="1:2" x14ac:dyDescent="0.25">
      <c r="A3664" t="s">
        <v>97</v>
      </c>
      <c r="B3664" t="s">
        <v>98</v>
      </c>
    </row>
    <row r="3665" spans="1:2" x14ac:dyDescent="0.25">
      <c r="A3665" t="s">
        <v>97</v>
      </c>
      <c r="B3665" t="s">
        <v>98</v>
      </c>
    </row>
    <row r="3666" spans="1:2" x14ac:dyDescent="0.25">
      <c r="A3666" t="s">
        <v>97</v>
      </c>
      <c r="B3666" t="s">
        <v>98</v>
      </c>
    </row>
    <row r="3667" spans="1:2" x14ac:dyDescent="0.25">
      <c r="A3667" t="s">
        <v>97</v>
      </c>
      <c r="B3667" t="s">
        <v>98</v>
      </c>
    </row>
    <row r="3668" spans="1:2" x14ac:dyDescent="0.25">
      <c r="A3668" t="s">
        <v>97</v>
      </c>
      <c r="B3668" t="s">
        <v>98</v>
      </c>
    </row>
    <row r="3669" spans="1:2" x14ac:dyDescent="0.25">
      <c r="A3669" t="s">
        <v>97</v>
      </c>
      <c r="B3669" t="s">
        <v>98</v>
      </c>
    </row>
    <row r="3670" spans="1:2" x14ac:dyDescent="0.25">
      <c r="A3670" t="s">
        <v>97</v>
      </c>
      <c r="B3670" t="s">
        <v>98</v>
      </c>
    </row>
    <row r="3671" spans="1:2" x14ac:dyDescent="0.25">
      <c r="A3671" t="s">
        <v>97</v>
      </c>
      <c r="B3671" t="s">
        <v>98</v>
      </c>
    </row>
    <row r="3672" spans="1:2" x14ac:dyDescent="0.25">
      <c r="A3672" t="s">
        <v>97</v>
      </c>
      <c r="B3672" t="s">
        <v>98</v>
      </c>
    </row>
    <row r="3673" spans="1:2" x14ac:dyDescent="0.25">
      <c r="A3673" t="s">
        <v>97</v>
      </c>
      <c r="B3673" t="s">
        <v>98</v>
      </c>
    </row>
    <row r="3674" spans="1:2" x14ac:dyDescent="0.25">
      <c r="A3674" t="s">
        <v>97</v>
      </c>
      <c r="B3674" t="s">
        <v>98</v>
      </c>
    </row>
    <row r="3675" spans="1:2" x14ac:dyDescent="0.25">
      <c r="A3675" t="s">
        <v>97</v>
      </c>
      <c r="B3675" t="s">
        <v>98</v>
      </c>
    </row>
    <row r="3676" spans="1:2" x14ac:dyDescent="0.25">
      <c r="A3676" t="s">
        <v>97</v>
      </c>
      <c r="B3676" t="s">
        <v>98</v>
      </c>
    </row>
    <row r="3677" spans="1:2" x14ac:dyDescent="0.25">
      <c r="A3677" t="s">
        <v>97</v>
      </c>
      <c r="B3677" t="s">
        <v>98</v>
      </c>
    </row>
    <row r="3678" spans="1:2" x14ac:dyDescent="0.25">
      <c r="A3678" t="s">
        <v>97</v>
      </c>
      <c r="B3678" t="s">
        <v>98</v>
      </c>
    </row>
    <row r="3679" spans="1:2" x14ac:dyDescent="0.25">
      <c r="A3679" t="s">
        <v>1371</v>
      </c>
      <c r="B3679" t="s">
        <v>1372</v>
      </c>
    </row>
    <row r="3680" spans="1:2" x14ac:dyDescent="0.25">
      <c r="A3680" t="s">
        <v>696</v>
      </c>
      <c r="B3680" t="s">
        <v>697</v>
      </c>
    </row>
    <row r="3681" spans="1:2" x14ac:dyDescent="0.25">
      <c r="A3681" t="s">
        <v>256</v>
      </c>
      <c r="B3681" t="s">
        <v>257</v>
      </c>
    </row>
    <row r="3682" spans="1:2" x14ac:dyDescent="0.25">
      <c r="A3682" t="s">
        <v>8338</v>
      </c>
      <c r="B3682" t="s">
        <v>461</v>
      </c>
    </row>
    <row r="3683" spans="1:2" x14ac:dyDescent="0.25">
      <c r="A3683" t="s">
        <v>8341</v>
      </c>
      <c r="B3683" t="s">
        <v>8342</v>
      </c>
    </row>
    <row r="3684" spans="1:2" x14ac:dyDescent="0.25">
      <c r="A3684" t="s">
        <v>658</v>
      </c>
      <c r="B3684" t="s">
        <v>659</v>
      </c>
    </row>
    <row r="3685" spans="1:2" x14ac:dyDescent="0.25">
      <c r="A3685" t="s">
        <v>504</v>
      </c>
      <c r="B3685" t="s">
        <v>505</v>
      </c>
    </row>
    <row r="3686" spans="1:2" x14ac:dyDescent="0.25">
      <c r="A3686" t="s">
        <v>761</v>
      </c>
      <c r="B3686" t="s">
        <v>762</v>
      </c>
    </row>
    <row r="3687" spans="1:2" x14ac:dyDescent="0.25">
      <c r="A3687" t="s">
        <v>358</v>
      </c>
      <c r="B3687" t="s">
        <v>359</v>
      </c>
    </row>
    <row r="3688" spans="1:2" x14ac:dyDescent="0.25">
      <c r="A3688" t="s">
        <v>1182</v>
      </c>
      <c r="B3688" t="s">
        <v>1183</v>
      </c>
    </row>
    <row r="3689" spans="1:2" x14ac:dyDescent="0.25">
      <c r="A3689" t="s">
        <v>1182</v>
      </c>
      <c r="B3689" t="s">
        <v>1183</v>
      </c>
    </row>
    <row r="3690" spans="1:2" x14ac:dyDescent="0.25">
      <c r="A3690" t="s">
        <v>120</v>
      </c>
      <c r="B3690" t="s">
        <v>121</v>
      </c>
    </row>
    <row r="3691" spans="1:2" x14ac:dyDescent="0.25">
      <c r="A3691" t="s">
        <v>333</v>
      </c>
      <c r="B3691" t="s">
        <v>334</v>
      </c>
    </row>
    <row r="3692" spans="1:2" x14ac:dyDescent="0.25">
      <c r="A3692" t="s">
        <v>120</v>
      </c>
      <c r="B3692" t="s">
        <v>121</v>
      </c>
    </row>
    <row r="3693" spans="1:2" x14ac:dyDescent="0.25">
      <c r="A3693" t="s">
        <v>466</v>
      </c>
      <c r="B3693" t="s">
        <v>467</v>
      </c>
    </row>
    <row r="3694" spans="1:2" x14ac:dyDescent="0.25">
      <c r="A3694" t="s">
        <v>842</v>
      </c>
      <c r="B3694" t="s">
        <v>843</v>
      </c>
    </row>
    <row r="3695" spans="1:2" x14ac:dyDescent="0.25">
      <c r="A3695" t="s">
        <v>304</v>
      </c>
      <c r="B3695" t="s">
        <v>305</v>
      </c>
    </row>
    <row r="3696" spans="1:2" x14ac:dyDescent="0.25">
      <c r="A3696" t="s">
        <v>8525</v>
      </c>
      <c r="B3696" t="s">
        <v>8526</v>
      </c>
    </row>
    <row r="3697" spans="1:2" x14ac:dyDescent="0.25">
      <c r="A3697" t="s">
        <v>8307</v>
      </c>
      <c r="B3697" t="s">
        <v>828</v>
      </c>
    </row>
    <row r="3698" spans="1:2" x14ac:dyDescent="0.25">
      <c r="A3698" t="s">
        <v>552</v>
      </c>
      <c r="B3698" t="s">
        <v>553</v>
      </c>
    </row>
    <row r="3699" spans="1:2" x14ac:dyDescent="0.25">
      <c r="A3699" t="s">
        <v>120</v>
      </c>
      <c r="B3699" t="s">
        <v>121</v>
      </c>
    </row>
    <row r="3700" spans="1:2" x14ac:dyDescent="0.25">
      <c r="A3700" t="s">
        <v>333</v>
      </c>
      <c r="B3700" t="s">
        <v>334</v>
      </c>
    </row>
    <row r="3701" spans="1:2" x14ac:dyDescent="0.25">
      <c r="A3701" t="s">
        <v>144</v>
      </c>
      <c r="B3701" t="s">
        <v>145</v>
      </c>
    </row>
    <row r="3702" spans="1:2" x14ac:dyDescent="0.25">
      <c r="A3702" t="s">
        <v>120</v>
      </c>
      <c r="B3702" t="s">
        <v>121</v>
      </c>
    </row>
    <row r="3703" spans="1:2" x14ac:dyDescent="0.25">
      <c r="A3703" t="s">
        <v>120</v>
      </c>
      <c r="B3703" t="s">
        <v>121</v>
      </c>
    </row>
    <row r="3704" spans="1:2" x14ac:dyDescent="0.25">
      <c r="A3704" t="s">
        <v>676</v>
      </c>
      <c r="B3704" t="s">
        <v>677</v>
      </c>
    </row>
    <row r="3705" spans="1:2" x14ac:dyDescent="0.25">
      <c r="A3705" t="s">
        <v>483</v>
      </c>
      <c r="B3705" t="s">
        <v>484</v>
      </c>
    </row>
    <row r="3706" spans="1:2" x14ac:dyDescent="0.25">
      <c r="A3706" t="s">
        <v>333</v>
      </c>
      <c r="B3706" t="s">
        <v>334</v>
      </c>
    </row>
    <row r="3707" spans="1:2" x14ac:dyDescent="0.25">
      <c r="A3707" t="s">
        <v>8319</v>
      </c>
      <c r="B3707" t="s">
        <v>8029</v>
      </c>
    </row>
    <row r="3708" spans="1:2" x14ac:dyDescent="0.25">
      <c r="A3708" t="s">
        <v>120</v>
      </c>
      <c r="B3708" t="s">
        <v>121</v>
      </c>
    </row>
    <row r="3709" spans="1:2" x14ac:dyDescent="0.25">
      <c r="A3709" t="s">
        <v>701</v>
      </c>
      <c r="B3709" t="s">
        <v>702</v>
      </c>
    </row>
    <row r="3710" spans="1:2" x14ac:dyDescent="0.25">
      <c r="A3710" t="s">
        <v>120</v>
      </c>
      <c r="B3710" t="s">
        <v>121</v>
      </c>
    </row>
    <row r="3711" spans="1:2" x14ac:dyDescent="0.25">
      <c r="A3711" t="s">
        <v>492</v>
      </c>
      <c r="B3711" t="s">
        <v>493</v>
      </c>
    </row>
    <row r="3712" spans="1:2" x14ac:dyDescent="0.25">
      <c r="A3712" t="s">
        <v>705</v>
      </c>
      <c r="B3712" t="s">
        <v>706</v>
      </c>
    </row>
    <row r="3713" spans="1:2" x14ac:dyDescent="0.25">
      <c r="A3713" t="s">
        <v>8313</v>
      </c>
      <c r="B3713" t="s">
        <v>322</v>
      </c>
    </row>
    <row r="3714" spans="1:2" x14ac:dyDescent="0.25">
      <c r="A3714" t="s">
        <v>753</v>
      </c>
      <c r="B3714" t="s">
        <v>754</v>
      </c>
    </row>
    <row r="3715" spans="1:2" x14ac:dyDescent="0.25">
      <c r="A3715" t="s">
        <v>8700</v>
      </c>
      <c r="B3715" t="s">
        <v>8701</v>
      </c>
    </row>
    <row r="3716" spans="1:2" x14ac:dyDescent="0.25">
      <c r="A3716" t="s">
        <v>8689</v>
      </c>
      <c r="B3716" t="s">
        <v>8690</v>
      </c>
    </row>
    <row r="3717" spans="1:2" x14ac:dyDescent="0.25">
      <c r="A3717" t="s">
        <v>8698</v>
      </c>
      <c r="B3717" t="s">
        <v>8699</v>
      </c>
    </row>
    <row r="3718" spans="1:2" x14ac:dyDescent="0.25">
      <c r="A3718" t="s">
        <v>120</v>
      </c>
      <c r="B3718" t="s">
        <v>121</v>
      </c>
    </row>
    <row r="3719" spans="1:2" x14ac:dyDescent="0.25">
      <c r="A3719" t="s">
        <v>1391</v>
      </c>
      <c r="B3719" t="s">
        <v>1392</v>
      </c>
    </row>
    <row r="3720" spans="1:2" x14ac:dyDescent="0.25">
      <c r="A3720" t="s">
        <v>544</v>
      </c>
      <c r="B3720" t="s">
        <v>545</v>
      </c>
    </row>
    <row r="3721" spans="1:2" x14ac:dyDescent="0.25">
      <c r="A3721" t="s">
        <v>333</v>
      </c>
      <c r="B3721" t="s">
        <v>334</v>
      </c>
    </row>
    <row r="3722" spans="1:2" x14ac:dyDescent="0.25">
      <c r="A3722" t="s">
        <v>278</v>
      </c>
      <c r="B3722" t="s">
        <v>279</v>
      </c>
    </row>
    <row r="3723" spans="1:2" x14ac:dyDescent="0.25">
      <c r="A3723" t="s">
        <v>333</v>
      </c>
      <c r="B3723" t="s">
        <v>334</v>
      </c>
    </row>
    <row r="3724" spans="1:2" x14ac:dyDescent="0.25">
      <c r="A3724" t="s">
        <v>1435</v>
      </c>
      <c r="B3724" t="s">
        <v>1436</v>
      </c>
    </row>
    <row r="3725" spans="1:2" x14ac:dyDescent="0.25">
      <c r="A3725" t="s">
        <v>120</v>
      </c>
      <c r="B3725" t="s">
        <v>121</v>
      </c>
    </row>
    <row r="3726" spans="1:2" x14ac:dyDescent="0.25">
      <c r="A3726" t="s">
        <v>464</v>
      </c>
      <c r="B3726" t="s">
        <v>465</v>
      </c>
    </row>
    <row r="3727" spans="1:2" x14ac:dyDescent="0.25">
      <c r="A3727" t="s">
        <v>8696</v>
      </c>
      <c r="B3727" t="s">
        <v>8697</v>
      </c>
    </row>
    <row r="3728" spans="1:2" x14ac:dyDescent="0.25">
      <c r="A3728" t="s">
        <v>8696</v>
      </c>
      <c r="B3728" t="s">
        <v>8697</v>
      </c>
    </row>
    <row r="3729" spans="1:2" x14ac:dyDescent="0.25">
      <c r="A3729" t="s">
        <v>236</v>
      </c>
      <c r="B3729" t="s">
        <v>237</v>
      </c>
    </row>
    <row r="3730" spans="1:2" x14ac:dyDescent="0.25">
      <c r="A3730" t="s">
        <v>8159</v>
      </c>
      <c r="B3730" t="s">
        <v>8160</v>
      </c>
    </row>
    <row r="3731" spans="1:2" x14ac:dyDescent="0.25">
      <c r="A3731" t="s">
        <v>120</v>
      </c>
      <c r="B3731" t="s">
        <v>121</v>
      </c>
    </row>
    <row r="3732" spans="1:2" x14ac:dyDescent="0.25">
      <c r="A3732" t="s">
        <v>792</v>
      </c>
      <c r="B3732" t="s">
        <v>793</v>
      </c>
    </row>
    <row r="3733" spans="1:2" x14ac:dyDescent="0.25">
      <c r="A3733" t="s">
        <v>8346</v>
      </c>
      <c r="B3733" t="s">
        <v>8347</v>
      </c>
    </row>
    <row r="3734" spans="1:2" x14ac:dyDescent="0.25">
      <c r="A3734" t="s">
        <v>120</v>
      </c>
      <c r="B3734" t="s">
        <v>121</v>
      </c>
    </row>
    <row r="3735" spans="1:2" x14ac:dyDescent="0.25">
      <c r="A3735" t="s">
        <v>431</v>
      </c>
      <c r="B3735" t="s">
        <v>432</v>
      </c>
    </row>
    <row r="3736" spans="1:2" x14ac:dyDescent="0.25">
      <c r="A3736" t="s">
        <v>128</v>
      </c>
      <c r="B3736" t="s">
        <v>129</v>
      </c>
    </row>
    <row r="3737" spans="1:2" x14ac:dyDescent="0.25">
      <c r="A3737" t="s">
        <v>382</v>
      </c>
      <c r="B3737" t="s">
        <v>383</v>
      </c>
    </row>
    <row r="3738" spans="1:2" x14ac:dyDescent="0.25">
      <c r="A3738" t="s">
        <v>333</v>
      </c>
      <c r="B3738" t="s">
        <v>334</v>
      </c>
    </row>
    <row r="3739" spans="1:2" x14ac:dyDescent="0.25">
      <c r="A3739" t="s">
        <v>7820</v>
      </c>
      <c r="B3739" t="s">
        <v>7821</v>
      </c>
    </row>
    <row r="3740" spans="1:2" x14ac:dyDescent="0.25">
      <c r="A3740" t="s">
        <v>240</v>
      </c>
      <c r="B3740" t="s">
        <v>241</v>
      </c>
    </row>
    <row r="3741" spans="1:2" x14ac:dyDescent="0.25">
      <c r="A3741" t="s">
        <v>341</v>
      </c>
      <c r="B3741" t="s">
        <v>342</v>
      </c>
    </row>
    <row r="3742" spans="1:2" x14ac:dyDescent="0.25">
      <c r="A3742" t="s">
        <v>1174</v>
      </c>
      <c r="B3742" t="s">
        <v>1175</v>
      </c>
    </row>
    <row r="3743" spans="1:2" x14ac:dyDescent="0.25">
      <c r="A3743" t="s">
        <v>333</v>
      </c>
      <c r="B3743" t="s">
        <v>334</v>
      </c>
    </row>
    <row r="3744" spans="1:2" x14ac:dyDescent="0.25">
      <c r="A3744" t="s">
        <v>120</v>
      </c>
      <c r="B3744" t="s">
        <v>121</v>
      </c>
    </row>
    <row r="3745" spans="1:2" x14ac:dyDescent="0.25">
      <c r="A3745" t="s">
        <v>8462</v>
      </c>
      <c r="B3745" t="s">
        <v>8463</v>
      </c>
    </row>
    <row r="3746" spans="1:2" x14ac:dyDescent="0.25">
      <c r="A3746" t="s">
        <v>8341</v>
      </c>
      <c r="B3746" t="s">
        <v>8342</v>
      </c>
    </row>
    <row r="3747" spans="1:2" x14ac:dyDescent="0.25">
      <c r="A3747" t="s">
        <v>1405</v>
      </c>
      <c r="B3747" t="s">
        <v>1406</v>
      </c>
    </row>
    <row r="3748" spans="1:2" x14ac:dyDescent="0.25">
      <c r="A3748" t="s">
        <v>120</v>
      </c>
      <c r="B3748" t="s">
        <v>121</v>
      </c>
    </row>
    <row r="3749" spans="1:2" x14ac:dyDescent="0.25">
      <c r="A3749" t="s">
        <v>238</v>
      </c>
      <c r="B3749" t="s">
        <v>239</v>
      </c>
    </row>
    <row r="3750" spans="1:2" x14ac:dyDescent="0.25">
      <c r="A3750" t="s">
        <v>310</v>
      </c>
      <c r="B3750" t="s">
        <v>311</v>
      </c>
    </row>
    <row r="3751" spans="1:2" x14ac:dyDescent="0.25">
      <c r="A3751" t="s">
        <v>443</v>
      </c>
      <c r="B3751" t="s">
        <v>444</v>
      </c>
    </row>
    <row r="3752" spans="1:2" x14ac:dyDescent="0.25">
      <c r="A3752" t="s">
        <v>250</v>
      </c>
      <c r="B3752" t="s">
        <v>251</v>
      </c>
    </row>
    <row r="3753" spans="1:2" x14ac:dyDescent="0.25">
      <c r="A3753" t="s">
        <v>128</v>
      </c>
      <c r="B3753" t="s">
        <v>129</v>
      </c>
    </row>
    <row r="3754" spans="1:2" x14ac:dyDescent="0.25">
      <c r="A3754" t="s">
        <v>120</v>
      </c>
      <c r="B3754" t="s">
        <v>121</v>
      </c>
    </row>
    <row r="3755" spans="1:2" x14ac:dyDescent="0.25">
      <c r="A3755" t="s">
        <v>8137</v>
      </c>
      <c r="B3755" t="s">
        <v>8138</v>
      </c>
    </row>
    <row r="3756" spans="1:2" x14ac:dyDescent="0.25">
      <c r="A3756" t="s">
        <v>212</v>
      </c>
      <c r="B3756" t="s">
        <v>213</v>
      </c>
    </row>
    <row r="3757" spans="1:2" x14ac:dyDescent="0.25">
      <c r="A3757" t="s">
        <v>278</v>
      </c>
      <c r="B3757" t="s">
        <v>279</v>
      </c>
    </row>
    <row r="3758" spans="1:2" x14ac:dyDescent="0.25">
      <c r="A3758" t="s">
        <v>212</v>
      </c>
      <c r="B3758" t="s">
        <v>213</v>
      </c>
    </row>
    <row r="3759" spans="1:2" x14ac:dyDescent="0.25">
      <c r="A3759" t="s">
        <v>8352</v>
      </c>
      <c r="B3759" t="s">
        <v>8353</v>
      </c>
    </row>
    <row r="3760" spans="1:2" x14ac:dyDescent="0.25">
      <c r="A3760" t="s">
        <v>1399</v>
      </c>
      <c r="B3760" t="s">
        <v>1400</v>
      </c>
    </row>
    <row r="3761" spans="1:2" x14ac:dyDescent="0.25">
      <c r="A3761" t="s">
        <v>7906</v>
      </c>
      <c r="B3761" t="s">
        <v>7907</v>
      </c>
    </row>
    <row r="3762" spans="1:2" x14ac:dyDescent="0.25">
      <c r="A3762" t="s">
        <v>527</v>
      </c>
      <c r="B3762" t="s">
        <v>528</v>
      </c>
    </row>
    <row r="3763" spans="1:2" x14ac:dyDescent="0.25">
      <c r="A3763" t="s">
        <v>8387</v>
      </c>
      <c r="B3763" t="s">
        <v>987</v>
      </c>
    </row>
    <row r="3764" spans="1:2" x14ac:dyDescent="0.25">
      <c r="A3764" t="s">
        <v>8387</v>
      </c>
      <c r="B3764" t="s">
        <v>987</v>
      </c>
    </row>
    <row r="3765" spans="1:2" x14ac:dyDescent="0.25">
      <c r="A3765" t="s">
        <v>641</v>
      </c>
      <c r="B3765" t="s">
        <v>642</v>
      </c>
    </row>
    <row r="3766" spans="1:2" x14ac:dyDescent="0.25">
      <c r="A3766" t="s">
        <v>745</v>
      </c>
      <c r="B3766" t="s">
        <v>746</v>
      </c>
    </row>
    <row r="3767" spans="1:2" x14ac:dyDescent="0.25">
      <c r="A3767" t="s">
        <v>1423</v>
      </c>
      <c r="B3767" t="s">
        <v>1424</v>
      </c>
    </row>
    <row r="3768" spans="1:2" x14ac:dyDescent="0.25">
      <c r="A3768" t="s">
        <v>333</v>
      </c>
      <c r="B3768" t="s">
        <v>334</v>
      </c>
    </row>
    <row r="3769" spans="1:2" x14ac:dyDescent="0.25">
      <c r="A3769" t="s">
        <v>728</v>
      </c>
      <c r="B3769" t="s">
        <v>729</v>
      </c>
    </row>
    <row r="3770" spans="1:2" x14ac:dyDescent="0.25">
      <c r="A3770" t="s">
        <v>544</v>
      </c>
      <c r="B3770" t="s">
        <v>545</v>
      </c>
    </row>
    <row r="3771" spans="1:2" x14ac:dyDescent="0.25">
      <c r="A3771" t="s">
        <v>120</v>
      </c>
      <c r="B3771" t="s">
        <v>121</v>
      </c>
    </row>
    <row r="3772" spans="1:2" x14ac:dyDescent="0.25">
      <c r="A3772" t="s">
        <v>515</v>
      </c>
      <c r="B3772" t="s">
        <v>516</v>
      </c>
    </row>
    <row r="3773" spans="1:2" x14ac:dyDescent="0.25">
      <c r="A3773" t="s">
        <v>650</v>
      </c>
      <c r="B3773" t="s">
        <v>651</v>
      </c>
    </row>
    <row r="3774" spans="1:2" x14ac:dyDescent="0.25">
      <c r="A3774" t="s">
        <v>79</v>
      </c>
      <c r="B3774" t="s">
        <v>80</v>
      </c>
    </row>
    <row r="3775" spans="1:2" x14ac:dyDescent="0.25">
      <c r="A3775" t="s">
        <v>120</v>
      </c>
      <c r="B3775" t="s">
        <v>121</v>
      </c>
    </row>
    <row r="3776" spans="1:2" x14ac:dyDescent="0.25">
      <c r="A3776" t="s">
        <v>8510</v>
      </c>
      <c r="B3776" t="s">
        <v>8511</v>
      </c>
    </row>
    <row r="3777" spans="1:2" x14ac:dyDescent="0.25">
      <c r="A3777" t="s">
        <v>558</v>
      </c>
      <c r="B3777" t="s">
        <v>559</v>
      </c>
    </row>
    <row r="3778" spans="1:2" x14ac:dyDescent="0.25">
      <c r="A3778" t="s">
        <v>308</v>
      </c>
      <c r="B3778" t="s">
        <v>309</v>
      </c>
    </row>
    <row r="3779" spans="1:2" x14ac:dyDescent="0.25">
      <c r="A3779" t="s">
        <v>7811</v>
      </c>
      <c r="B3779" t="s">
        <v>7825</v>
      </c>
    </row>
    <row r="3780" spans="1:2" x14ac:dyDescent="0.25">
      <c r="A3780" t="s">
        <v>7920</v>
      </c>
      <c r="B3780" t="s">
        <v>7921</v>
      </c>
    </row>
    <row r="3781" spans="1:2" x14ac:dyDescent="0.25">
      <c r="A3781" t="s">
        <v>1015</v>
      </c>
      <c r="B3781" t="s">
        <v>1016</v>
      </c>
    </row>
    <row r="3782" spans="1:2" x14ac:dyDescent="0.25">
      <c r="A3782" t="s">
        <v>420</v>
      </c>
      <c r="B3782" t="s">
        <v>421</v>
      </c>
    </row>
    <row r="3783" spans="1:2" x14ac:dyDescent="0.25">
      <c r="A3783" t="s">
        <v>1169</v>
      </c>
      <c r="B3783" t="s">
        <v>1170</v>
      </c>
    </row>
    <row r="3784" spans="1:2" x14ac:dyDescent="0.25">
      <c r="A3784" t="s">
        <v>1319</v>
      </c>
      <c r="B3784" t="s">
        <v>1320</v>
      </c>
    </row>
    <row r="3785" spans="1:2" x14ac:dyDescent="0.25">
      <c r="A3785" t="s">
        <v>7915</v>
      </c>
      <c r="B3785" t="s">
        <v>7916</v>
      </c>
    </row>
    <row r="3786" spans="1:2" x14ac:dyDescent="0.25">
      <c r="A3786" t="s">
        <v>726</v>
      </c>
      <c r="B3786" t="s">
        <v>727</v>
      </c>
    </row>
    <row r="3787" spans="1:2" x14ac:dyDescent="0.25">
      <c r="A3787" t="s">
        <v>8338</v>
      </c>
      <c r="B3787" t="s">
        <v>461</v>
      </c>
    </row>
    <row r="3788" spans="1:2" x14ac:dyDescent="0.25">
      <c r="A3788" t="s">
        <v>8450</v>
      </c>
      <c r="B3788" t="s">
        <v>8451</v>
      </c>
    </row>
    <row r="3789" spans="1:2" x14ac:dyDescent="0.25">
      <c r="A3789" t="s">
        <v>474</v>
      </c>
      <c r="B3789" t="s">
        <v>475</v>
      </c>
    </row>
    <row r="3790" spans="1:2" x14ac:dyDescent="0.25">
      <c r="A3790" t="s">
        <v>728</v>
      </c>
      <c r="B3790" t="s">
        <v>729</v>
      </c>
    </row>
    <row r="3791" spans="1:2" x14ac:dyDescent="0.25">
      <c r="A3791" t="s">
        <v>496</v>
      </c>
      <c r="B3791" t="s">
        <v>497</v>
      </c>
    </row>
    <row r="3792" spans="1:2" x14ac:dyDescent="0.25">
      <c r="A3792" t="s">
        <v>728</v>
      </c>
      <c r="B3792" t="s">
        <v>729</v>
      </c>
    </row>
    <row r="3793" spans="1:2" x14ac:dyDescent="0.25">
      <c r="A3793" t="s">
        <v>8352</v>
      </c>
      <c r="B3793" t="s">
        <v>8353</v>
      </c>
    </row>
    <row r="3794" spans="1:2" x14ac:dyDescent="0.25">
      <c r="A3794" t="s">
        <v>254</v>
      </c>
      <c r="B3794" t="s">
        <v>255</v>
      </c>
    </row>
    <row r="3795" spans="1:2" x14ac:dyDescent="0.25">
      <c r="A3795" t="s">
        <v>254</v>
      </c>
      <c r="B3795" t="s">
        <v>255</v>
      </c>
    </row>
    <row r="3796" spans="1:2" x14ac:dyDescent="0.25">
      <c r="A3796" t="s">
        <v>240</v>
      </c>
      <c r="B3796" t="s">
        <v>241</v>
      </c>
    </row>
    <row r="3797" spans="1:2" x14ac:dyDescent="0.25">
      <c r="A3797" t="s">
        <v>611</v>
      </c>
      <c r="B3797" t="s">
        <v>612</v>
      </c>
    </row>
    <row r="3798" spans="1:2" x14ac:dyDescent="0.25">
      <c r="A3798" t="s">
        <v>871</v>
      </c>
      <c r="B3798" t="s">
        <v>872</v>
      </c>
    </row>
    <row r="3799" spans="1:2" x14ac:dyDescent="0.25">
      <c r="A3799" t="s">
        <v>8531</v>
      </c>
      <c r="B3799" t="s">
        <v>7973</v>
      </c>
    </row>
    <row r="3800" spans="1:2" x14ac:dyDescent="0.25">
      <c r="A3800" t="s">
        <v>1415</v>
      </c>
      <c r="B3800" t="s">
        <v>1416</v>
      </c>
    </row>
    <row r="3801" spans="1:2" x14ac:dyDescent="0.25">
      <c r="A3801" t="s">
        <v>8332</v>
      </c>
      <c r="B3801" t="s">
        <v>630</v>
      </c>
    </row>
    <row r="3802" spans="1:2" x14ac:dyDescent="0.25">
      <c r="A3802" t="s">
        <v>698</v>
      </c>
      <c r="B3802" t="s">
        <v>699</v>
      </c>
    </row>
    <row r="3803" spans="1:2" x14ac:dyDescent="0.25">
      <c r="A3803" t="s">
        <v>186</v>
      </c>
      <c r="B3803" t="s">
        <v>187</v>
      </c>
    </row>
    <row r="3804" spans="1:2" x14ac:dyDescent="0.25">
      <c r="A3804" t="s">
        <v>8314</v>
      </c>
      <c r="B3804" t="s">
        <v>621</v>
      </c>
    </row>
    <row r="3805" spans="1:2" x14ac:dyDescent="0.25">
      <c r="A3805" t="s">
        <v>1395</v>
      </c>
      <c r="B3805" t="s">
        <v>1396</v>
      </c>
    </row>
    <row r="3806" spans="1:2" x14ac:dyDescent="0.25">
      <c r="A3806" t="s">
        <v>333</v>
      </c>
      <c r="B3806" t="s">
        <v>334</v>
      </c>
    </row>
    <row r="3807" spans="1:2" x14ac:dyDescent="0.25">
      <c r="A3807" t="s">
        <v>120</v>
      </c>
      <c r="B3807" t="s">
        <v>121</v>
      </c>
    </row>
    <row r="3808" spans="1:2" x14ac:dyDescent="0.25">
      <c r="A3808" t="s">
        <v>575</v>
      </c>
      <c r="B3808" t="s">
        <v>576</v>
      </c>
    </row>
    <row r="3809" spans="1:2" x14ac:dyDescent="0.25">
      <c r="A3809" t="s">
        <v>83</v>
      </c>
      <c r="B3809" t="s">
        <v>84</v>
      </c>
    </row>
    <row r="3810" spans="1:2" x14ac:dyDescent="0.25">
      <c r="A3810" t="s">
        <v>341</v>
      </c>
      <c r="B3810" t="s">
        <v>342</v>
      </c>
    </row>
    <row r="3811" spans="1:2" x14ac:dyDescent="0.25">
      <c r="A3811" t="s">
        <v>433</v>
      </c>
      <c r="B3811" t="s">
        <v>434</v>
      </c>
    </row>
    <row r="3812" spans="1:2" x14ac:dyDescent="0.25">
      <c r="A3812" t="s">
        <v>8439</v>
      </c>
      <c r="B3812" t="s">
        <v>610</v>
      </c>
    </row>
    <row r="3813" spans="1:2" x14ac:dyDescent="0.25">
      <c r="A3813" t="s">
        <v>8439</v>
      </c>
      <c r="B3813" t="s">
        <v>610</v>
      </c>
    </row>
    <row r="3814" spans="1:2" x14ac:dyDescent="0.25">
      <c r="A3814" t="s">
        <v>325</v>
      </c>
      <c r="B3814" t="s">
        <v>326</v>
      </c>
    </row>
    <row r="3815" spans="1:2" x14ac:dyDescent="0.25">
      <c r="A3815" t="s">
        <v>234</v>
      </c>
      <c r="B3815" t="s">
        <v>235</v>
      </c>
    </row>
    <row r="3816" spans="1:2" x14ac:dyDescent="0.25">
      <c r="A3816" t="s">
        <v>325</v>
      </c>
      <c r="B3816" t="s">
        <v>326</v>
      </c>
    </row>
    <row r="3817" spans="1:2" x14ac:dyDescent="0.25">
      <c r="A3817" t="s">
        <v>122</v>
      </c>
      <c r="B3817" t="s">
        <v>123</v>
      </c>
    </row>
    <row r="3818" spans="1:2" x14ac:dyDescent="0.25">
      <c r="A3818" t="s">
        <v>596</v>
      </c>
      <c r="B3818" t="s">
        <v>597</v>
      </c>
    </row>
    <row r="3819" spans="1:2" x14ac:dyDescent="0.25">
      <c r="A3819" t="s">
        <v>1103</v>
      </c>
      <c r="B3819" t="s">
        <v>8632</v>
      </c>
    </row>
    <row r="3820" spans="1:2" x14ac:dyDescent="0.25">
      <c r="A3820" t="s">
        <v>254</v>
      </c>
      <c r="B3820" t="s">
        <v>255</v>
      </c>
    </row>
    <row r="3821" spans="1:2" x14ac:dyDescent="0.25">
      <c r="A3821" t="s">
        <v>552</v>
      </c>
      <c r="B3821" t="s">
        <v>553</v>
      </c>
    </row>
    <row r="3822" spans="1:2" x14ac:dyDescent="0.25">
      <c r="A3822" t="s">
        <v>552</v>
      </c>
      <c r="B3822" t="s">
        <v>553</v>
      </c>
    </row>
    <row r="3823" spans="1:2" x14ac:dyDescent="0.25">
      <c r="A3823" t="s">
        <v>608</v>
      </c>
      <c r="B3823" t="s">
        <v>609</v>
      </c>
    </row>
    <row r="3824" spans="1:2" x14ac:dyDescent="0.25">
      <c r="A3824" t="s">
        <v>8452</v>
      </c>
      <c r="B3824" t="s">
        <v>691</v>
      </c>
    </row>
    <row r="3825" spans="1:2" x14ac:dyDescent="0.25">
      <c r="A3825" t="s">
        <v>8237</v>
      </c>
      <c r="B3825" t="s">
        <v>8238</v>
      </c>
    </row>
    <row r="3826" spans="1:2" x14ac:dyDescent="0.25">
      <c r="A3826" t="s">
        <v>346</v>
      </c>
      <c r="B3826" t="s">
        <v>347</v>
      </c>
    </row>
    <row r="3827" spans="1:2" x14ac:dyDescent="0.25">
      <c r="A3827" t="s">
        <v>120</v>
      </c>
      <c r="B3827" t="s">
        <v>121</v>
      </c>
    </row>
    <row r="3828" spans="1:2" x14ac:dyDescent="0.25">
      <c r="A3828" t="s">
        <v>234</v>
      </c>
      <c r="B3828" t="s">
        <v>235</v>
      </c>
    </row>
    <row r="3829" spans="1:2" x14ac:dyDescent="0.25">
      <c r="A3829" t="s">
        <v>120</v>
      </c>
      <c r="B3829" t="s">
        <v>121</v>
      </c>
    </row>
    <row r="3830" spans="1:2" x14ac:dyDescent="0.25">
      <c r="A3830" t="s">
        <v>410</v>
      </c>
      <c r="B3830" t="s">
        <v>411</v>
      </c>
    </row>
    <row r="3831" spans="1:2" x14ac:dyDescent="0.25">
      <c r="A3831" t="s">
        <v>662</v>
      </c>
      <c r="B3831" t="s">
        <v>663</v>
      </c>
    </row>
    <row r="3832" spans="1:2" x14ac:dyDescent="0.25">
      <c r="A3832" t="s">
        <v>8129</v>
      </c>
      <c r="B3832" t="s">
        <v>8130</v>
      </c>
    </row>
    <row r="3833" spans="1:2" x14ac:dyDescent="0.25">
      <c r="A3833" t="s">
        <v>374</v>
      </c>
      <c r="B3833" t="s">
        <v>375</v>
      </c>
    </row>
    <row r="3834" spans="1:2" x14ac:dyDescent="0.25">
      <c r="A3834" t="s">
        <v>304</v>
      </c>
      <c r="B3834" t="s">
        <v>305</v>
      </c>
    </row>
    <row r="3835" spans="1:2" x14ac:dyDescent="0.25">
      <c r="A3835" t="s">
        <v>304</v>
      </c>
      <c r="B3835" t="s">
        <v>305</v>
      </c>
    </row>
    <row r="3836" spans="1:2" x14ac:dyDescent="0.25">
      <c r="A3836" t="s">
        <v>120</v>
      </c>
      <c r="B3836" t="s">
        <v>121</v>
      </c>
    </row>
    <row r="3837" spans="1:2" x14ac:dyDescent="0.25">
      <c r="A3837" t="s">
        <v>608</v>
      </c>
      <c r="B3837" t="s">
        <v>609</v>
      </c>
    </row>
    <row r="3838" spans="1:2" x14ac:dyDescent="0.25">
      <c r="A3838" t="s">
        <v>346</v>
      </c>
      <c r="B3838" t="s">
        <v>347</v>
      </c>
    </row>
    <row r="3839" spans="1:2" x14ac:dyDescent="0.25">
      <c r="A3839" t="s">
        <v>8313</v>
      </c>
      <c r="B3839" t="s">
        <v>322</v>
      </c>
    </row>
    <row r="3840" spans="1:2" x14ac:dyDescent="0.25">
      <c r="A3840" t="s">
        <v>416</v>
      </c>
      <c r="B3840" t="s">
        <v>417</v>
      </c>
    </row>
    <row r="3841" spans="1:2" x14ac:dyDescent="0.25">
      <c r="A3841" t="s">
        <v>1098</v>
      </c>
      <c r="B3841" t="s">
        <v>1099</v>
      </c>
    </row>
    <row r="3842" spans="1:2" x14ac:dyDescent="0.25">
      <c r="A3842" t="s">
        <v>523</v>
      </c>
      <c r="B3842" t="s">
        <v>524</v>
      </c>
    </row>
    <row r="3843" spans="1:2" x14ac:dyDescent="0.25">
      <c r="A3843" t="s">
        <v>278</v>
      </c>
      <c r="B3843" t="s">
        <v>279</v>
      </c>
    </row>
    <row r="3844" spans="1:2" x14ac:dyDescent="0.25">
      <c r="A3844" t="s">
        <v>433</v>
      </c>
      <c r="B3844" t="s">
        <v>434</v>
      </c>
    </row>
    <row r="3845" spans="1:2" x14ac:dyDescent="0.25">
      <c r="A3845" t="s">
        <v>278</v>
      </c>
      <c r="B3845" t="s">
        <v>279</v>
      </c>
    </row>
    <row r="3846" spans="1:2" x14ac:dyDescent="0.25">
      <c r="A3846" t="s">
        <v>771</v>
      </c>
      <c r="B3846" t="s">
        <v>772</v>
      </c>
    </row>
    <row r="3847" spans="1:2" x14ac:dyDescent="0.25">
      <c r="A3847" t="s">
        <v>212</v>
      </c>
      <c r="B3847" t="s">
        <v>213</v>
      </c>
    </row>
    <row r="3848" spans="1:2" x14ac:dyDescent="0.25">
      <c r="A3848" t="s">
        <v>212</v>
      </c>
      <c r="B3848" t="s">
        <v>213</v>
      </c>
    </row>
    <row r="3849" spans="1:2" x14ac:dyDescent="0.25">
      <c r="A3849" t="s">
        <v>8523</v>
      </c>
      <c r="B3849" t="s">
        <v>8524</v>
      </c>
    </row>
    <row r="3850" spans="1:2" x14ac:dyDescent="0.25">
      <c r="A3850" t="s">
        <v>424</v>
      </c>
      <c r="B3850" t="s">
        <v>425</v>
      </c>
    </row>
    <row r="3851" spans="1:2" x14ac:dyDescent="0.25">
      <c r="A3851" t="s">
        <v>8349</v>
      </c>
      <c r="B3851" t="s">
        <v>487</v>
      </c>
    </row>
    <row r="3852" spans="1:2" x14ac:dyDescent="0.25">
      <c r="A3852" t="s">
        <v>120</v>
      </c>
      <c r="B3852" t="s">
        <v>121</v>
      </c>
    </row>
    <row r="3853" spans="1:2" x14ac:dyDescent="0.25">
      <c r="A3853" t="s">
        <v>120</v>
      </c>
      <c r="B3853" t="s">
        <v>121</v>
      </c>
    </row>
    <row r="3854" spans="1:2" x14ac:dyDescent="0.25">
      <c r="A3854" t="s">
        <v>120</v>
      </c>
      <c r="B3854" t="s">
        <v>121</v>
      </c>
    </row>
    <row r="3855" spans="1:2" x14ac:dyDescent="0.25">
      <c r="A3855" t="s">
        <v>388</v>
      </c>
      <c r="B3855" t="s">
        <v>389</v>
      </c>
    </row>
    <row r="3856" spans="1:2" x14ac:dyDescent="0.25">
      <c r="A3856" t="s">
        <v>854</v>
      </c>
      <c r="B3856" t="s">
        <v>855</v>
      </c>
    </row>
    <row r="3857" spans="1:2" x14ac:dyDescent="0.25">
      <c r="A3857" t="s">
        <v>476</v>
      </c>
      <c r="B3857" t="s">
        <v>477</v>
      </c>
    </row>
    <row r="3858" spans="1:2" x14ac:dyDescent="0.25">
      <c r="A3858" s="21" t="s">
        <v>1174</v>
      </c>
      <c r="B3858" t="s">
        <v>1175</v>
      </c>
    </row>
    <row r="3859" spans="1:2" x14ac:dyDescent="0.25">
      <c r="A3859" t="s">
        <v>8340</v>
      </c>
      <c r="B3859" t="s">
        <v>355</v>
      </c>
    </row>
    <row r="3860" spans="1:2" x14ac:dyDescent="0.25">
      <c r="A3860" t="s">
        <v>348</v>
      </c>
      <c r="B3860" t="s">
        <v>349</v>
      </c>
    </row>
    <row r="3861" spans="1:2" x14ac:dyDescent="0.25">
      <c r="A3861" t="s">
        <v>250</v>
      </c>
      <c r="B3861" t="s">
        <v>251</v>
      </c>
    </row>
    <row r="3862" spans="1:2" x14ac:dyDescent="0.25">
      <c r="A3862" t="s">
        <v>333</v>
      </c>
      <c r="B3862" t="s">
        <v>334</v>
      </c>
    </row>
    <row r="3863" spans="1:2" x14ac:dyDescent="0.25">
      <c r="A3863" t="s">
        <v>333</v>
      </c>
      <c r="B3863" t="s">
        <v>334</v>
      </c>
    </row>
    <row r="3864" spans="1:2" x14ac:dyDescent="0.25">
      <c r="A3864" t="s">
        <v>7969</v>
      </c>
      <c r="B3864" t="s">
        <v>7970</v>
      </c>
    </row>
    <row r="3865" spans="1:2" x14ac:dyDescent="0.25">
      <c r="A3865" t="s">
        <v>8145</v>
      </c>
      <c r="B3865" t="s">
        <v>8146</v>
      </c>
    </row>
    <row r="3866" spans="1:2" x14ac:dyDescent="0.25">
      <c r="A3866" t="s">
        <v>7985</v>
      </c>
      <c r="B3866" t="s">
        <v>953</v>
      </c>
    </row>
    <row r="3867" spans="1:2" x14ac:dyDescent="0.25">
      <c r="A3867" t="s">
        <v>8082</v>
      </c>
      <c r="B3867" t="s">
        <v>8083</v>
      </c>
    </row>
    <row r="3868" spans="1:2" x14ac:dyDescent="0.25">
      <c r="A3868" t="s">
        <v>292</v>
      </c>
      <c r="B3868" t="s">
        <v>293</v>
      </c>
    </row>
    <row r="3869" spans="1:2" x14ac:dyDescent="0.25">
      <c r="A3869" t="s">
        <v>8319</v>
      </c>
      <c r="B3869" t="s">
        <v>8029</v>
      </c>
    </row>
    <row r="3870" spans="1:2" x14ac:dyDescent="0.25">
      <c r="A3870" t="s">
        <v>120</v>
      </c>
      <c r="B3870" t="s">
        <v>121</v>
      </c>
    </row>
    <row r="3871" spans="1:2" x14ac:dyDescent="0.25">
      <c r="A3871" s="21" t="s">
        <v>552</v>
      </c>
      <c r="B3871" t="s">
        <v>553</v>
      </c>
    </row>
    <row r="3872" spans="1:2" x14ac:dyDescent="0.25">
      <c r="A3872" t="s">
        <v>320</v>
      </c>
      <c r="B3872" t="s">
        <v>321</v>
      </c>
    </row>
    <row r="3873" spans="1:2" x14ac:dyDescent="0.25">
      <c r="A3873" t="s">
        <v>573</v>
      </c>
      <c r="B3873" t="s">
        <v>574</v>
      </c>
    </row>
    <row r="3874" spans="1:2" x14ac:dyDescent="0.25">
      <c r="A3874" t="s">
        <v>573</v>
      </c>
      <c r="B3874" t="s">
        <v>574</v>
      </c>
    </row>
    <row r="3875" spans="1:2" x14ac:dyDescent="0.25">
      <c r="A3875" t="s">
        <v>567</v>
      </c>
      <c r="B3875" t="s">
        <v>568</v>
      </c>
    </row>
    <row r="3876" spans="1:2" x14ac:dyDescent="0.25">
      <c r="A3876" t="s">
        <v>541</v>
      </c>
      <c r="B3876" t="s">
        <v>542</v>
      </c>
    </row>
    <row r="3877" spans="1:2" x14ac:dyDescent="0.25">
      <c r="A3877" t="s">
        <v>541</v>
      </c>
      <c r="B3877" t="s">
        <v>542</v>
      </c>
    </row>
    <row r="3878" spans="1:2" x14ac:dyDescent="0.25">
      <c r="A3878" t="s">
        <v>443</v>
      </c>
      <c r="B3878" t="s">
        <v>444</v>
      </c>
    </row>
    <row r="3879" spans="1:2" x14ac:dyDescent="0.25">
      <c r="A3879" t="s">
        <v>390</v>
      </c>
      <c r="B3879" t="s">
        <v>391</v>
      </c>
    </row>
    <row r="3880" spans="1:2" x14ac:dyDescent="0.25">
      <c r="A3880" t="s">
        <v>8453</v>
      </c>
      <c r="B3880" t="s">
        <v>7929</v>
      </c>
    </row>
    <row r="3881" spans="1:2" x14ac:dyDescent="0.25">
      <c r="A3881" t="s">
        <v>541</v>
      </c>
      <c r="B3881" t="s">
        <v>542</v>
      </c>
    </row>
    <row r="3882" spans="1:2" x14ac:dyDescent="0.25">
      <c r="A3882" t="s">
        <v>120</v>
      </c>
      <c r="B3882" t="s">
        <v>121</v>
      </c>
    </row>
    <row r="3883" spans="1:2" x14ac:dyDescent="0.25">
      <c r="A3883" t="s">
        <v>95</v>
      </c>
      <c r="B3883" t="s">
        <v>96</v>
      </c>
    </row>
    <row r="3884" spans="1:2" x14ac:dyDescent="0.25">
      <c r="A3884" t="s">
        <v>298</v>
      </c>
      <c r="B3884" t="s">
        <v>299</v>
      </c>
    </row>
    <row r="3885" spans="1:2" x14ac:dyDescent="0.25">
      <c r="A3885" t="s">
        <v>364</v>
      </c>
      <c r="B3885" t="s">
        <v>365</v>
      </c>
    </row>
    <row r="3886" spans="1:2" x14ac:dyDescent="0.25">
      <c r="A3886" t="s">
        <v>8537</v>
      </c>
      <c r="B3886" t="s">
        <v>8538</v>
      </c>
    </row>
    <row r="3887" spans="1:2" x14ac:dyDescent="0.25">
      <c r="A3887" t="s">
        <v>544</v>
      </c>
      <c r="B3887" t="s">
        <v>545</v>
      </c>
    </row>
    <row r="3888" spans="1:2" x14ac:dyDescent="0.25">
      <c r="A3888" t="s">
        <v>333</v>
      </c>
      <c r="B3888" t="s">
        <v>334</v>
      </c>
    </row>
    <row r="3889" spans="1:2" x14ac:dyDescent="0.25">
      <c r="A3889" t="s">
        <v>120</v>
      </c>
      <c r="B3889" t="s">
        <v>121</v>
      </c>
    </row>
    <row r="3890" spans="1:2" x14ac:dyDescent="0.25">
      <c r="A3890" t="s">
        <v>523</v>
      </c>
      <c r="B3890" t="s">
        <v>524</v>
      </c>
    </row>
    <row r="3891" spans="1:2" x14ac:dyDescent="0.25">
      <c r="A3891" t="s">
        <v>1399</v>
      </c>
      <c r="B3891" t="s">
        <v>1400</v>
      </c>
    </row>
    <row r="3892" spans="1:2" x14ac:dyDescent="0.25">
      <c r="A3892" t="s">
        <v>300</v>
      </c>
      <c r="B3892" t="s">
        <v>301</v>
      </c>
    </row>
    <row r="3893" spans="1:2" x14ac:dyDescent="0.25">
      <c r="A3893" t="s">
        <v>278</v>
      </c>
      <c r="B3893" t="s">
        <v>279</v>
      </c>
    </row>
    <row r="3894" spans="1:2" x14ac:dyDescent="0.25">
      <c r="A3894" t="s">
        <v>8145</v>
      </c>
      <c r="B3894" t="s">
        <v>8146</v>
      </c>
    </row>
    <row r="3895" spans="1:2" x14ac:dyDescent="0.25">
      <c r="A3895" t="s">
        <v>318</v>
      </c>
      <c r="B3895" t="s">
        <v>319</v>
      </c>
    </row>
    <row r="3896" spans="1:2" x14ac:dyDescent="0.25">
      <c r="A3896" t="s">
        <v>120</v>
      </c>
      <c r="B3896" t="s">
        <v>121</v>
      </c>
    </row>
    <row r="3897" spans="1:2" x14ac:dyDescent="0.25">
      <c r="A3897" t="s">
        <v>1174</v>
      </c>
      <c r="B3897" t="s">
        <v>1175</v>
      </c>
    </row>
    <row r="3898" spans="1:2" x14ac:dyDescent="0.25">
      <c r="A3898" t="s">
        <v>1174</v>
      </c>
      <c r="B3898" t="s">
        <v>1175</v>
      </c>
    </row>
    <row r="3899" spans="1:2" x14ac:dyDescent="0.25">
      <c r="A3899" t="s">
        <v>1174</v>
      </c>
      <c r="B3899" t="s">
        <v>1175</v>
      </c>
    </row>
    <row r="3900" spans="1:2" x14ac:dyDescent="0.25">
      <c r="A3900" t="s">
        <v>1174</v>
      </c>
      <c r="B3900" t="s">
        <v>1175</v>
      </c>
    </row>
    <row r="3901" spans="1:2" x14ac:dyDescent="0.25">
      <c r="A3901" t="s">
        <v>1174</v>
      </c>
      <c r="B3901" t="s">
        <v>1175</v>
      </c>
    </row>
    <row r="3902" spans="1:2" x14ac:dyDescent="0.25">
      <c r="A3902" t="s">
        <v>8694</v>
      </c>
      <c r="B3902" t="s">
        <v>8695</v>
      </c>
    </row>
    <row r="3903" spans="1:2" x14ac:dyDescent="0.25">
      <c r="A3903" t="s">
        <v>79</v>
      </c>
      <c r="B3903" t="s">
        <v>80</v>
      </c>
    </row>
    <row r="3904" spans="1:2" x14ac:dyDescent="0.25">
      <c r="A3904" t="s">
        <v>228</v>
      </c>
      <c r="B3904" t="s">
        <v>229</v>
      </c>
    </row>
    <row r="3905" spans="1:2" x14ac:dyDescent="0.25">
      <c r="A3905" t="s">
        <v>523</v>
      </c>
      <c r="B3905" t="s">
        <v>524</v>
      </c>
    </row>
    <row r="3906" spans="1:2" x14ac:dyDescent="0.25">
      <c r="A3906" t="s">
        <v>567</v>
      </c>
      <c r="B3906" t="s">
        <v>568</v>
      </c>
    </row>
    <row r="3907" spans="1:2" x14ac:dyDescent="0.25">
      <c r="A3907" t="s">
        <v>8308</v>
      </c>
      <c r="B3907" t="s">
        <v>105</v>
      </c>
    </row>
    <row r="3908" spans="1:2" x14ac:dyDescent="0.25">
      <c r="A3908" t="s">
        <v>8308</v>
      </c>
      <c r="B3908" t="s">
        <v>105</v>
      </c>
    </row>
    <row r="3909" spans="1:2" x14ac:dyDescent="0.25">
      <c r="A3909" t="s">
        <v>1107</v>
      </c>
      <c r="B3909" t="s">
        <v>1108</v>
      </c>
    </row>
    <row r="3910" spans="1:2" x14ac:dyDescent="0.25">
      <c r="A3910" t="s">
        <v>672</v>
      </c>
      <c r="B3910" t="s">
        <v>673</v>
      </c>
    </row>
    <row r="3911" spans="1:2" x14ac:dyDescent="0.25">
      <c r="A3911" t="s">
        <v>256</v>
      </c>
      <c r="B3911" t="s">
        <v>257</v>
      </c>
    </row>
    <row r="3912" spans="1:2" x14ac:dyDescent="0.25">
      <c r="A3912" t="s">
        <v>787</v>
      </c>
      <c r="B3912" t="s">
        <v>788</v>
      </c>
    </row>
    <row r="3913" spans="1:2" x14ac:dyDescent="0.25">
      <c r="A3913" t="s">
        <v>8329</v>
      </c>
      <c r="B3913" t="s">
        <v>1368</v>
      </c>
    </row>
    <row r="3914" spans="1:2" x14ac:dyDescent="0.25">
      <c r="A3914" t="s">
        <v>8329</v>
      </c>
      <c r="B3914" t="s">
        <v>1368</v>
      </c>
    </row>
    <row r="3915" spans="1:2" x14ac:dyDescent="0.25">
      <c r="A3915" t="s">
        <v>7936</v>
      </c>
      <c r="B3915" t="s">
        <v>873</v>
      </c>
    </row>
    <row r="3916" spans="1:2" x14ac:dyDescent="0.25">
      <c r="A3916" t="s">
        <v>8512</v>
      </c>
      <c r="B3916" t="s">
        <v>8513</v>
      </c>
    </row>
    <row r="3917" spans="1:2" x14ac:dyDescent="0.25">
      <c r="A3917" t="s">
        <v>506</v>
      </c>
      <c r="B3917" t="s">
        <v>8018</v>
      </c>
    </row>
    <row r="3918" spans="1:2" x14ac:dyDescent="0.25">
      <c r="A3918" t="s">
        <v>507</v>
      </c>
      <c r="B3918" t="s">
        <v>508</v>
      </c>
    </row>
    <row r="3919" spans="1:2" x14ac:dyDescent="0.25">
      <c r="A3919" t="s">
        <v>408</v>
      </c>
      <c r="B3919" t="s">
        <v>409</v>
      </c>
    </row>
    <row r="3920" spans="1:2" x14ac:dyDescent="0.25">
      <c r="A3920" t="s">
        <v>230</v>
      </c>
      <c r="B3920" t="s">
        <v>231</v>
      </c>
    </row>
    <row r="3921" spans="1:2" x14ac:dyDescent="0.25">
      <c r="A3921" t="s">
        <v>1399</v>
      </c>
      <c r="B3921" t="s">
        <v>1400</v>
      </c>
    </row>
    <row r="3922" spans="1:2" x14ac:dyDescent="0.25">
      <c r="A3922" t="s">
        <v>7834</v>
      </c>
      <c r="B3922" t="s">
        <v>7835</v>
      </c>
    </row>
    <row r="3923" spans="1:2" x14ac:dyDescent="0.25">
      <c r="A3923" t="s">
        <v>726</v>
      </c>
      <c r="B3923" t="s">
        <v>727</v>
      </c>
    </row>
    <row r="3924" spans="1:2" x14ac:dyDescent="0.25">
      <c r="A3924" t="s">
        <v>314</v>
      </c>
      <c r="B3924" t="s">
        <v>315</v>
      </c>
    </row>
    <row r="3925" spans="1:2" x14ac:dyDescent="0.25">
      <c r="A3925" t="s">
        <v>523</v>
      </c>
      <c r="B3925" t="s">
        <v>524</v>
      </c>
    </row>
    <row r="3926" spans="1:2" x14ac:dyDescent="0.25">
      <c r="A3926" t="s">
        <v>190</v>
      </c>
      <c r="B3926" t="s">
        <v>191</v>
      </c>
    </row>
    <row r="3927" spans="1:2" x14ac:dyDescent="0.25">
      <c r="A3927" t="s">
        <v>567</v>
      </c>
      <c r="B3927" t="s">
        <v>568</v>
      </c>
    </row>
    <row r="3928" spans="1:2" x14ac:dyDescent="0.25">
      <c r="A3928" t="s">
        <v>429</v>
      </c>
      <c r="B3928" t="s">
        <v>430</v>
      </c>
    </row>
    <row r="3929" spans="1:2" x14ac:dyDescent="0.25">
      <c r="A3929" t="s">
        <v>429</v>
      </c>
      <c r="B3929" t="s">
        <v>430</v>
      </c>
    </row>
    <row r="3930" spans="1:2" x14ac:dyDescent="0.25">
      <c r="A3930" t="s">
        <v>581</v>
      </c>
      <c r="B3930" t="s">
        <v>582</v>
      </c>
    </row>
    <row r="3931" spans="1:2" x14ac:dyDescent="0.25">
      <c r="A3931" t="s">
        <v>474</v>
      </c>
      <c r="B3931" t="s">
        <v>475</v>
      </c>
    </row>
    <row r="3932" spans="1:2" x14ac:dyDescent="0.25">
      <c r="A3932" t="s">
        <v>341</v>
      </c>
      <c r="B3932" t="s">
        <v>342</v>
      </c>
    </row>
    <row r="3933" spans="1:2" x14ac:dyDescent="0.25">
      <c r="A3933" t="s">
        <v>341</v>
      </c>
      <c r="B3933" t="s">
        <v>342</v>
      </c>
    </row>
    <row r="3934" spans="1:2" x14ac:dyDescent="0.25">
      <c r="A3934" t="s">
        <v>726</v>
      </c>
      <c r="B3934" t="s">
        <v>727</v>
      </c>
    </row>
    <row r="3935" spans="1:2" x14ac:dyDescent="0.25">
      <c r="A3935" t="s">
        <v>8258</v>
      </c>
      <c r="B3935" t="s">
        <v>8259</v>
      </c>
    </row>
    <row r="3936" spans="1:2" x14ac:dyDescent="0.25">
      <c r="A3936" t="s">
        <v>8131</v>
      </c>
      <c r="B3936" t="s">
        <v>8134</v>
      </c>
    </row>
    <row r="3937" spans="1:2" x14ac:dyDescent="0.25">
      <c r="A3937" t="s">
        <v>567</v>
      </c>
      <c r="B3937" t="s">
        <v>568</v>
      </c>
    </row>
    <row r="3938" spans="1:2" x14ac:dyDescent="0.25">
      <c r="A3938" t="s">
        <v>567</v>
      </c>
      <c r="B3938" t="s">
        <v>568</v>
      </c>
    </row>
    <row r="3939" spans="1:2" x14ac:dyDescent="0.25">
      <c r="A3939" t="s">
        <v>521</v>
      </c>
      <c r="B3939" t="s">
        <v>522</v>
      </c>
    </row>
    <row r="3940" spans="1:2" x14ac:dyDescent="0.25">
      <c r="A3940" t="s">
        <v>449</v>
      </c>
      <c r="B3940" t="s">
        <v>450</v>
      </c>
    </row>
    <row r="3941" spans="1:2" x14ac:dyDescent="0.25">
      <c r="A3941" t="s">
        <v>1354</v>
      </c>
      <c r="B3941" t="s">
        <v>1355</v>
      </c>
    </row>
    <row r="3942" spans="1:2" x14ac:dyDescent="0.25">
      <c r="A3942" t="s">
        <v>228</v>
      </c>
      <c r="B3942" t="s">
        <v>229</v>
      </c>
    </row>
    <row r="3943" spans="1:2" x14ac:dyDescent="0.25">
      <c r="A3943" t="s">
        <v>1015</v>
      </c>
      <c r="B3943" t="s">
        <v>1016</v>
      </c>
    </row>
    <row r="3944" spans="1:2" x14ac:dyDescent="0.25">
      <c r="A3944" s="21" t="s">
        <v>1174</v>
      </c>
      <c r="B3944" t="s">
        <v>1175</v>
      </c>
    </row>
    <row r="3945" spans="1:2" x14ac:dyDescent="0.25">
      <c r="A3945" t="s">
        <v>8328</v>
      </c>
      <c r="B3945" t="s">
        <v>478</v>
      </c>
    </row>
    <row r="3946" spans="1:2" x14ac:dyDescent="0.25">
      <c r="A3946" t="s">
        <v>988</v>
      </c>
      <c r="B3946" t="s">
        <v>989</v>
      </c>
    </row>
    <row r="3947" spans="1:2" x14ac:dyDescent="0.25">
      <c r="A3947" t="s">
        <v>588</v>
      </c>
      <c r="B3947" t="s">
        <v>589</v>
      </c>
    </row>
    <row r="3948" spans="1:2" x14ac:dyDescent="0.25">
      <c r="A3948" t="s">
        <v>8338</v>
      </c>
      <c r="B3948" t="s">
        <v>461</v>
      </c>
    </row>
    <row r="3949" spans="1:2" x14ac:dyDescent="0.25">
      <c r="A3949" t="s">
        <v>959</v>
      </c>
      <c r="B3949" t="s">
        <v>960</v>
      </c>
    </row>
    <row r="3950" spans="1:2" x14ac:dyDescent="0.25">
      <c r="A3950" t="s">
        <v>1419</v>
      </c>
      <c r="B3950" t="s">
        <v>1420</v>
      </c>
    </row>
    <row r="3951" spans="1:2" x14ac:dyDescent="0.25">
      <c r="A3951" t="s">
        <v>142</v>
      </c>
      <c r="B3951" t="s">
        <v>143</v>
      </c>
    </row>
    <row r="3952" spans="1:2" x14ac:dyDescent="0.25">
      <c r="A3952" t="s">
        <v>1377</v>
      </c>
      <c r="B3952" t="s">
        <v>1378</v>
      </c>
    </row>
    <row r="3953" spans="1:2" x14ac:dyDescent="0.25">
      <c r="A3953" t="s">
        <v>120</v>
      </c>
      <c r="B3953" t="s">
        <v>121</v>
      </c>
    </row>
    <row r="3954" spans="1:2" x14ac:dyDescent="0.25">
      <c r="A3954" t="s">
        <v>8246</v>
      </c>
      <c r="B3954" t="s">
        <v>8247</v>
      </c>
    </row>
    <row r="3955" spans="1:2" x14ac:dyDescent="0.25">
      <c r="A3955" t="s">
        <v>120</v>
      </c>
      <c r="B3955" t="s">
        <v>121</v>
      </c>
    </row>
    <row r="3956" spans="1:2" x14ac:dyDescent="0.25">
      <c r="A3956" t="s">
        <v>120</v>
      </c>
      <c r="B3956" t="s">
        <v>121</v>
      </c>
    </row>
    <row r="3957" spans="1:2" x14ac:dyDescent="0.25">
      <c r="A3957" t="s">
        <v>544</v>
      </c>
      <c r="B3957" t="s">
        <v>545</v>
      </c>
    </row>
    <row r="3958" spans="1:2" x14ac:dyDescent="0.25">
      <c r="A3958" t="s">
        <v>8435</v>
      </c>
      <c r="B3958" t="s">
        <v>173</v>
      </c>
    </row>
    <row r="3959" spans="1:2" x14ac:dyDescent="0.25">
      <c r="A3959" t="s">
        <v>492</v>
      </c>
      <c r="B3959" t="s">
        <v>493</v>
      </c>
    </row>
    <row r="3960" spans="1:2" x14ac:dyDescent="0.25">
      <c r="A3960" t="s">
        <v>457</v>
      </c>
      <c r="B3960" t="s">
        <v>458</v>
      </c>
    </row>
    <row r="3961" spans="1:2" x14ac:dyDescent="0.25">
      <c r="A3961" t="s">
        <v>8360</v>
      </c>
      <c r="B3961" t="s">
        <v>8361</v>
      </c>
    </row>
    <row r="3962" spans="1:2" x14ac:dyDescent="0.25">
      <c r="A3962" t="s">
        <v>7903</v>
      </c>
      <c r="B3962" t="s">
        <v>7904</v>
      </c>
    </row>
    <row r="3963" spans="1:2" x14ac:dyDescent="0.25">
      <c r="A3963" t="s">
        <v>792</v>
      </c>
      <c r="B3963" t="s">
        <v>793</v>
      </c>
    </row>
    <row r="3964" spans="1:2" x14ac:dyDescent="0.25">
      <c r="A3964" t="s">
        <v>552</v>
      </c>
      <c r="B3964" t="s">
        <v>553</v>
      </c>
    </row>
    <row r="3965" spans="1:2" x14ac:dyDescent="0.25">
      <c r="A3965" t="s">
        <v>637</v>
      </c>
      <c r="B3965" t="s">
        <v>638</v>
      </c>
    </row>
    <row r="3966" spans="1:2" x14ac:dyDescent="0.25">
      <c r="A3966" t="s">
        <v>1160</v>
      </c>
      <c r="B3966" t="s">
        <v>1161</v>
      </c>
    </row>
    <row r="3967" spans="1:2" x14ac:dyDescent="0.25">
      <c r="A3967" t="s">
        <v>1160</v>
      </c>
      <c r="B3967" t="s">
        <v>1161</v>
      </c>
    </row>
    <row r="3968" spans="1:2" x14ac:dyDescent="0.25">
      <c r="A3968" t="s">
        <v>333</v>
      </c>
      <c r="B3968" t="s">
        <v>334</v>
      </c>
    </row>
    <row r="3969" spans="1:2" x14ac:dyDescent="0.25">
      <c r="A3969" t="s">
        <v>120</v>
      </c>
      <c r="B3969" t="s">
        <v>121</v>
      </c>
    </row>
    <row r="3970" spans="1:2" x14ac:dyDescent="0.25">
      <c r="A3970" t="s">
        <v>573</v>
      </c>
      <c r="B3970" t="s">
        <v>574</v>
      </c>
    </row>
    <row r="3971" spans="1:2" x14ac:dyDescent="0.25">
      <c r="A3971" t="s">
        <v>8007</v>
      </c>
      <c r="B3971" t="s">
        <v>8008</v>
      </c>
    </row>
    <row r="3972" spans="1:2" x14ac:dyDescent="0.25">
      <c r="A3972" t="s">
        <v>250</v>
      </c>
      <c r="B3972" t="s">
        <v>251</v>
      </c>
    </row>
    <row r="3973" spans="1:2" x14ac:dyDescent="0.25">
      <c r="A3973" t="s">
        <v>622</v>
      </c>
      <c r="B3973" t="s">
        <v>623</v>
      </c>
    </row>
    <row r="3974" spans="1:2" x14ac:dyDescent="0.25">
      <c r="A3974" t="s">
        <v>120</v>
      </c>
      <c r="B3974" t="s">
        <v>121</v>
      </c>
    </row>
    <row r="3975" spans="1:2" x14ac:dyDescent="0.25">
      <c r="A3975" t="s">
        <v>8681</v>
      </c>
      <c r="B3975" t="s">
        <v>8682</v>
      </c>
    </row>
    <row r="3976" spans="1:2" x14ac:dyDescent="0.25">
      <c r="A3976" t="s">
        <v>120</v>
      </c>
      <c r="B3976" t="s">
        <v>121</v>
      </c>
    </row>
    <row r="3977" spans="1:2" x14ac:dyDescent="0.25">
      <c r="A3977" t="s">
        <v>1371</v>
      </c>
      <c r="B3977" t="s">
        <v>1372</v>
      </c>
    </row>
    <row r="3978" spans="1:2" x14ac:dyDescent="0.25">
      <c r="A3978" t="s">
        <v>1409</v>
      </c>
      <c r="B3978" t="s">
        <v>1410</v>
      </c>
    </row>
    <row r="3979" spans="1:2" x14ac:dyDescent="0.25">
      <c r="A3979" t="s">
        <v>8435</v>
      </c>
      <c r="B3979" t="s">
        <v>173</v>
      </c>
    </row>
    <row r="3980" spans="1:2" x14ac:dyDescent="0.25">
      <c r="A3980" t="s">
        <v>496</v>
      </c>
      <c r="B3980" t="s">
        <v>497</v>
      </c>
    </row>
    <row r="3981" spans="1:2" x14ac:dyDescent="0.25">
      <c r="A3981" t="s">
        <v>7820</v>
      </c>
      <c r="B3981" t="s">
        <v>7821</v>
      </c>
    </row>
    <row r="3982" spans="1:2" x14ac:dyDescent="0.25">
      <c r="A3982" t="s">
        <v>304</v>
      </c>
      <c r="B3982" t="s">
        <v>305</v>
      </c>
    </row>
    <row r="3983" spans="1:2" x14ac:dyDescent="0.25">
      <c r="A3983" t="s">
        <v>8316</v>
      </c>
      <c r="B3983" t="s">
        <v>585</v>
      </c>
    </row>
    <row r="3984" spans="1:2" x14ac:dyDescent="0.25">
      <c r="A3984" t="s">
        <v>8313</v>
      </c>
      <c r="B3984" t="s">
        <v>322</v>
      </c>
    </row>
    <row r="3985" spans="1:2" x14ac:dyDescent="0.25">
      <c r="A3985" t="s">
        <v>167</v>
      </c>
      <c r="B3985" t="s">
        <v>168</v>
      </c>
    </row>
    <row r="3986" spans="1:2" x14ac:dyDescent="0.25">
      <c r="A3986" t="s">
        <v>270</v>
      </c>
      <c r="B3986" t="s">
        <v>271</v>
      </c>
    </row>
    <row r="3987" spans="1:2" x14ac:dyDescent="0.25">
      <c r="A3987" t="s">
        <v>707</v>
      </c>
      <c r="B3987" t="s">
        <v>708</v>
      </c>
    </row>
    <row r="3988" spans="1:2" x14ac:dyDescent="0.25">
      <c r="A3988" t="s">
        <v>523</v>
      </c>
      <c r="B3988" t="s">
        <v>524</v>
      </c>
    </row>
    <row r="3989" spans="1:2" x14ac:dyDescent="0.25">
      <c r="A3989" t="s">
        <v>122</v>
      </c>
      <c r="B3989" t="s">
        <v>123</v>
      </c>
    </row>
    <row r="3990" spans="1:2" x14ac:dyDescent="0.25">
      <c r="A3990" t="s">
        <v>433</v>
      </c>
      <c r="B3990" t="s">
        <v>434</v>
      </c>
    </row>
    <row r="3991" spans="1:2" x14ac:dyDescent="0.25">
      <c r="A3991" t="s">
        <v>433</v>
      </c>
      <c r="B3991" t="s">
        <v>434</v>
      </c>
    </row>
    <row r="3992" spans="1:2" x14ac:dyDescent="0.25">
      <c r="A3992" t="s">
        <v>433</v>
      </c>
      <c r="B3992" t="s">
        <v>434</v>
      </c>
    </row>
    <row r="3993" spans="1:2" x14ac:dyDescent="0.25">
      <c r="A3993" t="s">
        <v>7896</v>
      </c>
      <c r="B3993" t="s">
        <v>7897</v>
      </c>
    </row>
    <row r="3994" spans="1:2" x14ac:dyDescent="0.25">
      <c r="A3994" t="s">
        <v>8192</v>
      </c>
      <c r="B3994" t="s">
        <v>8193</v>
      </c>
    </row>
    <row r="3995" spans="1:2" x14ac:dyDescent="0.25">
      <c r="A3995" t="s">
        <v>346</v>
      </c>
      <c r="B3995" t="s">
        <v>347</v>
      </c>
    </row>
    <row r="3996" spans="1:2" x14ac:dyDescent="0.25">
      <c r="A3996" t="s">
        <v>698</v>
      </c>
      <c r="B3996" t="s">
        <v>699</v>
      </c>
    </row>
    <row r="3997" spans="1:2" x14ac:dyDescent="0.25">
      <c r="A3997" t="s">
        <v>120</v>
      </c>
      <c r="B3997" t="s">
        <v>121</v>
      </c>
    </row>
    <row r="3998" spans="1:2" x14ac:dyDescent="0.25">
      <c r="A3998" t="s">
        <v>814</v>
      </c>
      <c r="B3998" t="s">
        <v>815</v>
      </c>
    </row>
    <row r="3999" spans="1:2" x14ac:dyDescent="0.25">
      <c r="A3999" t="s">
        <v>8352</v>
      </c>
      <c r="B3999" t="s">
        <v>8353</v>
      </c>
    </row>
    <row r="4000" spans="1:2" x14ac:dyDescent="0.25">
      <c r="A4000" t="s">
        <v>812</v>
      </c>
      <c r="B4000" t="s">
        <v>813</v>
      </c>
    </row>
    <row r="4001" spans="1:2" x14ac:dyDescent="0.25">
      <c r="A4001" t="s">
        <v>8341</v>
      </c>
      <c r="B4001" t="s">
        <v>8342</v>
      </c>
    </row>
    <row r="4002" spans="1:2" x14ac:dyDescent="0.25">
      <c r="A4002" t="s">
        <v>8229</v>
      </c>
      <c r="B4002" t="s">
        <v>8230</v>
      </c>
    </row>
    <row r="4003" spans="1:2" x14ac:dyDescent="0.25">
      <c r="A4003" t="s">
        <v>8229</v>
      </c>
      <c r="B4003" t="s">
        <v>8230</v>
      </c>
    </row>
    <row r="4004" spans="1:2" x14ac:dyDescent="0.25">
      <c r="A4004" t="s">
        <v>8071</v>
      </c>
      <c r="B4004" t="s">
        <v>8072</v>
      </c>
    </row>
    <row r="4005" spans="1:2" x14ac:dyDescent="0.25">
      <c r="A4005" t="s">
        <v>120</v>
      </c>
      <c r="B4005" t="s">
        <v>121</v>
      </c>
    </row>
    <row r="4006" spans="1:2" x14ac:dyDescent="0.25">
      <c r="A4006" t="s">
        <v>678</v>
      </c>
      <c r="B4006" t="s">
        <v>679</v>
      </c>
    </row>
    <row r="4007" spans="1:2" x14ac:dyDescent="0.25">
      <c r="A4007" t="s">
        <v>333</v>
      </c>
      <c r="B4007" t="s">
        <v>334</v>
      </c>
    </row>
    <row r="4008" spans="1:2" x14ac:dyDescent="0.25">
      <c r="A4008" t="s">
        <v>608</v>
      </c>
      <c r="B4008" t="s">
        <v>609</v>
      </c>
    </row>
    <row r="4009" spans="1:2" x14ac:dyDescent="0.25">
      <c r="A4009" t="s">
        <v>8692</v>
      </c>
      <c r="B4009" t="s">
        <v>8693</v>
      </c>
    </row>
    <row r="4010" spans="1:2" x14ac:dyDescent="0.25">
      <c r="A4010" t="s">
        <v>8319</v>
      </c>
      <c r="B4010" t="s">
        <v>8029</v>
      </c>
    </row>
    <row r="4011" spans="1:2" x14ac:dyDescent="0.25">
      <c r="A4011" t="s">
        <v>120</v>
      </c>
      <c r="B4011" t="s">
        <v>121</v>
      </c>
    </row>
    <row r="4012" spans="1:2" x14ac:dyDescent="0.25">
      <c r="A4012" t="s">
        <v>641</v>
      </c>
      <c r="B4012" t="s">
        <v>642</v>
      </c>
    </row>
    <row r="4013" spans="1:2" x14ac:dyDescent="0.25">
      <c r="A4013" t="s">
        <v>8248</v>
      </c>
      <c r="B4013" t="s">
        <v>8249</v>
      </c>
    </row>
    <row r="4014" spans="1:2" x14ac:dyDescent="0.25">
      <c r="A4014" t="s">
        <v>268</v>
      </c>
      <c r="B4014" t="s">
        <v>269</v>
      </c>
    </row>
    <row r="4015" spans="1:2" x14ac:dyDescent="0.25">
      <c r="A4015" t="s">
        <v>569</v>
      </c>
      <c r="B4015" t="s">
        <v>570</v>
      </c>
    </row>
    <row r="4016" spans="1:2" x14ac:dyDescent="0.25">
      <c r="A4016" t="s">
        <v>97</v>
      </c>
      <c r="B4016" t="s">
        <v>98</v>
      </c>
    </row>
    <row r="4017" spans="1:2" x14ac:dyDescent="0.25">
      <c r="A4017" t="s">
        <v>97</v>
      </c>
      <c r="B4017" t="s">
        <v>98</v>
      </c>
    </row>
    <row r="4018" spans="1:2" x14ac:dyDescent="0.25">
      <c r="A4018" t="s">
        <v>97</v>
      </c>
      <c r="B4018" t="s">
        <v>98</v>
      </c>
    </row>
    <row r="4019" spans="1:2" x14ac:dyDescent="0.25">
      <c r="A4019" t="s">
        <v>1174</v>
      </c>
      <c r="B4019" t="s">
        <v>1175</v>
      </c>
    </row>
    <row r="4020" spans="1:2" x14ac:dyDescent="0.25">
      <c r="A4020" t="s">
        <v>333</v>
      </c>
      <c r="B4020" t="s">
        <v>334</v>
      </c>
    </row>
    <row r="4021" spans="1:2" x14ac:dyDescent="0.25">
      <c r="A4021" t="s">
        <v>333</v>
      </c>
      <c r="B4021" t="s">
        <v>334</v>
      </c>
    </row>
    <row r="4022" spans="1:2" x14ac:dyDescent="0.25">
      <c r="A4022" t="s">
        <v>8436</v>
      </c>
      <c r="B4022" t="s">
        <v>8233</v>
      </c>
    </row>
    <row r="4023" spans="1:2" x14ac:dyDescent="0.25">
      <c r="A4023" t="s">
        <v>581</v>
      </c>
      <c r="B4023" t="s">
        <v>582</v>
      </c>
    </row>
    <row r="4024" spans="1:2" x14ac:dyDescent="0.25">
      <c r="A4024" t="s">
        <v>8691</v>
      </c>
      <c r="B4024" t="s">
        <v>1054</v>
      </c>
    </row>
    <row r="4025" spans="1:2" x14ac:dyDescent="0.25">
      <c r="A4025" t="s">
        <v>975</v>
      </c>
      <c r="B4025" t="s">
        <v>976</v>
      </c>
    </row>
    <row r="4026" spans="1:2" x14ac:dyDescent="0.25">
      <c r="A4026" t="s">
        <v>8460</v>
      </c>
      <c r="B4026" t="s">
        <v>8461</v>
      </c>
    </row>
    <row r="4027" spans="1:2" x14ac:dyDescent="0.25">
      <c r="A4027" t="s">
        <v>1366</v>
      </c>
      <c r="B4027" t="s">
        <v>1367</v>
      </c>
    </row>
    <row r="4028" spans="1:2" x14ac:dyDescent="0.25">
      <c r="A4028" t="s">
        <v>7977</v>
      </c>
      <c r="B4028" t="s">
        <v>7978</v>
      </c>
    </row>
    <row r="4029" spans="1:2" x14ac:dyDescent="0.25">
      <c r="A4029" t="s">
        <v>79</v>
      </c>
      <c r="B4029" t="s">
        <v>80</v>
      </c>
    </row>
    <row r="4030" spans="1:2" x14ac:dyDescent="0.25">
      <c r="A4030" t="s">
        <v>672</v>
      </c>
      <c r="B4030" t="s">
        <v>673</v>
      </c>
    </row>
    <row r="4031" spans="1:2" x14ac:dyDescent="0.25">
      <c r="A4031" t="s">
        <v>1664</v>
      </c>
      <c r="B4031" t="s">
        <v>1665</v>
      </c>
    </row>
    <row r="4032" spans="1:2" x14ac:dyDescent="0.25">
      <c r="A4032" t="s">
        <v>420</v>
      </c>
      <c r="B4032" t="s">
        <v>421</v>
      </c>
    </row>
    <row r="4033" spans="1:2" x14ac:dyDescent="0.25">
      <c r="A4033" t="s">
        <v>120</v>
      </c>
      <c r="B4033" t="s">
        <v>121</v>
      </c>
    </row>
    <row r="4034" spans="1:2" x14ac:dyDescent="0.25">
      <c r="A4034" t="s">
        <v>120</v>
      </c>
      <c r="B4034" t="s">
        <v>121</v>
      </c>
    </row>
    <row r="4035" spans="1:2" x14ac:dyDescent="0.25">
      <c r="A4035" t="s">
        <v>8192</v>
      </c>
      <c r="B4035" t="s">
        <v>8193</v>
      </c>
    </row>
    <row r="4036" spans="1:2" x14ac:dyDescent="0.25">
      <c r="A4036" t="s">
        <v>8192</v>
      </c>
      <c r="B4036" t="s">
        <v>8193</v>
      </c>
    </row>
    <row r="4037" spans="1:2" x14ac:dyDescent="0.25">
      <c r="A4037" t="s">
        <v>128</v>
      </c>
      <c r="B4037" t="s">
        <v>129</v>
      </c>
    </row>
    <row r="4038" spans="1:2" x14ac:dyDescent="0.25">
      <c r="A4038" t="s">
        <v>333</v>
      </c>
      <c r="B4038" t="s">
        <v>334</v>
      </c>
    </row>
    <row r="4039" spans="1:2" x14ac:dyDescent="0.25">
      <c r="A4039" t="s">
        <v>120</v>
      </c>
      <c r="B4039" t="s">
        <v>121</v>
      </c>
    </row>
    <row r="4040" spans="1:2" x14ac:dyDescent="0.25">
      <c r="A4040" t="s">
        <v>8689</v>
      </c>
      <c r="B4040" t="s">
        <v>8690</v>
      </c>
    </row>
    <row r="4041" spans="1:2" x14ac:dyDescent="0.25">
      <c r="A4041" t="s">
        <v>120</v>
      </c>
      <c r="B4041" t="s">
        <v>121</v>
      </c>
    </row>
    <row r="4042" spans="1:2" x14ac:dyDescent="0.25">
      <c r="A4042" t="s">
        <v>734</v>
      </c>
      <c r="B4042" t="s">
        <v>735</v>
      </c>
    </row>
    <row r="4043" spans="1:2" x14ac:dyDescent="0.25">
      <c r="A4043" t="s">
        <v>954</v>
      </c>
      <c r="B4043" t="s">
        <v>955</v>
      </c>
    </row>
    <row r="4044" spans="1:2" x14ac:dyDescent="0.25">
      <c r="A4044" t="s">
        <v>880</v>
      </c>
      <c r="B4044" t="s">
        <v>881</v>
      </c>
    </row>
    <row r="4045" spans="1:2" x14ac:dyDescent="0.25">
      <c r="A4045" t="s">
        <v>8329</v>
      </c>
      <c r="B4045" t="s">
        <v>1368</v>
      </c>
    </row>
    <row r="4046" spans="1:2" x14ac:dyDescent="0.25">
      <c r="A4046" t="s">
        <v>571</v>
      </c>
      <c r="B4046" t="s">
        <v>572</v>
      </c>
    </row>
    <row r="4047" spans="1:2" x14ac:dyDescent="0.25">
      <c r="A4047" t="s">
        <v>571</v>
      </c>
      <c r="B4047" t="s">
        <v>572</v>
      </c>
    </row>
    <row r="4048" spans="1:2" x14ac:dyDescent="0.25">
      <c r="A4048" t="s">
        <v>571</v>
      </c>
      <c r="B4048" t="s">
        <v>572</v>
      </c>
    </row>
    <row r="4049" spans="1:2" x14ac:dyDescent="0.25">
      <c r="A4049" t="s">
        <v>1315</v>
      </c>
      <c r="B4049" t="s">
        <v>1316</v>
      </c>
    </row>
    <row r="4050" spans="1:2" x14ac:dyDescent="0.25">
      <c r="A4050" t="s">
        <v>8687</v>
      </c>
      <c r="B4050" t="s">
        <v>8688</v>
      </c>
    </row>
    <row r="4051" spans="1:2" x14ac:dyDescent="0.25">
      <c r="A4051" t="s">
        <v>254</v>
      </c>
      <c r="B4051" t="s">
        <v>255</v>
      </c>
    </row>
    <row r="4052" spans="1:2" x14ac:dyDescent="0.25">
      <c r="A4052" t="s">
        <v>455</v>
      </c>
      <c r="B4052" t="s">
        <v>456</v>
      </c>
    </row>
    <row r="4053" spans="1:2" x14ac:dyDescent="0.25">
      <c r="A4053" t="s">
        <v>8319</v>
      </c>
      <c r="B4053" t="s">
        <v>8029</v>
      </c>
    </row>
    <row r="4054" spans="1:2" x14ac:dyDescent="0.25">
      <c r="A4054" t="s">
        <v>8450</v>
      </c>
      <c r="B4054" t="s">
        <v>8451</v>
      </c>
    </row>
    <row r="4055" spans="1:2" x14ac:dyDescent="0.25">
      <c r="A4055" t="s">
        <v>333</v>
      </c>
      <c r="B4055" t="s">
        <v>334</v>
      </c>
    </row>
    <row r="4056" spans="1:2" x14ac:dyDescent="0.25">
      <c r="A4056" t="s">
        <v>333</v>
      </c>
      <c r="B4056" t="s">
        <v>334</v>
      </c>
    </row>
    <row r="4057" spans="1:2" x14ac:dyDescent="0.25">
      <c r="A4057" t="s">
        <v>327</v>
      </c>
      <c r="B4057" t="s">
        <v>328</v>
      </c>
    </row>
    <row r="4058" spans="1:2" x14ac:dyDescent="0.25">
      <c r="A4058" t="s">
        <v>560</v>
      </c>
      <c r="B4058" t="s">
        <v>561</v>
      </c>
    </row>
    <row r="4059" spans="1:2" x14ac:dyDescent="0.25">
      <c r="A4059" t="s">
        <v>515</v>
      </c>
      <c r="B4059" t="s">
        <v>516</v>
      </c>
    </row>
    <row r="4060" spans="1:2" x14ac:dyDescent="0.25">
      <c r="A4060" t="s">
        <v>8330</v>
      </c>
      <c r="B4060" t="s">
        <v>700</v>
      </c>
    </row>
    <row r="4061" spans="1:2" x14ac:dyDescent="0.25">
      <c r="A4061" t="s">
        <v>333</v>
      </c>
      <c r="B4061" t="s">
        <v>334</v>
      </c>
    </row>
    <row r="4062" spans="1:2" x14ac:dyDescent="0.25">
      <c r="A4062" t="s">
        <v>142</v>
      </c>
      <c r="B4062" t="s">
        <v>143</v>
      </c>
    </row>
    <row r="4063" spans="1:2" x14ac:dyDescent="0.25">
      <c r="A4063" t="s">
        <v>408</v>
      </c>
      <c r="B4063" t="s">
        <v>409</v>
      </c>
    </row>
    <row r="4064" spans="1:2" x14ac:dyDescent="0.25">
      <c r="A4064" t="s">
        <v>8679</v>
      </c>
      <c r="B4064" t="s">
        <v>8680</v>
      </c>
    </row>
    <row r="4065" spans="1:2" x14ac:dyDescent="0.25">
      <c r="A4065" t="s">
        <v>304</v>
      </c>
      <c r="B4065" t="s">
        <v>305</v>
      </c>
    </row>
    <row r="4066" spans="1:2" x14ac:dyDescent="0.25">
      <c r="A4066" t="s">
        <v>333</v>
      </c>
      <c r="B4066" t="s">
        <v>334</v>
      </c>
    </row>
    <row r="4067" spans="1:2" x14ac:dyDescent="0.25">
      <c r="A4067" t="s">
        <v>563</v>
      </c>
      <c r="B4067" t="s">
        <v>564</v>
      </c>
    </row>
    <row r="4068" spans="1:2" x14ac:dyDescent="0.25">
      <c r="A4068" t="s">
        <v>7920</v>
      </c>
      <c r="B4068" t="s">
        <v>7921</v>
      </c>
    </row>
    <row r="4069" spans="1:2" x14ac:dyDescent="0.25">
      <c r="A4069" t="s">
        <v>7846</v>
      </c>
      <c r="B4069" t="s">
        <v>7847</v>
      </c>
    </row>
    <row r="4070" spans="1:2" x14ac:dyDescent="0.25">
      <c r="A4070" t="s">
        <v>507</v>
      </c>
      <c r="B4070" t="s">
        <v>508</v>
      </c>
    </row>
    <row r="4071" spans="1:2" x14ac:dyDescent="0.25">
      <c r="A4071" t="s">
        <v>254</v>
      </c>
      <c r="B4071" t="s">
        <v>255</v>
      </c>
    </row>
    <row r="4072" spans="1:2" x14ac:dyDescent="0.25">
      <c r="A4072" t="s">
        <v>726</v>
      </c>
      <c r="B4072" t="s">
        <v>727</v>
      </c>
    </row>
    <row r="4073" spans="1:2" x14ac:dyDescent="0.25">
      <c r="A4073" t="s">
        <v>8338</v>
      </c>
      <c r="B4073" t="s">
        <v>461</v>
      </c>
    </row>
    <row r="4074" spans="1:2" x14ac:dyDescent="0.25">
      <c r="A4074" t="s">
        <v>8338</v>
      </c>
      <c r="B4074" t="s">
        <v>461</v>
      </c>
    </row>
    <row r="4075" spans="1:2" x14ac:dyDescent="0.25">
      <c r="A4075" t="s">
        <v>341</v>
      </c>
      <c r="B4075" t="s">
        <v>342</v>
      </c>
    </row>
    <row r="4076" spans="1:2" x14ac:dyDescent="0.25">
      <c r="A4076" t="s">
        <v>308</v>
      </c>
      <c r="B4076" t="s">
        <v>309</v>
      </c>
    </row>
    <row r="4077" spans="1:2" x14ac:dyDescent="0.25">
      <c r="A4077" t="s">
        <v>333</v>
      </c>
      <c r="B4077" t="s">
        <v>334</v>
      </c>
    </row>
    <row r="4078" spans="1:2" x14ac:dyDescent="0.25">
      <c r="A4078" t="s">
        <v>333</v>
      </c>
      <c r="B4078" t="s">
        <v>334</v>
      </c>
    </row>
    <row r="4079" spans="1:2" x14ac:dyDescent="0.25">
      <c r="A4079" t="s">
        <v>120</v>
      </c>
      <c r="B4079" t="s">
        <v>121</v>
      </c>
    </row>
    <row r="4080" spans="1:2" x14ac:dyDescent="0.25">
      <c r="A4080" t="s">
        <v>254</v>
      </c>
      <c r="B4080" t="s">
        <v>255</v>
      </c>
    </row>
    <row r="4081" spans="1:2" x14ac:dyDescent="0.25">
      <c r="A4081" t="s">
        <v>142</v>
      </c>
      <c r="B4081" t="s">
        <v>143</v>
      </c>
    </row>
    <row r="4082" spans="1:2" x14ac:dyDescent="0.25">
      <c r="A4082" t="s">
        <v>8316</v>
      </c>
      <c r="B4082" t="s">
        <v>585</v>
      </c>
    </row>
    <row r="4083" spans="1:2" x14ac:dyDescent="0.25">
      <c r="A4083" t="s">
        <v>552</v>
      </c>
      <c r="B4083" t="s">
        <v>553</v>
      </c>
    </row>
    <row r="4084" spans="1:2" x14ac:dyDescent="0.25">
      <c r="A4084" t="s">
        <v>552</v>
      </c>
      <c r="B4084" t="s">
        <v>553</v>
      </c>
    </row>
    <row r="4085" spans="1:2" x14ac:dyDescent="0.25">
      <c r="A4085" t="s">
        <v>749</v>
      </c>
      <c r="B4085" t="s">
        <v>750</v>
      </c>
    </row>
    <row r="4086" spans="1:2" x14ac:dyDescent="0.25">
      <c r="A4086" t="s">
        <v>8338</v>
      </c>
      <c r="B4086" t="s">
        <v>461</v>
      </c>
    </row>
    <row r="4087" spans="1:2" x14ac:dyDescent="0.25">
      <c r="A4087" t="s">
        <v>256</v>
      </c>
      <c r="B4087" t="s">
        <v>257</v>
      </c>
    </row>
    <row r="4088" spans="1:2" x14ac:dyDescent="0.25">
      <c r="A4088" t="s">
        <v>1296</v>
      </c>
      <c r="B4088" t="s">
        <v>1297</v>
      </c>
    </row>
    <row r="4089" spans="1:2" x14ac:dyDescent="0.25">
      <c r="A4089" t="s">
        <v>190</v>
      </c>
      <c r="B4089" t="s">
        <v>191</v>
      </c>
    </row>
    <row r="4090" spans="1:2" x14ac:dyDescent="0.25">
      <c r="A4090" t="s">
        <v>120</v>
      </c>
      <c r="B4090" t="s">
        <v>121</v>
      </c>
    </row>
    <row r="4091" spans="1:2" x14ac:dyDescent="0.25">
      <c r="A4091" t="s">
        <v>327</v>
      </c>
      <c r="B4091" t="s">
        <v>328</v>
      </c>
    </row>
    <row r="4092" spans="1:2" x14ac:dyDescent="0.25">
      <c r="A4092" t="s">
        <v>908</v>
      </c>
      <c r="B4092" t="s">
        <v>909</v>
      </c>
    </row>
    <row r="4093" spans="1:2" x14ac:dyDescent="0.25">
      <c r="A4093" t="s">
        <v>611</v>
      </c>
      <c r="B4093" t="s">
        <v>612</v>
      </c>
    </row>
    <row r="4094" spans="1:2" x14ac:dyDescent="0.25">
      <c r="A4094" t="s">
        <v>240</v>
      </c>
      <c r="B4094" t="s">
        <v>241</v>
      </c>
    </row>
    <row r="4095" spans="1:2" x14ac:dyDescent="0.25">
      <c r="A4095" t="s">
        <v>433</v>
      </c>
      <c r="B4095" t="s">
        <v>434</v>
      </c>
    </row>
    <row r="4096" spans="1:2" x14ac:dyDescent="0.25">
      <c r="A4096" t="s">
        <v>8439</v>
      </c>
      <c r="B4096" t="s">
        <v>610</v>
      </c>
    </row>
    <row r="4097" spans="1:2" x14ac:dyDescent="0.25">
      <c r="A4097" t="s">
        <v>8439</v>
      </c>
      <c r="B4097" t="s">
        <v>610</v>
      </c>
    </row>
    <row r="4098" spans="1:2" x14ac:dyDescent="0.25">
      <c r="A4098" t="s">
        <v>1116</v>
      </c>
      <c r="B4098" t="s">
        <v>1117</v>
      </c>
    </row>
    <row r="4099" spans="1:2" x14ac:dyDescent="0.25">
      <c r="A4099" t="s">
        <v>278</v>
      </c>
      <c r="B4099" t="s">
        <v>279</v>
      </c>
    </row>
    <row r="4100" spans="1:2" x14ac:dyDescent="0.25">
      <c r="A4100" t="s">
        <v>278</v>
      </c>
      <c r="B4100" t="s">
        <v>279</v>
      </c>
    </row>
    <row r="4101" spans="1:2" x14ac:dyDescent="0.25">
      <c r="A4101" t="s">
        <v>739</v>
      </c>
      <c r="B4101" t="s">
        <v>740</v>
      </c>
    </row>
    <row r="4102" spans="1:2" x14ac:dyDescent="0.25">
      <c r="A4102" t="s">
        <v>126</v>
      </c>
      <c r="B4102" t="s">
        <v>127</v>
      </c>
    </row>
    <row r="4103" spans="1:2" x14ac:dyDescent="0.25">
      <c r="A4103" t="s">
        <v>120</v>
      </c>
      <c r="B4103" t="s">
        <v>121</v>
      </c>
    </row>
    <row r="4104" spans="1:2" x14ac:dyDescent="0.25">
      <c r="A4104" t="s">
        <v>120</v>
      </c>
      <c r="B4104" t="s">
        <v>121</v>
      </c>
    </row>
    <row r="4105" spans="1:2" x14ac:dyDescent="0.25">
      <c r="A4105" t="s">
        <v>814</v>
      </c>
      <c r="B4105" t="s">
        <v>815</v>
      </c>
    </row>
    <row r="4106" spans="1:2" x14ac:dyDescent="0.25">
      <c r="A4106" t="s">
        <v>1435</v>
      </c>
      <c r="B4106" t="s">
        <v>1436</v>
      </c>
    </row>
    <row r="4107" spans="1:2" x14ac:dyDescent="0.25">
      <c r="A4107" t="s">
        <v>358</v>
      </c>
      <c r="B4107" t="s">
        <v>359</v>
      </c>
    </row>
    <row r="4108" spans="1:2" x14ac:dyDescent="0.25">
      <c r="A4108" t="s">
        <v>696</v>
      </c>
      <c r="B4108" t="s">
        <v>697</v>
      </c>
    </row>
    <row r="4109" spans="1:2" x14ac:dyDescent="0.25">
      <c r="A4109" t="s">
        <v>110</v>
      </c>
      <c r="B4109" t="s">
        <v>111</v>
      </c>
    </row>
    <row r="4110" spans="1:2" x14ac:dyDescent="0.25">
      <c r="A4110" t="s">
        <v>8313</v>
      </c>
      <c r="B4110" t="s">
        <v>322</v>
      </c>
    </row>
    <row r="4111" spans="1:2" x14ac:dyDescent="0.25">
      <c r="A4111" t="s">
        <v>602</v>
      </c>
      <c r="B4111" t="s">
        <v>603</v>
      </c>
    </row>
    <row r="4112" spans="1:2" x14ac:dyDescent="0.25">
      <c r="A4112" t="s">
        <v>1371</v>
      </c>
      <c r="B4112" t="s">
        <v>1372</v>
      </c>
    </row>
    <row r="4113" spans="1:2" x14ac:dyDescent="0.25">
      <c r="A4113" t="s">
        <v>120</v>
      </c>
      <c r="B4113" t="s">
        <v>121</v>
      </c>
    </row>
    <row r="4114" spans="1:2" x14ac:dyDescent="0.25">
      <c r="A4114" t="s">
        <v>8358</v>
      </c>
      <c r="B4114" t="s">
        <v>626</v>
      </c>
    </row>
    <row r="4115" spans="1:2" x14ac:dyDescent="0.25">
      <c r="A4115" t="s">
        <v>142</v>
      </c>
      <c r="B4115" t="s">
        <v>143</v>
      </c>
    </row>
    <row r="4116" spans="1:2" x14ac:dyDescent="0.25">
      <c r="A4116" t="s">
        <v>8541</v>
      </c>
      <c r="B4116" t="s">
        <v>225</v>
      </c>
    </row>
    <row r="4117" spans="1:2" x14ac:dyDescent="0.25">
      <c r="A4117" t="s">
        <v>378</v>
      </c>
      <c r="B4117" t="s">
        <v>379</v>
      </c>
    </row>
    <row r="4118" spans="1:2" x14ac:dyDescent="0.25">
      <c r="A4118" t="s">
        <v>1311</v>
      </c>
      <c r="B4118" t="s">
        <v>1312</v>
      </c>
    </row>
    <row r="4119" spans="1:2" x14ac:dyDescent="0.25">
      <c r="A4119" t="s">
        <v>8129</v>
      </c>
      <c r="B4119" t="s">
        <v>8130</v>
      </c>
    </row>
    <row r="4120" spans="1:2" x14ac:dyDescent="0.25">
      <c r="A4120" t="s">
        <v>662</v>
      </c>
      <c r="B4120" t="s">
        <v>663</v>
      </c>
    </row>
    <row r="4121" spans="1:2" x14ac:dyDescent="0.25">
      <c r="A4121" t="s">
        <v>333</v>
      </c>
      <c r="B4121" t="s">
        <v>334</v>
      </c>
    </row>
    <row r="4122" spans="1:2" x14ac:dyDescent="0.25">
      <c r="A4122" t="s">
        <v>120</v>
      </c>
      <c r="B4122" t="s">
        <v>121</v>
      </c>
    </row>
    <row r="4123" spans="1:2" x14ac:dyDescent="0.25">
      <c r="A4123" t="s">
        <v>333</v>
      </c>
      <c r="B4123" t="s">
        <v>334</v>
      </c>
    </row>
    <row r="4124" spans="1:2" x14ac:dyDescent="0.25">
      <c r="A4124" t="s">
        <v>608</v>
      </c>
      <c r="B4124" t="s">
        <v>609</v>
      </c>
    </row>
    <row r="4125" spans="1:2" x14ac:dyDescent="0.25">
      <c r="A4125" t="s">
        <v>142</v>
      </c>
      <c r="B4125" t="s">
        <v>143</v>
      </c>
    </row>
    <row r="4126" spans="1:2" x14ac:dyDescent="0.25">
      <c r="A4126" t="s">
        <v>1317</v>
      </c>
      <c r="B4126" t="s">
        <v>1318</v>
      </c>
    </row>
    <row r="4127" spans="1:2" x14ac:dyDescent="0.25">
      <c r="A4127" t="s">
        <v>333</v>
      </c>
      <c r="B4127" t="s">
        <v>334</v>
      </c>
    </row>
    <row r="4128" spans="1:2" x14ac:dyDescent="0.25">
      <c r="A4128" t="s">
        <v>433</v>
      </c>
      <c r="B4128" t="s">
        <v>434</v>
      </c>
    </row>
    <row r="4129" spans="1:2" x14ac:dyDescent="0.25">
      <c r="A4129" t="s">
        <v>1205</v>
      </c>
      <c r="B4129" t="s">
        <v>1206</v>
      </c>
    </row>
    <row r="4130" spans="1:2" x14ac:dyDescent="0.25">
      <c r="A4130" t="s">
        <v>234</v>
      </c>
      <c r="B4130" t="s">
        <v>235</v>
      </c>
    </row>
    <row r="4131" spans="1:2" x14ac:dyDescent="0.25">
      <c r="A4131" t="s">
        <v>7820</v>
      </c>
      <c r="B4131" t="s">
        <v>7821</v>
      </c>
    </row>
    <row r="4132" spans="1:2" x14ac:dyDescent="0.25">
      <c r="A4132" t="s">
        <v>433</v>
      </c>
      <c r="B4132" t="s">
        <v>434</v>
      </c>
    </row>
    <row r="4133" spans="1:2" x14ac:dyDescent="0.25">
      <c r="A4133" t="s">
        <v>8685</v>
      </c>
      <c r="B4133" t="s">
        <v>8686</v>
      </c>
    </row>
    <row r="4134" spans="1:2" x14ac:dyDescent="0.25">
      <c r="A4134" t="s">
        <v>1174</v>
      </c>
      <c r="B4134" t="s">
        <v>1175</v>
      </c>
    </row>
    <row r="4135" spans="1:2" x14ac:dyDescent="0.25">
      <c r="A4135" t="s">
        <v>1174</v>
      </c>
      <c r="B4135" t="s">
        <v>1175</v>
      </c>
    </row>
    <row r="4136" spans="1:2" x14ac:dyDescent="0.25">
      <c r="A4136" t="s">
        <v>1174</v>
      </c>
      <c r="B4136" t="s">
        <v>1175</v>
      </c>
    </row>
    <row r="4137" spans="1:2" x14ac:dyDescent="0.25">
      <c r="A4137" t="s">
        <v>1174</v>
      </c>
      <c r="B4137" t="s">
        <v>1175</v>
      </c>
    </row>
    <row r="4138" spans="1:2" x14ac:dyDescent="0.25">
      <c r="A4138" t="s">
        <v>333</v>
      </c>
      <c r="B4138" t="s">
        <v>334</v>
      </c>
    </row>
    <row r="4139" spans="1:2" x14ac:dyDescent="0.25">
      <c r="A4139" t="s">
        <v>598</v>
      </c>
      <c r="B4139" t="s">
        <v>599</v>
      </c>
    </row>
    <row r="4140" spans="1:2" x14ac:dyDescent="0.25">
      <c r="A4140" t="s">
        <v>362</v>
      </c>
      <c r="B4140" t="s">
        <v>363</v>
      </c>
    </row>
    <row r="4141" spans="1:2" x14ac:dyDescent="0.25">
      <c r="A4141" t="s">
        <v>350</v>
      </c>
      <c r="B4141" t="s">
        <v>351</v>
      </c>
    </row>
    <row r="4142" spans="1:2" x14ac:dyDescent="0.25">
      <c r="A4142" t="s">
        <v>350</v>
      </c>
      <c r="B4142" t="s">
        <v>351</v>
      </c>
    </row>
    <row r="4143" spans="1:2" x14ac:dyDescent="0.25">
      <c r="A4143" t="s">
        <v>120</v>
      </c>
      <c r="B4143" t="s">
        <v>121</v>
      </c>
    </row>
    <row r="4144" spans="1:2" x14ac:dyDescent="0.25">
      <c r="A4144" t="s">
        <v>1405</v>
      </c>
      <c r="B4144" t="s">
        <v>1406</v>
      </c>
    </row>
    <row r="4145" spans="1:2" x14ac:dyDescent="0.25">
      <c r="A4145" t="s">
        <v>8531</v>
      </c>
      <c r="B4145" t="s">
        <v>7973</v>
      </c>
    </row>
    <row r="4146" spans="1:2" x14ac:dyDescent="0.25">
      <c r="A4146" t="s">
        <v>537</v>
      </c>
      <c r="B4146" t="s">
        <v>538</v>
      </c>
    </row>
    <row r="4147" spans="1:2" x14ac:dyDescent="0.25">
      <c r="A4147" t="s">
        <v>8563</v>
      </c>
      <c r="B4147" t="s">
        <v>8564</v>
      </c>
    </row>
    <row r="4148" spans="1:2" x14ac:dyDescent="0.25">
      <c r="A4148" t="s">
        <v>8239</v>
      </c>
      <c r="B4148" t="s">
        <v>8240</v>
      </c>
    </row>
    <row r="4149" spans="1:2" x14ac:dyDescent="0.25">
      <c r="A4149" t="s">
        <v>8442</v>
      </c>
      <c r="B4149" t="s">
        <v>8443</v>
      </c>
    </row>
    <row r="4150" spans="1:2" x14ac:dyDescent="0.25">
      <c r="A4150" t="s">
        <v>7922</v>
      </c>
      <c r="B4150" t="s">
        <v>7923</v>
      </c>
    </row>
    <row r="4151" spans="1:2" x14ac:dyDescent="0.25">
      <c r="A4151" t="s">
        <v>7922</v>
      </c>
      <c r="B4151" t="s">
        <v>7923</v>
      </c>
    </row>
    <row r="4152" spans="1:2" x14ac:dyDescent="0.25">
      <c r="A4152" t="s">
        <v>97</v>
      </c>
      <c r="B4152" t="s">
        <v>98</v>
      </c>
    </row>
    <row r="4153" spans="1:2" x14ac:dyDescent="0.25">
      <c r="A4153" t="s">
        <v>97</v>
      </c>
      <c r="B4153" t="s">
        <v>98</v>
      </c>
    </row>
    <row r="4154" spans="1:2" x14ac:dyDescent="0.25">
      <c r="A4154" t="s">
        <v>97</v>
      </c>
      <c r="B4154" t="s">
        <v>98</v>
      </c>
    </row>
    <row r="4155" spans="1:2" x14ac:dyDescent="0.25">
      <c r="A4155" t="s">
        <v>97</v>
      </c>
      <c r="B4155" t="s">
        <v>98</v>
      </c>
    </row>
    <row r="4156" spans="1:2" x14ac:dyDescent="0.25">
      <c r="A4156" t="s">
        <v>97</v>
      </c>
      <c r="B4156" t="s">
        <v>98</v>
      </c>
    </row>
    <row r="4157" spans="1:2" x14ac:dyDescent="0.25">
      <c r="A4157" t="s">
        <v>97</v>
      </c>
      <c r="B4157" t="s">
        <v>98</v>
      </c>
    </row>
    <row r="4158" spans="1:2" x14ac:dyDescent="0.25">
      <c r="A4158" t="s">
        <v>97</v>
      </c>
      <c r="B4158" t="s">
        <v>98</v>
      </c>
    </row>
    <row r="4159" spans="1:2" x14ac:dyDescent="0.25">
      <c r="A4159" t="s">
        <v>97</v>
      </c>
      <c r="B4159" t="s">
        <v>98</v>
      </c>
    </row>
    <row r="4160" spans="1:2" x14ac:dyDescent="0.25">
      <c r="A4160" t="s">
        <v>97</v>
      </c>
      <c r="B4160" t="s">
        <v>98</v>
      </c>
    </row>
    <row r="4161" spans="1:2" x14ac:dyDescent="0.25">
      <c r="A4161" t="s">
        <v>97</v>
      </c>
      <c r="B4161" t="s">
        <v>98</v>
      </c>
    </row>
    <row r="4162" spans="1:2" x14ac:dyDescent="0.25">
      <c r="A4162" t="s">
        <v>97</v>
      </c>
      <c r="B4162" t="s">
        <v>98</v>
      </c>
    </row>
    <row r="4163" spans="1:2" x14ac:dyDescent="0.25">
      <c r="A4163" t="s">
        <v>97</v>
      </c>
      <c r="B4163" t="s">
        <v>98</v>
      </c>
    </row>
    <row r="4164" spans="1:2" x14ac:dyDescent="0.25">
      <c r="A4164" t="s">
        <v>97</v>
      </c>
      <c r="B4164" t="s">
        <v>98</v>
      </c>
    </row>
    <row r="4165" spans="1:2" x14ac:dyDescent="0.25">
      <c r="A4165" t="s">
        <v>97</v>
      </c>
      <c r="B4165" t="s">
        <v>98</v>
      </c>
    </row>
    <row r="4166" spans="1:2" x14ac:dyDescent="0.25">
      <c r="A4166" t="s">
        <v>567</v>
      </c>
      <c r="B4166" t="s">
        <v>568</v>
      </c>
    </row>
    <row r="4167" spans="1:2" x14ac:dyDescent="0.25">
      <c r="A4167" t="s">
        <v>97</v>
      </c>
      <c r="B4167" t="s">
        <v>98</v>
      </c>
    </row>
    <row r="4168" spans="1:2" x14ac:dyDescent="0.25">
      <c r="A4168" t="s">
        <v>97</v>
      </c>
      <c r="B4168" t="s">
        <v>98</v>
      </c>
    </row>
    <row r="4169" spans="1:2" x14ac:dyDescent="0.25">
      <c r="A4169" t="s">
        <v>97</v>
      </c>
      <c r="B4169" t="s">
        <v>98</v>
      </c>
    </row>
    <row r="4170" spans="1:2" x14ac:dyDescent="0.25">
      <c r="A4170" t="s">
        <v>97</v>
      </c>
      <c r="B4170" t="s">
        <v>98</v>
      </c>
    </row>
    <row r="4171" spans="1:2" x14ac:dyDescent="0.25">
      <c r="A4171" t="s">
        <v>97</v>
      </c>
      <c r="B4171" t="s">
        <v>98</v>
      </c>
    </row>
    <row r="4172" spans="1:2" x14ac:dyDescent="0.25">
      <c r="A4172" t="s">
        <v>97</v>
      </c>
      <c r="B4172" t="s">
        <v>98</v>
      </c>
    </row>
    <row r="4173" spans="1:2" x14ac:dyDescent="0.25">
      <c r="A4173" t="s">
        <v>97</v>
      </c>
      <c r="B4173" t="s">
        <v>98</v>
      </c>
    </row>
    <row r="4174" spans="1:2" x14ac:dyDescent="0.25">
      <c r="A4174" t="s">
        <v>97</v>
      </c>
      <c r="B4174" t="s">
        <v>98</v>
      </c>
    </row>
    <row r="4175" spans="1:2" x14ac:dyDescent="0.25">
      <c r="A4175" t="s">
        <v>97</v>
      </c>
      <c r="B4175" t="s">
        <v>98</v>
      </c>
    </row>
    <row r="4176" spans="1:2" x14ac:dyDescent="0.25">
      <c r="A4176" t="s">
        <v>97</v>
      </c>
      <c r="B4176" t="s">
        <v>98</v>
      </c>
    </row>
    <row r="4177" spans="1:2" x14ac:dyDescent="0.25">
      <c r="A4177" t="s">
        <v>97</v>
      </c>
      <c r="B4177" t="s">
        <v>98</v>
      </c>
    </row>
    <row r="4178" spans="1:2" x14ac:dyDescent="0.25">
      <c r="A4178" t="s">
        <v>97</v>
      </c>
      <c r="B4178" t="s">
        <v>98</v>
      </c>
    </row>
    <row r="4179" spans="1:2" x14ac:dyDescent="0.25">
      <c r="A4179" t="s">
        <v>97</v>
      </c>
      <c r="B4179" t="s">
        <v>98</v>
      </c>
    </row>
    <row r="4180" spans="1:2" x14ac:dyDescent="0.25">
      <c r="A4180" t="s">
        <v>97</v>
      </c>
      <c r="B4180" t="s">
        <v>98</v>
      </c>
    </row>
    <row r="4181" spans="1:2" x14ac:dyDescent="0.25">
      <c r="A4181" t="s">
        <v>97</v>
      </c>
      <c r="B4181" t="s">
        <v>98</v>
      </c>
    </row>
    <row r="4182" spans="1:2" x14ac:dyDescent="0.25">
      <c r="A4182" t="s">
        <v>97</v>
      </c>
      <c r="B4182" t="s">
        <v>98</v>
      </c>
    </row>
    <row r="4183" spans="1:2" x14ac:dyDescent="0.25">
      <c r="A4183" t="s">
        <v>97</v>
      </c>
      <c r="B4183" t="s">
        <v>98</v>
      </c>
    </row>
    <row r="4184" spans="1:2" x14ac:dyDescent="0.25">
      <c r="A4184" t="s">
        <v>128</v>
      </c>
      <c r="B4184" t="s">
        <v>129</v>
      </c>
    </row>
    <row r="4185" spans="1:2" x14ac:dyDescent="0.25">
      <c r="A4185" t="s">
        <v>304</v>
      </c>
      <c r="B4185" t="s">
        <v>305</v>
      </c>
    </row>
    <row r="4186" spans="1:2" x14ac:dyDescent="0.25">
      <c r="A4186" t="s">
        <v>333</v>
      </c>
      <c r="B4186" t="s">
        <v>334</v>
      </c>
    </row>
    <row r="4187" spans="1:2" x14ac:dyDescent="0.25">
      <c r="A4187" t="s">
        <v>823</v>
      </c>
      <c r="B4187" t="s">
        <v>824</v>
      </c>
    </row>
    <row r="4188" spans="1:2" x14ac:dyDescent="0.25">
      <c r="A4188" t="s">
        <v>169</v>
      </c>
      <c r="B4188" t="s">
        <v>170</v>
      </c>
    </row>
    <row r="4189" spans="1:2" x14ac:dyDescent="0.25">
      <c r="A4189" t="s">
        <v>194</v>
      </c>
      <c r="B4189" t="s">
        <v>195</v>
      </c>
    </row>
    <row r="4190" spans="1:2" x14ac:dyDescent="0.25">
      <c r="A4190" t="s">
        <v>304</v>
      </c>
      <c r="B4190" t="s">
        <v>305</v>
      </c>
    </row>
    <row r="4191" spans="1:2" x14ac:dyDescent="0.25">
      <c r="A4191" t="s">
        <v>333</v>
      </c>
      <c r="B4191" t="s">
        <v>334</v>
      </c>
    </row>
    <row r="4192" spans="1:2" x14ac:dyDescent="0.25">
      <c r="A4192" t="s">
        <v>333</v>
      </c>
      <c r="B4192" t="s">
        <v>334</v>
      </c>
    </row>
    <row r="4193" spans="1:2" x14ac:dyDescent="0.25">
      <c r="A4193" t="s">
        <v>915</v>
      </c>
      <c r="B4193" t="s">
        <v>916</v>
      </c>
    </row>
    <row r="4194" spans="1:2" x14ac:dyDescent="0.25">
      <c r="A4194" t="s">
        <v>915</v>
      </c>
      <c r="B4194" t="s">
        <v>916</v>
      </c>
    </row>
    <row r="4195" spans="1:2" x14ac:dyDescent="0.25">
      <c r="A4195" t="s">
        <v>120</v>
      </c>
      <c r="B4195" t="s">
        <v>121</v>
      </c>
    </row>
    <row r="4196" spans="1:2" x14ac:dyDescent="0.25">
      <c r="A4196" t="s">
        <v>120</v>
      </c>
      <c r="B4196" t="s">
        <v>121</v>
      </c>
    </row>
    <row r="4197" spans="1:2" x14ac:dyDescent="0.25">
      <c r="A4197" t="s">
        <v>739</v>
      </c>
      <c r="B4197" t="s">
        <v>740</v>
      </c>
    </row>
    <row r="4198" spans="1:2" x14ac:dyDescent="0.25">
      <c r="A4198" t="s">
        <v>8439</v>
      </c>
      <c r="B4198" t="s">
        <v>610</v>
      </c>
    </row>
    <row r="4199" spans="1:2" x14ac:dyDescent="0.25">
      <c r="A4199" t="s">
        <v>238</v>
      </c>
      <c r="B4199" t="s">
        <v>239</v>
      </c>
    </row>
    <row r="4200" spans="1:2" x14ac:dyDescent="0.25">
      <c r="A4200" t="s">
        <v>496</v>
      </c>
      <c r="B4200" t="s">
        <v>497</v>
      </c>
    </row>
    <row r="4201" spans="1:2" x14ac:dyDescent="0.25">
      <c r="A4201" t="s">
        <v>341</v>
      </c>
      <c r="B4201" t="s">
        <v>342</v>
      </c>
    </row>
    <row r="4202" spans="1:2" x14ac:dyDescent="0.25">
      <c r="A4202" t="s">
        <v>8683</v>
      </c>
      <c r="B4202" t="s">
        <v>8684</v>
      </c>
    </row>
    <row r="4203" spans="1:2" x14ac:dyDescent="0.25">
      <c r="A4203" t="s">
        <v>726</v>
      </c>
      <c r="B4203" t="s">
        <v>727</v>
      </c>
    </row>
    <row r="4204" spans="1:2" x14ac:dyDescent="0.25">
      <c r="A4204" t="s">
        <v>120</v>
      </c>
      <c r="B4204" t="s">
        <v>121</v>
      </c>
    </row>
    <row r="4205" spans="1:2" x14ac:dyDescent="0.25">
      <c r="A4205" t="s">
        <v>120</v>
      </c>
      <c r="B4205" t="s">
        <v>121</v>
      </c>
    </row>
    <row r="4206" spans="1:2" x14ac:dyDescent="0.25">
      <c r="A4206" t="s">
        <v>144</v>
      </c>
      <c r="B4206" t="s">
        <v>145</v>
      </c>
    </row>
    <row r="4207" spans="1:2" x14ac:dyDescent="0.25">
      <c r="A4207" t="s">
        <v>8082</v>
      </c>
      <c r="B4207" t="s">
        <v>8083</v>
      </c>
    </row>
    <row r="4208" spans="1:2" x14ac:dyDescent="0.25">
      <c r="A4208" t="s">
        <v>333</v>
      </c>
      <c r="B4208" t="s">
        <v>334</v>
      </c>
    </row>
    <row r="4209" spans="1:2" x14ac:dyDescent="0.25">
      <c r="A4209" t="s">
        <v>333</v>
      </c>
      <c r="B4209" t="s">
        <v>334</v>
      </c>
    </row>
    <row r="4210" spans="1:2" x14ac:dyDescent="0.25">
      <c r="A4210" t="s">
        <v>120</v>
      </c>
      <c r="B4210" t="s">
        <v>121</v>
      </c>
    </row>
    <row r="4211" spans="1:2" x14ac:dyDescent="0.25">
      <c r="A4211" t="s">
        <v>418</v>
      </c>
      <c r="B4211" t="s">
        <v>419</v>
      </c>
    </row>
    <row r="4212" spans="1:2" x14ac:dyDescent="0.25">
      <c r="A4212" t="s">
        <v>292</v>
      </c>
      <c r="B4212" t="s">
        <v>293</v>
      </c>
    </row>
    <row r="4213" spans="1:2" x14ac:dyDescent="0.25">
      <c r="A4213" t="s">
        <v>755</v>
      </c>
      <c r="B4213" t="s">
        <v>756</v>
      </c>
    </row>
    <row r="4214" spans="1:2" x14ac:dyDescent="0.25">
      <c r="A4214" t="s">
        <v>8167</v>
      </c>
      <c r="B4214" t="s">
        <v>8168</v>
      </c>
    </row>
    <row r="4215" spans="1:2" x14ac:dyDescent="0.25">
      <c r="A4215" t="s">
        <v>666</v>
      </c>
      <c r="B4215" t="s">
        <v>667</v>
      </c>
    </row>
    <row r="4216" spans="1:2" x14ac:dyDescent="0.25">
      <c r="A4216" t="s">
        <v>1419</v>
      </c>
      <c r="B4216" t="s">
        <v>1420</v>
      </c>
    </row>
    <row r="4217" spans="1:2" x14ac:dyDescent="0.25">
      <c r="A4217" t="s">
        <v>8366</v>
      </c>
      <c r="B4217" t="s">
        <v>1037</v>
      </c>
    </row>
    <row r="4218" spans="1:2" x14ac:dyDescent="0.25">
      <c r="A4218" t="s">
        <v>8328</v>
      </c>
      <c r="B4218" t="s">
        <v>478</v>
      </c>
    </row>
    <row r="4219" spans="1:2" x14ac:dyDescent="0.25">
      <c r="A4219" t="s">
        <v>8329</v>
      </c>
      <c r="B4219" t="s">
        <v>1368</v>
      </c>
    </row>
    <row r="4220" spans="1:2" x14ac:dyDescent="0.25">
      <c r="A4220" t="s">
        <v>110</v>
      </c>
      <c r="B4220" t="s">
        <v>111</v>
      </c>
    </row>
    <row r="4221" spans="1:2" x14ac:dyDescent="0.25">
      <c r="A4221" t="s">
        <v>120</v>
      </c>
      <c r="B4221" t="s">
        <v>121</v>
      </c>
    </row>
    <row r="4222" spans="1:2" x14ac:dyDescent="0.25">
      <c r="A4222" t="s">
        <v>611</v>
      </c>
      <c r="B4222" t="s">
        <v>612</v>
      </c>
    </row>
    <row r="4223" spans="1:2" x14ac:dyDescent="0.25">
      <c r="A4223" t="s">
        <v>234</v>
      </c>
      <c r="B4223" t="s">
        <v>235</v>
      </c>
    </row>
    <row r="4224" spans="1:2" x14ac:dyDescent="0.25">
      <c r="A4224" t="s">
        <v>8495</v>
      </c>
      <c r="B4224" t="s">
        <v>8496</v>
      </c>
    </row>
    <row r="4225" spans="1:2" x14ac:dyDescent="0.25">
      <c r="A4225" t="s">
        <v>443</v>
      </c>
      <c r="B4225" t="s">
        <v>444</v>
      </c>
    </row>
    <row r="4226" spans="1:2" x14ac:dyDescent="0.25">
      <c r="A4226" t="s">
        <v>327</v>
      </c>
      <c r="B4226" t="s">
        <v>328</v>
      </c>
    </row>
    <row r="4227" spans="1:2" x14ac:dyDescent="0.25">
      <c r="A4227" t="s">
        <v>93</v>
      </c>
      <c r="B4227" t="s">
        <v>94</v>
      </c>
    </row>
    <row r="4228" spans="1:2" x14ac:dyDescent="0.25">
      <c r="A4228" t="s">
        <v>120</v>
      </c>
      <c r="B4228" t="s">
        <v>121</v>
      </c>
    </row>
    <row r="4229" spans="1:2" x14ac:dyDescent="0.25">
      <c r="A4229" t="s">
        <v>8356</v>
      </c>
      <c r="B4229" t="s">
        <v>8357</v>
      </c>
    </row>
    <row r="4230" spans="1:2" x14ac:dyDescent="0.25">
      <c r="A4230" t="s">
        <v>1205</v>
      </c>
      <c r="B4230" t="s">
        <v>1206</v>
      </c>
    </row>
    <row r="4231" spans="1:2" x14ac:dyDescent="0.25">
      <c r="A4231" t="s">
        <v>308</v>
      </c>
      <c r="B4231" t="s">
        <v>309</v>
      </c>
    </row>
    <row r="4232" spans="1:2" x14ac:dyDescent="0.25">
      <c r="A4232" t="s">
        <v>95</v>
      </c>
      <c r="B4232" t="s">
        <v>96</v>
      </c>
    </row>
    <row r="4233" spans="1:2" x14ac:dyDescent="0.25">
      <c r="A4233" t="s">
        <v>390</v>
      </c>
      <c r="B4233" t="s">
        <v>391</v>
      </c>
    </row>
    <row r="4234" spans="1:2" x14ac:dyDescent="0.25">
      <c r="A4234" t="s">
        <v>424</v>
      </c>
      <c r="B4234" t="s">
        <v>425</v>
      </c>
    </row>
    <row r="4235" spans="1:2" x14ac:dyDescent="0.25">
      <c r="A4235" t="s">
        <v>120</v>
      </c>
      <c r="B4235" t="s">
        <v>121</v>
      </c>
    </row>
    <row r="4236" spans="1:2" x14ac:dyDescent="0.25">
      <c r="A4236" t="s">
        <v>318</v>
      </c>
      <c r="B4236" t="s">
        <v>319</v>
      </c>
    </row>
    <row r="4237" spans="1:2" x14ac:dyDescent="0.25">
      <c r="A4237" t="s">
        <v>8681</v>
      </c>
      <c r="B4237" t="s">
        <v>8682</v>
      </c>
    </row>
    <row r="4238" spans="1:2" x14ac:dyDescent="0.25">
      <c r="A4238" t="s">
        <v>120</v>
      </c>
      <c r="B4238" t="s">
        <v>121</v>
      </c>
    </row>
    <row r="4239" spans="1:2" x14ac:dyDescent="0.25">
      <c r="A4239" t="s">
        <v>120</v>
      </c>
      <c r="B4239" t="s">
        <v>121</v>
      </c>
    </row>
    <row r="4240" spans="1:2" x14ac:dyDescent="0.25">
      <c r="A4240" t="s">
        <v>120</v>
      </c>
      <c r="B4240" t="s">
        <v>121</v>
      </c>
    </row>
    <row r="4241" spans="1:2" x14ac:dyDescent="0.25">
      <c r="A4241" t="s">
        <v>288</v>
      </c>
      <c r="B4241" t="s">
        <v>289</v>
      </c>
    </row>
    <row r="4242" spans="1:2" x14ac:dyDescent="0.25">
      <c r="A4242" t="s">
        <v>732</v>
      </c>
      <c r="B4242" t="s">
        <v>733</v>
      </c>
    </row>
    <row r="4243" spans="1:2" x14ac:dyDescent="0.25">
      <c r="A4243" t="s">
        <v>7915</v>
      </c>
      <c r="B4243" t="s">
        <v>7916</v>
      </c>
    </row>
    <row r="4244" spans="1:2" x14ac:dyDescent="0.25">
      <c r="A4244" t="s">
        <v>753</v>
      </c>
      <c r="B4244" t="s">
        <v>754</v>
      </c>
    </row>
    <row r="4245" spans="1:2" x14ac:dyDescent="0.25">
      <c r="A4245" t="s">
        <v>517</v>
      </c>
      <c r="B4245" t="s">
        <v>518</v>
      </c>
    </row>
    <row r="4246" spans="1:2" x14ac:dyDescent="0.25">
      <c r="A4246" t="s">
        <v>8679</v>
      </c>
      <c r="B4246" t="s">
        <v>8680</v>
      </c>
    </row>
    <row r="4247" spans="1:2" x14ac:dyDescent="0.25">
      <c r="A4247" t="s">
        <v>294</v>
      </c>
      <c r="B4247" t="s">
        <v>295</v>
      </c>
    </row>
    <row r="4248" spans="1:2" x14ac:dyDescent="0.25">
      <c r="A4248" t="s">
        <v>374</v>
      </c>
      <c r="B4248" t="s">
        <v>375</v>
      </c>
    </row>
    <row r="4249" spans="1:2" x14ac:dyDescent="0.25">
      <c r="A4249" t="s">
        <v>364</v>
      </c>
      <c r="B4249" t="s">
        <v>365</v>
      </c>
    </row>
    <row r="4250" spans="1:2" x14ac:dyDescent="0.25">
      <c r="A4250" t="s">
        <v>698</v>
      </c>
      <c r="B4250" t="s">
        <v>699</v>
      </c>
    </row>
    <row r="4251" spans="1:2" x14ac:dyDescent="0.25">
      <c r="A4251" t="s">
        <v>333</v>
      </c>
      <c r="B4251" t="s">
        <v>334</v>
      </c>
    </row>
    <row r="4252" spans="1:2" x14ac:dyDescent="0.25">
      <c r="A4252" t="s">
        <v>228</v>
      </c>
      <c r="B4252" t="s">
        <v>229</v>
      </c>
    </row>
    <row r="4253" spans="1:2" x14ac:dyDescent="0.25">
      <c r="A4253" t="s">
        <v>1213</v>
      </c>
      <c r="B4253" t="s">
        <v>1214</v>
      </c>
    </row>
    <row r="4254" spans="1:2" x14ac:dyDescent="0.25">
      <c r="A4254" t="s">
        <v>333</v>
      </c>
      <c r="B4254" t="s">
        <v>334</v>
      </c>
    </row>
    <row r="4255" spans="1:2" x14ac:dyDescent="0.25">
      <c r="A4255" t="s">
        <v>8340</v>
      </c>
      <c r="B4255" t="s">
        <v>355</v>
      </c>
    </row>
    <row r="4256" spans="1:2" x14ac:dyDescent="0.25">
      <c r="A4256" t="s">
        <v>672</v>
      </c>
      <c r="B4256" t="s">
        <v>673</v>
      </c>
    </row>
  </sheetData>
  <autoFilter ref="A1:B4256" xr:uid="{00000000-0009-0000-0000-000006000000}"/>
  <pageMargins left="0.7" right="0.7" top="0.75" bottom="0.75" header="0.3" footer="0.3"/>
  <pageSetup orientation="portrait" horizontalDpi="4294967294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9">
    <tabColor theme="4"/>
  </sheetPr>
  <dimension ref="B1:XFD23"/>
  <sheetViews>
    <sheetView showGridLines="0" zoomScaleNormal="100" workbookViewId="0">
      <selection activeCell="D3" sqref="D3"/>
    </sheetView>
  </sheetViews>
  <sheetFormatPr baseColWidth="10" defaultColWidth="11.42578125" defaultRowHeight="15" x14ac:dyDescent="0.25"/>
  <cols>
    <col min="2" max="2" width="15.140625" customWidth="1"/>
    <col min="3" max="3" width="3.85546875" customWidth="1"/>
    <col min="4" max="4" width="25.85546875" customWidth="1"/>
    <col min="5" max="5" width="7.85546875" customWidth="1"/>
  </cols>
  <sheetData>
    <row r="1" spans="2:4 16384:16384" ht="79.5" customHeight="1" thickBot="1" x14ac:dyDescent="0.3"/>
    <row r="2" spans="2:4 16384:16384" ht="16.5" customHeight="1" x14ac:dyDescent="0.25">
      <c r="B2" s="69" t="s">
        <v>17</v>
      </c>
      <c r="D2" s="6" t="s">
        <v>8473</v>
      </c>
      <c r="XFD2" t="s">
        <v>8095</v>
      </c>
    </row>
    <row r="3" spans="2:4 16384:16384" x14ac:dyDescent="0.25">
      <c r="B3" s="69" t="s">
        <v>2</v>
      </c>
      <c r="D3" s="7" t="s">
        <v>9426</v>
      </c>
      <c r="XFD3" t="s">
        <v>8132</v>
      </c>
    </row>
    <row r="4" spans="2:4 16384:16384" x14ac:dyDescent="0.25">
      <c r="B4" s="69" t="s">
        <v>3</v>
      </c>
      <c r="D4" s="75" t="s">
        <v>1</v>
      </c>
      <c r="XFD4" t="s">
        <v>8304</v>
      </c>
    </row>
    <row r="5" spans="2:4 16384:16384" ht="14.25" customHeight="1" x14ac:dyDescent="0.25">
      <c r="B5" s="70" t="s">
        <v>4</v>
      </c>
      <c r="D5" s="75" t="s">
        <v>7854</v>
      </c>
      <c r="XFD5" t="s">
        <v>8416</v>
      </c>
    </row>
    <row r="6" spans="2:4 16384:16384" ht="14.25" customHeight="1" x14ac:dyDescent="0.25">
      <c r="B6" s="71" t="s">
        <v>69</v>
      </c>
      <c r="D6" s="76" t="s">
        <v>9394</v>
      </c>
      <c r="XFD6" t="s">
        <v>8473</v>
      </c>
    </row>
    <row r="7" spans="2:4 16384:16384" ht="14.25" customHeight="1" x14ac:dyDescent="0.25">
      <c r="B7" s="71" t="s">
        <v>68</v>
      </c>
      <c r="D7" s="76" t="s">
        <v>9424</v>
      </c>
      <c r="XFD7" t="s">
        <v>8474</v>
      </c>
    </row>
    <row r="8" spans="2:4 16384:16384" ht="14.25" customHeight="1" x14ac:dyDescent="0.25">
      <c r="B8" s="71" t="s">
        <v>67</v>
      </c>
      <c r="D8" s="53"/>
      <c r="XFD8" t="s">
        <v>8475</v>
      </c>
    </row>
    <row r="9" spans="2:4 16384:16384" ht="14.25" hidden="1" customHeight="1" x14ac:dyDescent="0.25">
      <c r="B9" s="69" t="s">
        <v>66</v>
      </c>
      <c r="D9" s="8">
        <f>+D8</f>
        <v>0</v>
      </c>
      <c r="XFD9" t="s">
        <v>8476</v>
      </c>
    </row>
    <row r="10" spans="2:4 16384:16384" ht="14.25" hidden="1" customHeight="1" x14ac:dyDescent="0.25">
      <c r="B10" s="69" t="s">
        <v>67</v>
      </c>
      <c r="D10" s="12">
        <f>+D9</f>
        <v>0</v>
      </c>
      <c r="XFD10" t="s">
        <v>8477</v>
      </c>
    </row>
    <row r="11" spans="2:4 16384:16384" ht="14.25" hidden="1" customHeight="1" x14ac:dyDescent="0.25">
      <c r="B11" s="69" t="s">
        <v>66</v>
      </c>
      <c r="D11" s="10">
        <f>+D10</f>
        <v>0</v>
      </c>
      <c r="XFD11" t="s">
        <v>8478</v>
      </c>
    </row>
    <row r="12" spans="2:4 16384:16384" ht="14.25" hidden="1" customHeight="1" x14ac:dyDescent="0.25">
      <c r="B12" s="69" t="s">
        <v>65</v>
      </c>
      <c r="D12" s="10">
        <v>0</v>
      </c>
      <c r="XFD12" t="s">
        <v>8479</v>
      </c>
    </row>
    <row r="13" spans="2:4 16384:16384" ht="14.25" hidden="1" customHeight="1" x14ac:dyDescent="0.25">
      <c r="B13" s="69" t="s">
        <v>64</v>
      </c>
      <c r="D13" s="5">
        <v>0</v>
      </c>
      <c r="XFD13" t="s">
        <v>8480</v>
      </c>
    </row>
    <row r="14" spans="2:4 16384:16384" ht="14.25" hidden="1" customHeight="1" x14ac:dyDescent="0.25">
      <c r="B14" s="69" t="s">
        <v>63</v>
      </c>
      <c r="D14" s="9">
        <v>0</v>
      </c>
      <c r="XFD14" t="s">
        <v>8095</v>
      </c>
    </row>
    <row r="15" spans="2:4 16384:16384" ht="14.25" hidden="1" customHeight="1" x14ac:dyDescent="0.25">
      <c r="B15" s="69" t="s">
        <v>62</v>
      </c>
      <c r="D15" s="9">
        <v>0</v>
      </c>
      <c r="XFD15" t="s">
        <v>8132</v>
      </c>
    </row>
    <row r="16" spans="2:4 16384:16384" ht="14.25" customHeight="1" x14ac:dyDescent="0.25">
      <c r="B16" s="69" t="s">
        <v>61</v>
      </c>
      <c r="D16" s="72">
        <v>0</v>
      </c>
      <c r="XFD16" t="s">
        <v>8304</v>
      </c>
    </row>
    <row r="17" spans="2:4" x14ac:dyDescent="0.25">
      <c r="B17" s="69" t="s">
        <v>60</v>
      </c>
      <c r="D17" s="73">
        <v>0</v>
      </c>
    </row>
    <row r="18" spans="2:4" x14ac:dyDescent="0.25">
      <c r="B18" s="69" t="s">
        <v>59</v>
      </c>
      <c r="D18" s="73">
        <v>0</v>
      </c>
    </row>
    <row r="19" spans="2:4" x14ac:dyDescent="0.25">
      <c r="B19" s="69" t="s">
        <v>58</v>
      </c>
      <c r="D19" s="73">
        <v>0</v>
      </c>
    </row>
    <row r="20" spans="2:4" x14ac:dyDescent="0.25">
      <c r="B20" s="69" t="s">
        <v>57</v>
      </c>
      <c r="D20" s="73">
        <v>0</v>
      </c>
    </row>
    <row r="21" spans="2:4" x14ac:dyDescent="0.25">
      <c r="B21" s="69" t="s">
        <v>56</v>
      </c>
      <c r="D21" s="73">
        <v>0</v>
      </c>
    </row>
    <row r="22" spans="2:4" x14ac:dyDescent="0.25">
      <c r="B22" s="69" t="s">
        <v>19</v>
      </c>
      <c r="D22" s="73">
        <f>SUM(D13:D21)</f>
        <v>0</v>
      </c>
    </row>
    <row r="23" spans="2:4" ht="15.75" thickBot="1" x14ac:dyDescent="0.3">
      <c r="B23" s="69" t="s">
        <v>18</v>
      </c>
      <c r="D23" s="11" t="s">
        <v>55</v>
      </c>
    </row>
  </sheetData>
  <phoneticPr fontId="8" type="noConversion"/>
  <dataValidations count="2">
    <dataValidation type="decimal" allowBlank="1" showInputMessage="1" showErrorMessage="1" errorTitle="Error de ingreso" error="Los datos ingresados no son validos solo se aceptan numeros" sqref="D9" xr:uid="{00000000-0002-0000-0700-000000000000}">
      <formula1>0</formula1>
      <formula2>10000000</formula2>
    </dataValidation>
    <dataValidation type="list" allowBlank="1" showInputMessage="1" showErrorMessage="1" sqref="D2" xr:uid="{00000000-0002-0000-0700-000001000000}">
      <formula1>$XFD$2:$XFD$16</formula1>
    </dataValidation>
  </dataValidations>
  <pageMargins left="0.7" right="0.7" top="0.75" bottom="0.75" header="0.3" footer="0.3"/>
  <pageSetup orientation="landscape" horizontalDpi="4294967294" verticalDpi="0" r:id="rId1"/>
  <drawing r:id="rId2"/>
  <legacyDrawing r:id="rId3"/>
  <picture r:id="rId4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10">
    <tabColor theme="5" tint="-0.249977111117893"/>
  </sheetPr>
  <dimension ref="A2:V7"/>
  <sheetViews>
    <sheetView workbookViewId="0">
      <selection activeCell="C3" sqref="C3"/>
    </sheetView>
  </sheetViews>
  <sheetFormatPr baseColWidth="10" defaultColWidth="11.42578125" defaultRowHeight="15" x14ac:dyDescent="0.25"/>
  <cols>
    <col min="3" max="3" width="15.42578125" customWidth="1"/>
    <col min="4" max="4" width="14.28515625" customWidth="1"/>
    <col min="5" max="5" width="22.140625" customWidth="1"/>
    <col min="7" max="7" width="14.140625" customWidth="1"/>
    <col min="9" max="9" width="15.140625" customWidth="1"/>
    <col min="12" max="12" width="11.7109375" style="2" customWidth="1"/>
    <col min="13" max="13" width="13.42578125" style="2" customWidth="1"/>
    <col min="14" max="14" width="15.5703125" style="2" customWidth="1"/>
    <col min="15" max="15" width="14.85546875" style="2" customWidth="1"/>
    <col min="16" max="16" width="11.42578125" style="2"/>
    <col min="17" max="17" width="12.42578125" style="2" customWidth="1"/>
    <col min="18" max="18" width="12.85546875" style="2" customWidth="1"/>
    <col min="19" max="19" width="15.28515625" style="2" customWidth="1"/>
    <col min="20" max="20" width="15" style="2" customWidth="1"/>
    <col min="21" max="21" width="15.140625" style="2" customWidth="1"/>
  </cols>
  <sheetData>
    <row r="2" spans="1:22" x14ac:dyDescent="0.25">
      <c r="A2" t="s">
        <v>17</v>
      </c>
      <c r="B2" t="s">
        <v>2</v>
      </c>
      <c r="C2" t="s">
        <v>3</v>
      </c>
      <c r="D2" t="s">
        <v>4</v>
      </c>
      <c r="E2" t="s">
        <v>69</v>
      </c>
      <c r="F2" t="s">
        <v>68</v>
      </c>
      <c r="G2" t="s">
        <v>67</v>
      </c>
      <c r="H2" t="s">
        <v>66</v>
      </c>
      <c r="I2" t="s">
        <v>77</v>
      </c>
      <c r="J2" t="s">
        <v>78</v>
      </c>
      <c r="K2" t="s">
        <v>65</v>
      </c>
      <c r="L2" s="2" t="s">
        <v>64</v>
      </c>
      <c r="M2" s="2" t="s">
        <v>63</v>
      </c>
      <c r="N2" s="2" t="s">
        <v>62</v>
      </c>
      <c r="O2" s="2" t="s">
        <v>61</v>
      </c>
      <c r="P2" s="2" t="s">
        <v>60</v>
      </c>
      <c r="Q2" s="2" t="s">
        <v>59</v>
      </c>
      <c r="R2" s="2" t="s">
        <v>58</v>
      </c>
      <c r="S2" s="2" t="s">
        <v>57</v>
      </c>
      <c r="T2" s="2" t="s">
        <v>56</v>
      </c>
      <c r="U2" s="2" t="s">
        <v>19</v>
      </c>
      <c r="V2" t="s">
        <v>18</v>
      </c>
    </row>
    <row r="3" spans="1:22" x14ac:dyDescent="0.25">
      <c r="A3" t="s">
        <v>8473</v>
      </c>
      <c r="B3" t="s">
        <v>9426</v>
      </c>
      <c r="C3" t="s">
        <v>1</v>
      </c>
      <c r="D3" t="s">
        <v>7854</v>
      </c>
      <c r="E3" t="s">
        <v>9394</v>
      </c>
      <c r="F3" t="s">
        <v>9424</v>
      </c>
      <c r="G3">
        <v>5</v>
      </c>
      <c r="H3">
        <v>5</v>
      </c>
      <c r="I3">
        <v>5</v>
      </c>
      <c r="J3">
        <v>5</v>
      </c>
      <c r="K3">
        <v>0</v>
      </c>
      <c r="L3" s="2">
        <v>0</v>
      </c>
      <c r="M3" s="2">
        <v>0</v>
      </c>
      <c r="N3" s="2">
        <v>0</v>
      </c>
      <c r="O3" s="2">
        <v>275</v>
      </c>
      <c r="P3" s="2">
        <v>0</v>
      </c>
      <c r="Q3" s="2">
        <v>0</v>
      </c>
      <c r="R3" s="2">
        <v>0</v>
      </c>
      <c r="S3" s="2">
        <v>0</v>
      </c>
      <c r="T3" s="2">
        <v>0</v>
      </c>
      <c r="U3" s="2">
        <v>275</v>
      </c>
      <c r="V3" t="s">
        <v>55</v>
      </c>
    </row>
    <row r="4" spans="1:22" ht="15.75" thickBot="1" x14ac:dyDescent="0.3"/>
    <row r="5" spans="1:22" ht="15.75" thickBot="1" x14ac:dyDescent="0.3">
      <c r="A5" s="130" t="s">
        <v>76</v>
      </c>
      <c r="B5" s="131"/>
      <c r="C5" s="131"/>
      <c r="D5" s="131"/>
      <c r="E5" s="131"/>
      <c r="F5" s="131"/>
      <c r="G5" s="131"/>
      <c r="H5" s="131"/>
      <c r="I5" s="131"/>
      <c r="J5" s="131"/>
      <c r="K5" s="132"/>
      <c r="L5" s="4">
        <f>+SUBTOTAL(9,Tabla3[V EXENTA])</f>
        <v>0</v>
      </c>
      <c r="M5" s="4">
        <f>+SUBTOTAL(9,Tabla3[VENTAS NO])</f>
        <v>0</v>
      </c>
      <c r="N5" s="4">
        <f>+SUBTOTAL(9,Tabla3[V NO SUJETAS])</f>
        <v>0</v>
      </c>
      <c r="O5" s="4">
        <f>+SUBTOTAL(9,Tabla3[V GRAVADAS])</f>
        <v>275</v>
      </c>
      <c r="P5" s="4">
        <f>+SUBTOTAL(9,Tabla3[EX IN CA])</f>
        <v>0</v>
      </c>
      <c r="Q5" s="4">
        <f>+SUBTOTAL(9,Tabla3[EX OUT CA])</f>
        <v>0</v>
      </c>
      <c r="R5" s="4">
        <f>+SUBTOTAL(9,Tabla3[EX SERVICE])</f>
        <v>0</v>
      </c>
      <c r="S5" s="4">
        <f>+SUBTOTAL(9,Tabla3[V ZONA FRAN])</f>
        <v>0</v>
      </c>
      <c r="T5" s="4">
        <f>+SUBTOTAL(9,Tabla3[V CTA A 3ERO])</f>
        <v>0</v>
      </c>
      <c r="U5" s="4">
        <f>+SUBTOTAL(9,Tabla3[TOTAL VENTA])</f>
        <v>275</v>
      </c>
    </row>
    <row r="6" spans="1:22" x14ac:dyDescent="0.25">
      <c r="O6" s="2">
        <f>O5/1.13</f>
        <v>243.36283185840711</v>
      </c>
    </row>
    <row r="7" spans="1:22" x14ac:dyDescent="0.25">
      <c r="O7" s="2">
        <f>O6*0.13</f>
        <v>31.637168141592923</v>
      </c>
    </row>
  </sheetData>
  <mergeCells count="1">
    <mergeCell ref="A5:K5"/>
  </mergeCells>
  <phoneticPr fontId="8" type="noConversion"/>
  <pageMargins left="0.7" right="0.7" top="0.75" bottom="0.75" header="0.3" footer="0.3"/>
  <pageSetup orientation="landscape" horizontalDpi="4294967294" verticalDpi="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1"/>
  <dimension ref="A1:F127"/>
  <sheetViews>
    <sheetView workbookViewId="0">
      <selection activeCell="F2" sqref="F2"/>
    </sheetView>
  </sheetViews>
  <sheetFormatPr baseColWidth="10" defaultRowHeight="15" x14ac:dyDescent="0.25"/>
  <cols>
    <col min="5" max="6" width="11.42578125" style="2"/>
  </cols>
  <sheetData>
    <row r="1" spans="1:6" ht="30" x14ac:dyDescent="0.25">
      <c r="A1" s="59" t="s">
        <v>8645</v>
      </c>
      <c r="B1" s="60" t="s">
        <v>8646</v>
      </c>
      <c r="C1" s="60" t="s">
        <v>8647</v>
      </c>
      <c r="D1" s="61" t="s">
        <v>8648</v>
      </c>
      <c r="E1" s="63" t="s">
        <v>8649</v>
      </c>
      <c r="F1" s="64" t="s">
        <v>7885</v>
      </c>
    </row>
    <row r="2" spans="1:6" x14ac:dyDescent="0.25">
      <c r="A2" t="s">
        <v>8096</v>
      </c>
      <c r="B2" t="s">
        <v>8643</v>
      </c>
      <c r="C2">
        <v>2022</v>
      </c>
      <c r="D2" t="s">
        <v>1</v>
      </c>
      <c r="E2" s="2">
        <v>133.17000000000002</v>
      </c>
      <c r="F2" s="2">
        <v>17.319999999999997</v>
      </c>
    </row>
    <row r="3" spans="1:6" x14ac:dyDescent="0.25">
      <c r="A3" t="s">
        <v>8097</v>
      </c>
      <c r="B3" t="s">
        <v>8643</v>
      </c>
      <c r="C3">
        <v>2022</v>
      </c>
      <c r="D3" t="s">
        <v>1</v>
      </c>
      <c r="E3" s="2">
        <v>33.97</v>
      </c>
      <c r="F3" s="2">
        <v>4.41</v>
      </c>
    </row>
    <row r="4" spans="1:6" x14ac:dyDescent="0.25">
      <c r="A4" t="s">
        <v>8098</v>
      </c>
      <c r="B4" t="s">
        <v>8643</v>
      </c>
      <c r="C4">
        <v>2022</v>
      </c>
      <c r="D4" t="s">
        <v>1</v>
      </c>
      <c r="E4" s="2">
        <v>109.33999999999999</v>
      </c>
      <c r="F4" s="2">
        <v>14.220000000000002</v>
      </c>
    </row>
    <row r="5" spans="1:6" x14ac:dyDescent="0.25">
      <c r="A5" t="s">
        <v>8112</v>
      </c>
      <c r="B5" t="s">
        <v>8643</v>
      </c>
      <c r="C5">
        <v>2022</v>
      </c>
      <c r="D5" t="s">
        <v>1</v>
      </c>
      <c r="E5" s="2">
        <v>423.30000000000007</v>
      </c>
      <c r="F5" s="2">
        <v>55.02</v>
      </c>
    </row>
    <row r="6" spans="1:6" x14ac:dyDescent="0.25">
      <c r="A6" t="s">
        <v>8113</v>
      </c>
      <c r="B6" t="s">
        <v>8643</v>
      </c>
      <c r="C6">
        <v>2022</v>
      </c>
      <c r="D6" t="s">
        <v>1</v>
      </c>
      <c r="E6" s="2">
        <v>125.22</v>
      </c>
      <c r="F6" s="2">
        <v>16.27</v>
      </c>
    </row>
    <row r="7" spans="1:6" x14ac:dyDescent="0.25">
      <c r="A7" t="s">
        <v>8122</v>
      </c>
      <c r="B7" t="s">
        <v>8643</v>
      </c>
      <c r="C7">
        <v>2022</v>
      </c>
      <c r="D7" t="s">
        <v>1</v>
      </c>
      <c r="E7" s="2">
        <v>336.76</v>
      </c>
      <c r="F7" s="2">
        <v>43.77</v>
      </c>
    </row>
    <row r="8" spans="1:6" x14ac:dyDescent="0.25">
      <c r="A8" t="s">
        <v>8099</v>
      </c>
      <c r="B8" t="s">
        <v>8643</v>
      </c>
      <c r="C8">
        <v>2022</v>
      </c>
      <c r="D8" t="s">
        <v>1</v>
      </c>
      <c r="E8" s="2">
        <v>60.28</v>
      </c>
      <c r="F8" s="2">
        <v>7.84</v>
      </c>
    </row>
    <row r="9" spans="1:6" x14ac:dyDescent="0.25">
      <c r="A9" t="s">
        <v>8101</v>
      </c>
      <c r="B9" t="s">
        <v>8643</v>
      </c>
      <c r="C9">
        <v>2022</v>
      </c>
      <c r="D9" t="s">
        <v>1</v>
      </c>
      <c r="E9" s="2">
        <v>69.31</v>
      </c>
      <c r="F9" s="2">
        <v>9.02</v>
      </c>
    </row>
    <row r="10" spans="1:6" x14ac:dyDescent="0.25">
      <c r="A10" t="s">
        <v>8114</v>
      </c>
      <c r="B10" t="s">
        <v>8643</v>
      </c>
      <c r="C10">
        <v>2022</v>
      </c>
      <c r="D10" t="s">
        <v>1</v>
      </c>
      <c r="E10" s="2">
        <v>49.68</v>
      </c>
      <c r="F10" s="2">
        <v>6.46</v>
      </c>
    </row>
    <row r="11" spans="1:6" x14ac:dyDescent="0.25">
      <c r="A11" t="s">
        <v>8115</v>
      </c>
      <c r="B11" t="s">
        <v>8643</v>
      </c>
      <c r="C11">
        <v>2022</v>
      </c>
      <c r="D11" t="s">
        <v>1</v>
      </c>
      <c r="E11" s="2">
        <v>434.08</v>
      </c>
      <c r="F11" s="2">
        <v>56.429999999999993</v>
      </c>
    </row>
    <row r="12" spans="1:6" x14ac:dyDescent="0.25">
      <c r="A12" t="s">
        <v>8116</v>
      </c>
      <c r="B12" t="s">
        <v>8643</v>
      </c>
      <c r="C12">
        <v>2022</v>
      </c>
      <c r="D12" t="s">
        <v>1</v>
      </c>
      <c r="E12" s="2">
        <v>393.31</v>
      </c>
      <c r="F12" s="2">
        <v>51.13</v>
      </c>
    </row>
    <row r="13" spans="1:6" x14ac:dyDescent="0.25">
      <c r="A13" t="s">
        <v>8117</v>
      </c>
      <c r="B13" t="s">
        <v>8643</v>
      </c>
      <c r="C13">
        <v>2022</v>
      </c>
      <c r="D13" t="s">
        <v>1</v>
      </c>
      <c r="E13" s="2">
        <v>286.16000000000003</v>
      </c>
      <c r="F13" s="2">
        <v>37.200000000000003</v>
      </c>
    </row>
    <row r="14" spans="1:6" x14ac:dyDescent="0.25">
      <c r="A14" t="s">
        <v>8100</v>
      </c>
      <c r="B14" t="s">
        <v>8643</v>
      </c>
      <c r="C14">
        <v>2022</v>
      </c>
      <c r="D14" t="s">
        <v>1</v>
      </c>
      <c r="E14" s="2">
        <v>151.67000000000002</v>
      </c>
      <c r="F14" s="2">
        <v>19.72</v>
      </c>
    </row>
    <row r="15" spans="1:6" x14ac:dyDescent="0.25">
      <c r="A15" t="s">
        <v>8118</v>
      </c>
      <c r="B15" t="s">
        <v>8643</v>
      </c>
      <c r="C15">
        <v>2022</v>
      </c>
      <c r="D15" t="s">
        <v>1</v>
      </c>
      <c r="E15" s="2">
        <v>109.03</v>
      </c>
      <c r="F15" s="2">
        <v>14.19</v>
      </c>
    </row>
    <row r="16" spans="1:6" x14ac:dyDescent="0.25">
      <c r="A16" t="s">
        <v>8102</v>
      </c>
      <c r="B16" t="s">
        <v>8643</v>
      </c>
      <c r="C16">
        <v>2022</v>
      </c>
      <c r="D16" t="s">
        <v>1</v>
      </c>
      <c r="E16" s="2">
        <v>469.68</v>
      </c>
      <c r="F16" s="2">
        <v>61.050000000000011</v>
      </c>
    </row>
    <row r="17" spans="1:6" x14ac:dyDescent="0.25">
      <c r="A17" t="s">
        <v>8103</v>
      </c>
      <c r="B17" t="s">
        <v>8643</v>
      </c>
      <c r="C17">
        <v>2022</v>
      </c>
      <c r="D17" t="s">
        <v>1</v>
      </c>
      <c r="E17" s="2">
        <v>425.18000000000006</v>
      </c>
      <c r="F17" s="2">
        <v>55.28</v>
      </c>
    </row>
    <row r="18" spans="1:6" x14ac:dyDescent="0.25">
      <c r="A18" t="s">
        <v>8104</v>
      </c>
      <c r="B18" t="s">
        <v>8643</v>
      </c>
      <c r="C18">
        <v>2022</v>
      </c>
      <c r="D18" t="s">
        <v>1</v>
      </c>
      <c r="E18" s="2">
        <v>285.49</v>
      </c>
      <c r="F18" s="2">
        <v>37.120000000000005</v>
      </c>
    </row>
    <row r="19" spans="1:6" x14ac:dyDescent="0.25">
      <c r="A19" t="s">
        <v>8105</v>
      </c>
      <c r="B19" t="s">
        <v>8643</v>
      </c>
      <c r="C19">
        <v>2022</v>
      </c>
      <c r="D19" t="s">
        <v>1</v>
      </c>
      <c r="E19" s="2">
        <v>605.99000000000012</v>
      </c>
      <c r="F19" s="2">
        <v>78.77000000000001</v>
      </c>
    </row>
    <row r="20" spans="1:6" x14ac:dyDescent="0.25">
      <c r="A20" t="s">
        <v>8106</v>
      </c>
      <c r="B20" t="s">
        <v>8643</v>
      </c>
      <c r="C20">
        <v>2022</v>
      </c>
      <c r="D20" t="s">
        <v>1</v>
      </c>
      <c r="E20" s="2">
        <v>38.47</v>
      </c>
      <c r="F20" s="2">
        <v>5</v>
      </c>
    </row>
    <row r="21" spans="1:6" x14ac:dyDescent="0.25">
      <c r="A21" t="s">
        <v>8119</v>
      </c>
      <c r="B21" t="s">
        <v>8643</v>
      </c>
      <c r="C21">
        <v>2022</v>
      </c>
      <c r="D21" t="s">
        <v>1</v>
      </c>
      <c r="E21" s="2">
        <v>257.47999999999996</v>
      </c>
      <c r="F21" s="2">
        <v>33.479999999999997</v>
      </c>
    </row>
    <row r="22" spans="1:6" x14ac:dyDescent="0.25">
      <c r="A22" t="s">
        <v>8107</v>
      </c>
      <c r="B22" t="s">
        <v>8643</v>
      </c>
      <c r="C22">
        <v>2022</v>
      </c>
      <c r="D22" t="s">
        <v>1</v>
      </c>
      <c r="E22" s="2">
        <v>207.27999999999997</v>
      </c>
      <c r="F22" s="2">
        <v>26.95</v>
      </c>
    </row>
    <row r="23" spans="1:6" x14ac:dyDescent="0.25">
      <c r="A23" t="s">
        <v>8108</v>
      </c>
      <c r="B23" t="s">
        <v>8643</v>
      </c>
      <c r="C23">
        <v>2022</v>
      </c>
      <c r="D23" t="s">
        <v>1</v>
      </c>
      <c r="E23" s="2">
        <v>199.55999999999997</v>
      </c>
      <c r="F23" s="2">
        <v>25.949999999999996</v>
      </c>
    </row>
    <row r="24" spans="1:6" x14ac:dyDescent="0.25">
      <c r="A24" t="s">
        <v>8109</v>
      </c>
      <c r="B24" t="s">
        <v>8643</v>
      </c>
      <c r="C24">
        <v>2022</v>
      </c>
      <c r="D24" t="s">
        <v>1</v>
      </c>
      <c r="E24" s="2">
        <v>171.75</v>
      </c>
      <c r="F24" s="2">
        <v>22.33</v>
      </c>
    </row>
    <row r="25" spans="1:6" x14ac:dyDescent="0.25">
      <c r="A25" t="s">
        <v>8120</v>
      </c>
      <c r="B25" t="s">
        <v>8643</v>
      </c>
      <c r="C25">
        <v>2022</v>
      </c>
      <c r="D25" t="s">
        <v>1</v>
      </c>
      <c r="E25" s="2">
        <v>270.77000000000004</v>
      </c>
      <c r="F25" s="2">
        <v>35.21</v>
      </c>
    </row>
    <row r="26" spans="1:6" x14ac:dyDescent="0.25">
      <c r="A26" t="s">
        <v>8110</v>
      </c>
      <c r="B26" t="s">
        <v>8643</v>
      </c>
      <c r="C26">
        <v>2022</v>
      </c>
      <c r="D26" t="s">
        <v>1</v>
      </c>
      <c r="E26" s="2">
        <v>181.4</v>
      </c>
      <c r="F26" s="2">
        <v>23.580000000000002</v>
      </c>
    </row>
    <row r="27" spans="1:6" x14ac:dyDescent="0.25">
      <c r="A27" t="s">
        <v>8121</v>
      </c>
      <c r="B27" t="s">
        <v>8643</v>
      </c>
      <c r="C27">
        <v>2022</v>
      </c>
      <c r="D27" t="s">
        <v>1</v>
      </c>
      <c r="E27" s="2">
        <v>68.98</v>
      </c>
      <c r="F27" s="2">
        <v>8.9700000000000006</v>
      </c>
    </row>
    <row r="28" spans="1:6" x14ac:dyDescent="0.25">
      <c r="A28" t="s">
        <v>8111</v>
      </c>
      <c r="B28" t="s">
        <v>8643</v>
      </c>
      <c r="C28">
        <v>2022</v>
      </c>
      <c r="D28" t="s">
        <v>1</v>
      </c>
      <c r="E28" s="2">
        <v>469.46</v>
      </c>
      <c r="F28" s="2">
        <v>61.040000000000006</v>
      </c>
    </row>
    <row r="29" spans="1:6" x14ac:dyDescent="0.25">
      <c r="A29" t="s">
        <v>8133</v>
      </c>
      <c r="B29" t="s">
        <v>8638</v>
      </c>
      <c r="C29">
        <v>2022</v>
      </c>
      <c r="D29" t="s">
        <v>1</v>
      </c>
      <c r="E29" s="2">
        <v>458.44999999999993</v>
      </c>
      <c r="F29" s="2">
        <v>59.59</v>
      </c>
    </row>
    <row r="30" spans="1:6" x14ac:dyDescent="0.25">
      <c r="A30" t="s">
        <v>8224</v>
      </c>
      <c r="B30" t="s">
        <v>8638</v>
      </c>
      <c r="C30">
        <v>2022</v>
      </c>
      <c r="D30" t="s">
        <v>1</v>
      </c>
      <c r="E30" s="2">
        <v>492.59000000000003</v>
      </c>
      <c r="F30" s="2">
        <v>64.03</v>
      </c>
    </row>
    <row r="31" spans="1:6" x14ac:dyDescent="0.25">
      <c r="A31" t="s">
        <v>8260</v>
      </c>
      <c r="B31" t="s">
        <v>8638</v>
      </c>
      <c r="C31">
        <v>2022</v>
      </c>
      <c r="D31" t="s">
        <v>1</v>
      </c>
      <c r="E31" s="2">
        <v>20.91</v>
      </c>
      <c r="F31" s="2">
        <v>2.72</v>
      </c>
    </row>
    <row r="32" spans="1:6" x14ac:dyDescent="0.25">
      <c r="A32" t="s">
        <v>8223</v>
      </c>
      <c r="B32" t="s">
        <v>8638</v>
      </c>
      <c r="C32">
        <v>2022</v>
      </c>
      <c r="D32" t="s">
        <v>1</v>
      </c>
      <c r="E32" s="2">
        <v>280.98</v>
      </c>
      <c r="F32" s="2">
        <v>36.520000000000003</v>
      </c>
    </row>
    <row r="33" spans="1:6" x14ac:dyDescent="0.25">
      <c r="A33" t="s">
        <v>8267</v>
      </c>
      <c r="B33" t="s">
        <v>8638</v>
      </c>
      <c r="C33">
        <v>2022</v>
      </c>
      <c r="D33" t="s">
        <v>1</v>
      </c>
      <c r="E33" s="2">
        <v>84.11</v>
      </c>
      <c r="F33" s="2">
        <v>10.940000000000001</v>
      </c>
    </row>
    <row r="34" spans="1:6" x14ac:dyDescent="0.25">
      <c r="A34" t="s">
        <v>8221</v>
      </c>
      <c r="B34" t="s">
        <v>8638</v>
      </c>
      <c r="C34">
        <v>2022</v>
      </c>
      <c r="D34" t="s">
        <v>1</v>
      </c>
      <c r="E34" s="2">
        <v>117.59</v>
      </c>
      <c r="F34" s="2">
        <v>15.28</v>
      </c>
    </row>
    <row r="35" spans="1:6" x14ac:dyDescent="0.25">
      <c r="A35" t="s">
        <v>8222</v>
      </c>
      <c r="B35" t="s">
        <v>8638</v>
      </c>
      <c r="C35">
        <v>2022</v>
      </c>
      <c r="D35" t="s">
        <v>1</v>
      </c>
      <c r="E35" s="2">
        <v>114.67</v>
      </c>
      <c r="F35" s="2">
        <v>14.91</v>
      </c>
    </row>
    <row r="36" spans="1:6" x14ac:dyDescent="0.25">
      <c r="A36" t="s">
        <v>8220</v>
      </c>
      <c r="B36" t="s">
        <v>8638</v>
      </c>
      <c r="C36">
        <v>2022</v>
      </c>
      <c r="D36" t="s">
        <v>1</v>
      </c>
      <c r="E36" s="2">
        <v>153.01999999999998</v>
      </c>
      <c r="F36" s="2">
        <v>19.89</v>
      </c>
    </row>
    <row r="37" spans="1:6" x14ac:dyDescent="0.25">
      <c r="A37" t="s">
        <v>8253</v>
      </c>
      <c r="B37" t="s">
        <v>8638</v>
      </c>
      <c r="C37">
        <v>2022</v>
      </c>
      <c r="D37" t="s">
        <v>1</v>
      </c>
      <c r="E37" s="2">
        <v>102.2</v>
      </c>
      <c r="F37" s="2">
        <v>13.29</v>
      </c>
    </row>
    <row r="38" spans="1:6" x14ac:dyDescent="0.25">
      <c r="A38" t="s">
        <v>8219</v>
      </c>
      <c r="B38" t="s">
        <v>8638</v>
      </c>
      <c r="C38">
        <v>2022</v>
      </c>
      <c r="D38" t="s">
        <v>1</v>
      </c>
      <c r="E38" s="2">
        <v>418.64</v>
      </c>
      <c r="F38" s="2">
        <v>54.42</v>
      </c>
    </row>
    <row r="39" spans="1:6" x14ac:dyDescent="0.25">
      <c r="A39" t="s">
        <v>8250</v>
      </c>
      <c r="B39" t="s">
        <v>8638</v>
      </c>
      <c r="C39">
        <v>2022</v>
      </c>
      <c r="D39" t="s">
        <v>1</v>
      </c>
      <c r="E39" s="2">
        <v>122.58000000000001</v>
      </c>
      <c r="F39" s="2">
        <v>15.940000000000001</v>
      </c>
    </row>
    <row r="40" spans="1:6" x14ac:dyDescent="0.25">
      <c r="A40" t="s">
        <v>8245</v>
      </c>
      <c r="B40" t="s">
        <v>8638</v>
      </c>
      <c r="C40">
        <v>2022</v>
      </c>
      <c r="D40" t="s">
        <v>1</v>
      </c>
      <c r="E40" s="2">
        <v>97.26</v>
      </c>
      <c r="F40" s="2">
        <v>12.649999999999999</v>
      </c>
    </row>
    <row r="41" spans="1:6" x14ac:dyDescent="0.25">
      <c r="A41" t="s">
        <v>8241</v>
      </c>
      <c r="B41" t="s">
        <v>8638</v>
      </c>
      <c r="C41">
        <v>2022</v>
      </c>
      <c r="D41" t="s">
        <v>1</v>
      </c>
      <c r="E41" s="2">
        <v>141.78</v>
      </c>
      <c r="F41" s="2">
        <v>18.43</v>
      </c>
    </row>
    <row r="42" spans="1:6" x14ac:dyDescent="0.25">
      <c r="A42" t="s">
        <v>8268</v>
      </c>
      <c r="B42" t="s">
        <v>8638</v>
      </c>
      <c r="C42">
        <v>2022</v>
      </c>
      <c r="D42" t="s">
        <v>1</v>
      </c>
      <c r="E42" s="2">
        <v>215.49999999999997</v>
      </c>
      <c r="F42" s="2">
        <v>28.02</v>
      </c>
    </row>
    <row r="43" spans="1:6" x14ac:dyDescent="0.25">
      <c r="A43" t="s">
        <v>8218</v>
      </c>
      <c r="B43" t="s">
        <v>8638</v>
      </c>
      <c r="C43">
        <v>2022</v>
      </c>
      <c r="D43" t="s">
        <v>1</v>
      </c>
      <c r="E43" s="2">
        <v>216.90999999999997</v>
      </c>
      <c r="F43" s="2">
        <v>28.21</v>
      </c>
    </row>
    <row r="44" spans="1:6" x14ac:dyDescent="0.25">
      <c r="A44" t="s">
        <v>8269</v>
      </c>
      <c r="B44" t="s">
        <v>8638</v>
      </c>
      <c r="C44">
        <v>2022</v>
      </c>
      <c r="D44" t="s">
        <v>1</v>
      </c>
      <c r="E44" s="2">
        <v>126.67</v>
      </c>
      <c r="F44" s="2">
        <v>16.459999999999997</v>
      </c>
    </row>
    <row r="45" spans="1:6" x14ac:dyDescent="0.25">
      <c r="A45" t="s">
        <v>8236</v>
      </c>
      <c r="B45" t="s">
        <v>8638</v>
      </c>
      <c r="C45">
        <v>2022</v>
      </c>
      <c r="D45" t="s">
        <v>1</v>
      </c>
      <c r="E45" s="2">
        <v>52.56</v>
      </c>
      <c r="F45" s="2">
        <v>6.83</v>
      </c>
    </row>
    <row r="46" spans="1:6" x14ac:dyDescent="0.25">
      <c r="A46" t="s">
        <v>8217</v>
      </c>
      <c r="B46" t="s">
        <v>8638</v>
      </c>
      <c r="C46">
        <v>2022</v>
      </c>
      <c r="D46" t="s">
        <v>1</v>
      </c>
      <c r="E46" s="2">
        <v>256.52</v>
      </c>
      <c r="F46" s="2">
        <v>33.35</v>
      </c>
    </row>
    <row r="47" spans="1:6" x14ac:dyDescent="0.25">
      <c r="A47" t="s">
        <v>8216</v>
      </c>
      <c r="B47" t="s">
        <v>8638</v>
      </c>
      <c r="C47">
        <v>2022</v>
      </c>
      <c r="D47" t="s">
        <v>1</v>
      </c>
      <c r="E47" s="2">
        <v>274.75</v>
      </c>
      <c r="F47" s="2">
        <v>35.730000000000004</v>
      </c>
    </row>
    <row r="48" spans="1:6" x14ac:dyDescent="0.25">
      <c r="A48" t="s">
        <v>8215</v>
      </c>
      <c r="B48" t="s">
        <v>8638</v>
      </c>
      <c r="C48">
        <v>2022</v>
      </c>
      <c r="D48" t="s">
        <v>1</v>
      </c>
      <c r="E48" s="2">
        <v>125.22999999999999</v>
      </c>
      <c r="F48" s="2">
        <v>16.279999999999998</v>
      </c>
    </row>
    <row r="49" spans="1:6" x14ac:dyDescent="0.25">
      <c r="A49" t="s">
        <v>8214</v>
      </c>
      <c r="B49" t="s">
        <v>8638</v>
      </c>
      <c r="C49">
        <v>2022</v>
      </c>
      <c r="D49" t="s">
        <v>1</v>
      </c>
      <c r="E49" s="2">
        <v>431.74000000000007</v>
      </c>
      <c r="F49" s="2">
        <v>56.12</v>
      </c>
    </row>
    <row r="50" spans="1:6" x14ac:dyDescent="0.25">
      <c r="A50" t="s">
        <v>8270</v>
      </c>
      <c r="B50" t="s">
        <v>8638</v>
      </c>
      <c r="C50">
        <v>2022</v>
      </c>
      <c r="D50" t="s">
        <v>1</v>
      </c>
      <c r="E50" s="2">
        <v>108.91</v>
      </c>
      <c r="F50" s="2">
        <v>14.16</v>
      </c>
    </row>
    <row r="51" spans="1:6" x14ac:dyDescent="0.25">
      <c r="A51" t="s">
        <v>8213</v>
      </c>
      <c r="B51" t="s">
        <v>8638</v>
      </c>
      <c r="C51">
        <v>2022</v>
      </c>
      <c r="D51" t="s">
        <v>1</v>
      </c>
      <c r="E51" s="2">
        <v>443.71999999999991</v>
      </c>
      <c r="F51" s="2">
        <v>57.679999999999993</v>
      </c>
    </row>
    <row r="52" spans="1:6" x14ac:dyDescent="0.25">
      <c r="A52" t="s">
        <v>8394</v>
      </c>
      <c r="B52" t="s">
        <v>8639</v>
      </c>
      <c r="C52">
        <v>2022</v>
      </c>
      <c r="D52" t="s">
        <v>1</v>
      </c>
      <c r="E52" s="2">
        <v>195.32</v>
      </c>
      <c r="F52" s="2">
        <v>25.4</v>
      </c>
    </row>
    <row r="53" spans="1:6" x14ac:dyDescent="0.25">
      <c r="A53" t="s">
        <v>8393</v>
      </c>
      <c r="B53" t="s">
        <v>8639</v>
      </c>
      <c r="C53">
        <v>2022</v>
      </c>
      <c r="D53" t="s">
        <v>1</v>
      </c>
      <c r="E53" s="2">
        <v>194.33</v>
      </c>
      <c r="F53" s="2">
        <v>25.27</v>
      </c>
    </row>
    <row r="54" spans="1:6" x14ac:dyDescent="0.25">
      <c r="A54" t="s">
        <v>8391</v>
      </c>
      <c r="B54" t="s">
        <v>8639</v>
      </c>
      <c r="C54">
        <v>2022</v>
      </c>
      <c r="D54" t="s">
        <v>1</v>
      </c>
      <c r="E54" s="2">
        <v>144.38</v>
      </c>
      <c r="F54" s="2">
        <v>18.77</v>
      </c>
    </row>
    <row r="55" spans="1:6" x14ac:dyDescent="0.25">
      <c r="A55" t="s">
        <v>8382</v>
      </c>
      <c r="B55" t="s">
        <v>8639</v>
      </c>
      <c r="C55">
        <v>2022</v>
      </c>
      <c r="D55" t="s">
        <v>1</v>
      </c>
      <c r="E55" s="2">
        <v>81.19</v>
      </c>
      <c r="F55" s="2">
        <v>10.559999999999999</v>
      </c>
    </row>
    <row r="56" spans="1:6" x14ac:dyDescent="0.25">
      <c r="A56" t="s">
        <v>8376</v>
      </c>
      <c r="B56" t="s">
        <v>8639</v>
      </c>
      <c r="C56">
        <v>2022</v>
      </c>
      <c r="D56" t="s">
        <v>1</v>
      </c>
      <c r="E56" s="2">
        <v>157.98000000000002</v>
      </c>
      <c r="F56" s="2">
        <v>20.54</v>
      </c>
    </row>
    <row r="57" spans="1:6" x14ac:dyDescent="0.25">
      <c r="A57" t="s">
        <v>8412</v>
      </c>
      <c r="B57" t="s">
        <v>8639</v>
      </c>
      <c r="C57">
        <v>2022</v>
      </c>
      <c r="D57" t="s">
        <v>1</v>
      </c>
      <c r="E57" s="2">
        <v>120.72000000000001</v>
      </c>
      <c r="F57" s="2">
        <v>15.690000000000003</v>
      </c>
    </row>
    <row r="58" spans="1:6" x14ac:dyDescent="0.25">
      <c r="A58" t="s">
        <v>8372</v>
      </c>
      <c r="B58" t="s">
        <v>8639</v>
      </c>
      <c r="C58">
        <v>2022</v>
      </c>
      <c r="D58" t="s">
        <v>1</v>
      </c>
      <c r="E58" s="2">
        <v>142.74</v>
      </c>
      <c r="F58" s="2">
        <v>18.57</v>
      </c>
    </row>
    <row r="59" spans="1:6" x14ac:dyDescent="0.25">
      <c r="A59" t="s">
        <v>8363</v>
      </c>
      <c r="B59" t="s">
        <v>8639</v>
      </c>
      <c r="C59">
        <v>2022</v>
      </c>
      <c r="D59" t="s">
        <v>1</v>
      </c>
      <c r="E59" s="2">
        <v>255.56</v>
      </c>
      <c r="F59" s="2">
        <v>33.230000000000004</v>
      </c>
    </row>
    <row r="60" spans="1:6" x14ac:dyDescent="0.25">
      <c r="A60" t="s">
        <v>8359</v>
      </c>
      <c r="B60" t="s">
        <v>8639</v>
      </c>
      <c r="C60">
        <v>2022</v>
      </c>
      <c r="D60" t="s">
        <v>1</v>
      </c>
      <c r="E60" s="2">
        <v>101.77</v>
      </c>
      <c r="F60" s="2">
        <v>13.22</v>
      </c>
    </row>
    <row r="61" spans="1:6" x14ac:dyDescent="0.25">
      <c r="A61" t="s">
        <v>8348</v>
      </c>
      <c r="B61" t="s">
        <v>8639</v>
      </c>
      <c r="C61">
        <v>2022</v>
      </c>
      <c r="D61" t="s">
        <v>1</v>
      </c>
      <c r="E61" s="2">
        <v>1223.8</v>
      </c>
      <c r="F61" s="2">
        <v>159.05999999999997</v>
      </c>
    </row>
    <row r="62" spans="1:6" x14ac:dyDescent="0.25">
      <c r="A62" t="s">
        <v>8339</v>
      </c>
      <c r="B62" t="s">
        <v>8639</v>
      </c>
      <c r="C62">
        <v>2022</v>
      </c>
      <c r="D62" t="s">
        <v>1</v>
      </c>
      <c r="E62" s="2">
        <v>139.56</v>
      </c>
      <c r="F62" s="2">
        <v>18.14</v>
      </c>
    </row>
    <row r="63" spans="1:6" x14ac:dyDescent="0.25">
      <c r="A63" t="s">
        <v>8335</v>
      </c>
      <c r="B63" t="s">
        <v>8639</v>
      </c>
      <c r="C63">
        <v>2022</v>
      </c>
      <c r="D63" t="s">
        <v>1</v>
      </c>
      <c r="E63" s="2">
        <v>47.08</v>
      </c>
      <c r="F63" s="2">
        <v>6.12</v>
      </c>
    </row>
    <row r="64" spans="1:6" x14ac:dyDescent="0.25">
      <c r="A64" t="s">
        <v>8331</v>
      </c>
      <c r="B64" t="s">
        <v>8639</v>
      </c>
      <c r="C64">
        <v>2022</v>
      </c>
      <c r="D64" t="s">
        <v>1</v>
      </c>
      <c r="E64" s="2">
        <v>415.66</v>
      </c>
      <c r="F64" s="2">
        <v>54.040000000000006</v>
      </c>
    </row>
    <row r="65" spans="1:6" x14ac:dyDescent="0.25">
      <c r="A65" t="s">
        <v>8323</v>
      </c>
      <c r="B65" t="s">
        <v>8639</v>
      </c>
      <c r="C65">
        <v>2022</v>
      </c>
      <c r="D65" t="s">
        <v>1</v>
      </c>
      <c r="E65" s="2">
        <v>205.56</v>
      </c>
      <c r="F65" s="2">
        <v>26.73</v>
      </c>
    </row>
    <row r="66" spans="1:6" x14ac:dyDescent="0.25">
      <c r="A66" t="s">
        <v>8320</v>
      </c>
      <c r="B66" t="s">
        <v>8639</v>
      </c>
      <c r="C66">
        <v>2022</v>
      </c>
      <c r="D66" t="s">
        <v>1</v>
      </c>
      <c r="E66" s="2">
        <v>184.27999999999997</v>
      </c>
      <c r="F66" s="2">
        <v>23.95</v>
      </c>
    </row>
    <row r="67" spans="1:6" x14ac:dyDescent="0.25">
      <c r="A67" t="s">
        <v>8410</v>
      </c>
      <c r="B67" t="s">
        <v>8639</v>
      </c>
      <c r="C67">
        <v>2022</v>
      </c>
      <c r="D67" t="s">
        <v>1</v>
      </c>
      <c r="E67" s="2">
        <v>377.14000000000004</v>
      </c>
      <c r="F67" s="2">
        <v>49.029999999999994</v>
      </c>
    </row>
    <row r="68" spans="1:6" x14ac:dyDescent="0.25">
      <c r="A68" t="s">
        <v>8315</v>
      </c>
      <c r="B68" t="s">
        <v>8639</v>
      </c>
      <c r="C68">
        <v>2022</v>
      </c>
      <c r="D68" t="s">
        <v>1</v>
      </c>
      <c r="E68" s="2">
        <v>413.71</v>
      </c>
      <c r="F68" s="2">
        <v>53.79</v>
      </c>
    </row>
    <row r="69" spans="1:6" x14ac:dyDescent="0.25">
      <c r="A69" t="s">
        <v>8309</v>
      </c>
      <c r="B69" t="s">
        <v>8639</v>
      </c>
      <c r="C69">
        <v>2022</v>
      </c>
      <c r="D69" t="s">
        <v>1</v>
      </c>
      <c r="E69" s="2">
        <v>379.32</v>
      </c>
      <c r="F69" s="2">
        <v>49.32</v>
      </c>
    </row>
    <row r="70" spans="1:6" x14ac:dyDescent="0.25">
      <c r="A70" t="s">
        <v>8305</v>
      </c>
      <c r="B70" t="s">
        <v>8639</v>
      </c>
      <c r="C70">
        <v>2022</v>
      </c>
      <c r="D70" t="s">
        <v>1</v>
      </c>
      <c r="E70" s="2">
        <v>168.7</v>
      </c>
      <c r="F70" s="2">
        <v>21.93</v>
      </c>
    </row>
    <row r="71" spans="1:6" x14ac:dyDescent="0.25">
      <c r="A71" t="s">
        <v>8429</v>
      </c>
      <c r="B71" t="s">
        <v>8640</v>
      </c>
      <c r="C71">
        <v>2022</v>
      </c>
      <c r="D71" t="s">
        <v>1</v>
      </c>
      <c r="E71" s="2">
        <v>1869.4900000000005</v>
      </c>
      <c r="F71" s="2">
        <v>242.98000000000008</v>
      </c>
    </row>
    <row r="72" spans="1:6" x14ac:dyDescent="0.25">
      <c r="A72" t="s">
        <v>8428</v>
      </c>
      <c r="B72" t="s">
        <v>8640</v>
      </c>
      <c r="C72">
        <v>2022</v>
      </c>
      <c r="D72" t="s">
        <v>1</v>
      </c>
      <c r="E72" s="2">
        <v>243.89999999999998</v>
      </c>
      <c r="F72" s="2">
        <v>31.700000000000003</v>
      </c>
    </row>
    <row r="73" spans="1:6" x14ac:dyDescent="0.25">
      <c r="A73" t="s">
        <v>8427</v>
      </c>
      <c r="B73" t="s">
        <v>8640</v>
      </c>
      <c r="C73">
        <v>2022</v>
      </c>
      <c r="D73" t="s">
        <v>1</v>
      </c>
      <c r="E73" s="2">
        <v>175.6</v>
      </c>
      <c r="F73" s="2">
        <v>22.83</v>
      </c>
    </row>
    <row r="74" spans="1:6" x14ac:dyDescent="0.25">
      <c r="A74" t="s">
        <v>8426</v>
      </c>
      <c r="B74" t="s">
        <v>8640</v>
      </c>
      <c r="C74">
        <v>2022</v>
      </c>
      <c r="D74" t="s">
        <v>1</v>
      </c>
      <c r="E74" s="2">
        <v>219.79000000000002</v>
      </c>
      <c r="F74" s="2">
        <v>28.57</v>
      </c>
    </row>
    <row r="75" spans="1:6" x14ac:dyDescent="0.25">
      <c r="A75" t="s">
        <v>8425</v>
      </c>
      <c r="B75" t="s">
        <v>8640</v>
      </c>
      <c r="C75">
        <v>2022</v>
      </c>
      <c r="D75" t="s">
        <v>1</v>
      </c>
      <c r="E75" s="2">
        <v>25.31</v>
      </c>
      <c r="F75" s="2">
        <v>3.29</v>
      </c>
    </row>
    <row r="76" spans="1:6" x14ac:dyDescent="0.25">
      <c r="A76" t="s">
        <v>8424</v>
      </c>
      <c r="B76" t="s">
        <v>8640</v>
      </c>
      <c r="C76">
        <v>2022</v>
      </c>
      <c r="D76" t="s">
        <v>1</v>
      </c>
      <c r="E76" s="2">
        <v>17.93</v>
      </c>
      <c r="F76" s="2">
        <v>2.33</v>
      </c>
    </row>
    <row r="77" spans="1:6" x14ac:dyDescent="0.25">
      <c r="A77" t="s">
        <v>8423</v>
      </c>
      <c r="B77" t="s">
        <v>8640</v>
      </c>
      <c r="C77">
        <v>2022</v>
      </c>
      <c r="D77" t="s">
        <v>1</v>
      </c>
      <c r="E77" s="2">
        <v>103.95</v>
      </c>
      <c r="F77" s="2">
        <v>13.51</v>
      </c>
    </row>
    <row r="78" spans="1:6" x14ac:dyDescent="0.25">
      <c r="A78" t="s">
        <v>8422</v>
      </c>
      <c r="B78" t="s">
        <v>8640</v>
      </c>
      <c r="C78">
        <v>2022</v>
      </c>
      <c r="D78" t="s">
        <v>1</v>
      </c>
      <c r="E78" s="2">
        <v>424.45</v>
      </c>
      <c r="F78" s="2">
        <v>55.17</v>
      </c>
    </row>
    <row r="79" spans="1:6" x14ac:dyDescent="0.25">
      <c r="A79" t="s">
        <v>8421</v>
      </c>
      <c r="B79" t="s">
        <v>8640</v>
      </c>
      <c r="C79">
        <v>2022</v>
      </c>
      <c r="D79" t="s">
        <v>1</v>
      </c>
      <c r="E79" s="2">
        <v>117.66</v>
      </c>
      <c r="F79" s="2">
        <v>15.3</v>
      </c>
    </row>
    <row r="80" spans="1:6" x14ac:dyDescent="0.25">
      <c r="A80" t="s">
        <v>8418</v>
      </c>
      <c r="B80" t="s">
        <v>8640</v>
      </c>
      <c r="C80">
        <v>2022</v>
      </c>
      <c r="D80" t="s">
        <v>1</v>
      </c>
      <c r="E80" s="2">
        <v>189.19</v>
      </c>
      <c r="F80" s="2">
        <v>24.59</v>
      </c>
    </row>
    <row r="81" spans="1:6" x14ac:dyDescent="0.25">
      <c r="A81" t="s">
        <v>8420</v>
      </c>
      <c r="B81" t="s">
        <v>8640</v>
      </c>
      <c r="C81">
        <v>2022</v>
      </c>
      <c r="D81" t="s">
        <v>1</v>
      </c>
      <c r="E81" s="2">
        <v>44.81</v>
      </c>
      <c r="F81" s="2">
        <v>5.83</v>
      </c>
    </row>
    <row r="82" spans="1:6" x14ac:dyDescent="0.25">
      <c r="A82" t="s">
        <v>8434</v>
      </c>
      <c r="B82" t="s">
        <v>8640</v>
      </c>
      <c r="C82">
        <v>2022</v>
      </c>
      <c r="D82" t="s">
        <v>1</v>
      </c>
      <c r="E82" s="2">
        <v>171.87</v>
      </c>
      <c r="F82" s="2">
        <v>22.34</v>
      </c>
    </row>
    <row r="83" spans="1:6" x14ac:dyDescent="0.25">
      <c r="A83" t="s">
        <v>8419</v>
      </c>
      <c r="B83" t="s">
        <v>8640</v>
      </c>
      <c r="C83">
        <v>2022</v>
      </c>
      <c r="D83" t="s">
        <v>1</v>
      </c>
      <c r="E83" s="2">
        <v>86.59</v>
      </c>
      <c r="F83" s="2">
        <v>11.26</v>
      </c>
    </row>
    <row r="84" spans="1:6" x14ac:dyDescent="0.25">
      <c r="A84" t="s">
        <v>8417</v>
      </c>
      <c r="B84" t="s">
        <v>8640</v>
      </c>
      <c r="C84">
        <v>2022</v>
      </c>
      <c r="D84" t="s">
        <v>1</v>
      </c>
      <c r="E84" s="2">
        <v>185.63</v>
      </c>
      <c r="F84" s="2">
        <v>24.13</v>
      </c>
    </row>
    <row r="85" spans="1:6" x14ac:dyDescent="0.25">
      <c r="A85" t="s">
        <v>8546</v>
      </c>
      <c r="B85" t="s">
        <v>8642</v>
      </c>
      <c r="C85">
        <v>2022</v>
      </c>
      <c r="D85" t="s">
        <v>1</v>
      </c>
      <c r="E85" s="2">
        <v>157</v>
      </c>
      <c r="F85" s="2">
        <v>20.41</v>
      </c>
    </row>
    <row r="86" spans="1:6" x14ac:dyDescent="0.25">
      <c r="A86" t="s">
        <v>8545</v>
      </c>
      <c r="B86" t="s">
        <v>8642</v>
      </c>
      <c r="C86">
        <v>2022</v>
      </c>
      <c r="D86" t="s">
        <v>1</v>
      </c>
      <c r="E86" s="2">
        <v>242.21</v>
      </c>
      <c r="F86" s="2">
        <v>31.49</v>
      </c>
    </row>
    <row r="87" spans="1:6" x14ac:dyDescent="0.25">
      <c r="A87" t="s">
        <v>8544</v>
      </c>
      <c r="B87" t="s">
        <v>8642</v>
      </c>
      <c r="C87">
        <v>2022</v>
      </c>
      <c r="D87" t="s">
        <v>1</v>
      </c>
      <c r="E87" s="2">
        <v>29.480000000000004</v>
      </c>
      <c r="F87" s="2">
        <v>3.83</v>
      </c>
    </row>
    <row r="88" spans="1:6" x14ac:dyDescent="0.25">
      <c r="A88" t="s">
        <v>8552</v>
      </c>
      <c r="B88" t="s">
        <v>8642</v>
      </c>
      <c r="C88">
        <v>2022</v>
      </c>
      <c r="D88" t="s">
        <v>1</v>
      </c>
      <c r="E88" s="2">
        <v>188.84</v>
      </c>
      <c r="F88" s="2">
        <v>24.549999999999997</v>
      </c>
    </row>
    <row r="89" spans="1:6" x14ac:dyDescent="0.25">
      <c r="A89" t="s">
        <v>8540</v>
      </c>
      <c r="B89" t="s">
        <v>8642</v>
      </c>
      <c r="C89">
        <v>2022</v>
      </c>
      <c r="D89" t="s">
        <v>1</v>
      </c>
      <c r="E89" s="2">
        <v>9.66</v>
      </c>
      <c r="F89" s="2">
        <v>1.26</v>
      </c>
    </row>
    <row r="90" spans="1:6" x14ac:dyDescent="0.25">
      <c r="A90" t="s">
        <v>8539</v>
      </c>
      <c r="B90" t="s">
        <v>8642</v>
      </c>
      <c r="C90">
        <v>2022</v>
      </c>
      <c r="D90" t="s">
        <v>1</v>
      </c>
      <c r="E90" s="2">
        <v>113.41</v>
      </c>
      <c r="F90" s="2">
        <v>14.75</v>
      </c>
    </row>
    <row r="91" spans="1:6" x14ac:dyDescent="0.25">
      <c r="A91" t="s">
        <v>8534</v>
      </c>
      <c r="B91" t="s">
        <v>8642</v>
      </c>
      <c r="C91">
        <v>2022</v>
      </c>
      <c r="D91" t="s">
        <v>1</v>
      </c>
      <c r="E91" s="2">
        <v>412.73</v>
      </c>
      <c r="F91" s="2">
        <v>53.660000000000004</v>
      </c>
    </row>
    <row r="92" spans="1:6" x14ac:dyDescent="0.25">
      <c r="A92" t="s">
        <v>8532</v>
      </c>
      <c r="B92" t="s">
        <v>8642</v>
      </c>
      <c r="C92">
        <v>2022</v>
      </c>
      <c r="D92" t="s">
        <v>1</v>
      </c>
      <c r="E92" s="2">
        <v>40.78</v>
      </c>
      <c r="F92" s="2">
        <v>5.3</v>
      </c>
    </row>
    <row r="93" spans="1:6" x14ac:dyDescent="0.25">
      <c r="A93" t="s">
        <v>8553</v>
      </c>
      <c r="B93" t="s">
        <v>8642</v>
      </c>
      <c r="C93">
        <v>2022</v>
      </c>
      <c r="D93" t="s">
        <v>1</v>
      </c>
      <c r="E93" s="2">
        <v>92.74</v>
      </c>
      <c r="F93" s="2">
        <v>12.06</v>
      </c>
    </row>
    <row r="94" spans="1:6" x14ac:dyDescent="0.25">
      <c r="A94" t="s">
        <v>8530</v>
      </c>
      <c r="B94" t="s">
        <v>8642</v>
      </c>
      <c r="C94">
        <v>2022</v>
      </c>
      <c r="D94" t="s">
        <v>1</v>
      </c>
      <c r="E94" s="2">
        <v>244.95</v>
      </c>
      <c r="F94" s="2">
        <v>31.84</v>
      </c>
    </row>
    <row r="95" spans="1:6" x14ac:dyDescent="0.25">
      <c r="A95" t="s">
        <v>8527</v>
      </c>
      <c r="B95" t="s">
        <v>8642</v>
      </c>
      <c r="C95">
        <v>2022</v>
      </c>
      <c r="D95" t="s">
        <v>1</v>
      </c>
      <c r="E95" s="2">
        <v>144.73000000000002</v>
      </c>
      <c r="F95" s="2">
        <v>18.810000000000002</v>
      </c>
    </row>
    <row r="96" spans="1:6" x14ac:dyDescent="0.25">
      <c r="A96" t="s">
        <v>8522</v>
      </c>
      <c r="B96" t="s">
        <v>8642</v>
      </c>
      <c r="C96">
        <v>2022</v>
      </c>
      <c r="D96" t="s">
        <v>1</v>
      </c>
      <c r="E96" s="2">
        <v>272.73</v>
      </c>
      <c r="F96" s="2">
        <v>35.449999999999996</v>
      </c>
    </row>
    <row r="97" spans="1:6" x14ac:dyDescent="0.25">
      <c r="A97" t="s">
        <v>8521</v>
      </c>
      <c r="B97" t="s">
        <v>8642</v>
      </c>
      <c r="C97">
        <v>2022</v>
      </c>
      <c r="D97" t="s">
        <v>1</v>
      </c>
      <c r="E97" s="2">
        <v>44.47</v>
      </c>
      <c r="F97" s="2">
        <v>5.79</v>
      </c>
    </row>
    <row r="98" spans="1:6" x14ac:dyDescent="0.25">
      <c r="A98" t="s">
        <v>8554</v>
      </c>
      <c r="B98" t="s">
        <v>8642</v>
      </c>
      <c r="C98">
        <v>2022</v>
      </c>
      <c r="D98" t="s">
        <v>1</v>
      </c>
      <c r="E98" s="2">
        <v>2.65</v>
      </c>
      <c r="F98" s="2">
        <v>0.34</v>
      </c>
    </row>
    <row r="99" spans="1:6" x14ac:dyDescent="0.25">
      <c r="A99" t="s">
        <v>8518</v>
      </c>
      <c r="B99" t="s">
        <v>8642</v>
      </c>
      <c r="C99">
        <v>2022</v>
      </c>
      <c r="D99" t="s">
        <v>1</v>
      </c>
      <c r="E99" s="2">
        <v>156.07</v>
      </c>
      <c r="F99" s="2">
        <v>20.29</v>
      </c>
    </row>
    <row r="100" spans="1:6" x14ac:dyDescent="0.25">
      <c r="A100" t="s">
        <v>8509</v>
      </c>
      <c r="B100" t="s">
        <v>8642</v>
      </c>
      <c r="C100">
        <v>2022</v>
      </c>
      <c r="D100" t="s">
        <v>1</v>
      </c>
      <c r="E100" s="2">
        <v>228.82000000000002</v>
      </c>
      <c r="F100" s="2">
        <v>29.75</v>
      </c>
    </row>
    <row r="101" spans="1:6" x14ac:dyDescent="0.25">
      <c r="A101" t="s">
        <v>8508</v>
      </c>
      <c r="B101" t="s">
        <v>8642</v>
      </c>
      <c r="C101">
        <v>2022</v>
      </c>
      <c r="D101" t="s">
        <v>1</v>
      </c>
      <c r="E101" s="2">
        <v>4.42</v>
      </c>
      <c r="F101" s="2">
        <v>0.56999999999999995</v>
      </c>
    </row>
    <row r="102" spans="1:6" x14ac:dyDescent="0.25">
      <c r="A102" t="s">
        <v>8500</v>
      </c>
      <c r="B102" t="s">
        <v>8642</v>
      </c>
      <c r="C102">
        <v>2022</v>
      </c>
      <c r="D102" t="s">
        <v>1</v>
      </c>
      <c r="E102" s="2">
        <v>1743.4000000000005</v>
      </c>
      <c r="F102" s="2">
        <v>226.68</v>
      </c>
    </row>
    <row r="103" spans="1:6" x14ac:dyDescent="0.25">
      <c r="A103" t="s">
        <v>8494</v>
      </c>
      <c r="B103" t="s">
        <v>8642</v>
      </c>
      <c r="C103">
        <v>2022</v>
      </c>
      <c r="D103" t="s">
        <v>1</v>
      </c>
      <c r="E103" s="2">
        <v>63.17</v>
      </c>
      <c r="F103" s="2">
        <v>8.2100000000000009</v>
      </c>
    </row>
    <row r="104" spans="1:6" x14ac:dyDescent="0.25">
      <c r="A104" t="s">
        <v>8597</v>
      </c>
      <c r="B104" t="s">
        <v>8641</v>
      </c>
      <c r="C104">
        <v>2022</v>
      </c>
      <c r="D104" t="s">
        <v>1</v>
      </c>
      <c r="E104" s="2">
        <v>274.43</v>
      </c>
      <c r="F104" s="2">
        <v>35.68</v>
      </c>
    </row>
    <row r="105" spans="1:6" x14ac:dyDescent="0.25">
      <c r="A105" t="s">
        <v>8596</v>
      </c>
      <c r="B105" t="s">
        <v>8641</v>
      </c>
      <c r="C105">
        <v>2022</v>
      </c>
      <c r="D105" t="s">
        <v>1</v>
      </c>
      <c r="E105" s="2">
        <v>67.099999999999994</v>
      </c>
      <c r="F105" s="2">
        <v>8.7199999999999989</v>
      </c>
    </row>
    <row r="106" spans="1:6" x14ac:dyDescent="0.25">
      <c r="A106" t="s">
        <v>8608</v>
      </c>
      <c r="B106" t="s">
        <v>8641</v>
      </c>
      <c r="C106">
        <v>2022</v>
      </c>
      <c r="D106" t="s">
        <v>1</v>
      </c>
      <c r="E106" s="2">
        <v>256.52000000000004</v>
      </c>
      <c r="F106" s="2">
        <v>33.35</v>
      </c>
    </row>
    <row r="107" spans="1:6" x14ac:dyDescent="0.25">
      <c r="A107" t="s">
        <v>8629</v>
      </c>
      <c r="B107" t="s">
        <v>8641</v>
      </c>
      <c r="C107">
        <v>2022</v>
      </c>
      <c r="D107" t="s">
        <v>1</v>
      </c>
      <c r="E107" s="2">
        <v>15.66</v>
      </c>
      <c r="F107" s="2">
        <v>2.04</v>
      </c>
    </row>
    <row r="108" spans="1:6" x14ac:dyDescent="0.25">
      <c r="A108" t="s">
        <v>8607</v>
      </c>
      <c r="B108" t="s">
        <v>8641</v>
      </c>
      <c r="C108">
        <v>2022</v>
      </c>
      <c r="D108" t="s">
        <v>1</v>
      </c>
      <c r="E108" s="2">
        <v>240.54</v>
      </c>
      <c r="F108" s="2">
        <v>31.290000000000003</v>
      </c>
    </row>
    <row r="109" spans="1:6" x14ac:dyDescent="0.25">
      <c r="A109" t="s">
        <v>8606</v>
      </c>
      <c r="B109" t="s">
        <v>8641</v>
      </c>
      <c r="C109">
        <v>2022</v>
      </c>
      <c r="D109" t="s">
        <v>1</v>
      </c>
      <c r="E109" s="2">
        <v>199.66000000000003</v>
      </c>
      <c r="F109" s="2">
        <v>25.949999999999996</v>
      </c>
    </row>
    <row r="110" spans="1:6" x14ac:dyDescent="0.25">
      <c r="A110" t="s">
        <v>8605</v>
      </c>
      <c r="B110" t="s">
        <v>8641</v>
      </c>
      <c r="C110">
        <v>2022</v>
      </c>
      <c r="D110" t="s">
        <v>1</v>
      </c>
      <c r="E110" s="2">
        <v>90.68</v>
      </c>
      <c r="F110" s="2">
        <v>11.79</v>
      </c>
    </row>
    <row r="111" spans="1:6" x14ac:dyDescent="0.25">
      <c r="A111" t="s">
        <v>8595</v>
      </c>
      <c r="B111" t="s">
        <v>8641</v>
      </c>
      <c r="C111">
        <v>2022</v>
      </c>
      <c r="D111" t="s">
        <v>1</v>
      </c>
      <c r="E111" s="2">
        <v>386.40999999999997</v>
      </c>
      <c r="F111" s="2">
        <v>50.220000000000006</v>
      </c>
    </row>
    <row r="112" spans="1:6" x14ac:dyDescent="0.25">
      <c r="A112" t="s">
        <v>8604</v>
      </c>
      <c r="B112" t="s">
        <v>8641</v>
      </c>
      <c r="C112">
        <v>2022</v>
      </c>
      <c r="D112" t="s">
        <v>1</v>
      </c>
      <c r="E112" s="2">
        <v>210.14</v>
      </c>
      <c r="F112" s="2">
        <v>27.32</v>
      </c>
    </row>
    <row r="113" spans="1:6" x14ac:dyDescent="0.25">
      <c r="A113" t="s">
        <v>8630</v>
      </c>
      <c r="B113" t="s">
        <v>8641</v>
      </c>
      <c r="C113">
        <v>2022</v>
      </c>
      <c r="D113" t="s">
        <v>1</v>
      </c>
      <c r="E113" s="2">
        <v>202.39000000000001</v>
      </c>
      <c r="F113" s="2">
        <v>26.310000000000002</v>
      </c>
    </row>
    <row r="114" spans="1:6" x14ac:dyDescent="0.25">
      <c r="A114" t="s">
        <v>8603</v>
      </c>
      <c r="B114" t="s">
        <v>8641</v>
      </c>
      <c r="C114">
        <v>2022</v>
      </c>
      <c r="D114" t="s">
        <v>1</v>
      </c>
      <c r="E114" s="2">
        <v>298.18</v>
      </c>
      <c r="F114" s="2">
        <v>38.779999999999994</v>
      </c>
    </row>
    <row r="115" spans="1:6" x14ac:dyDescent="0.25">
      <c r="A115" t="s">
        <v>8619</v>
      </c>
      <c r="B115" t="s">
        <v>8641</v>
      </c>
      <c r="C115">
        <v>2022</v>
      </c>
      <c r="D115" t="s">
        <v>1</v>
      </c>
      <c r="E115" s="2">
        <v>32.520000000000003</v>
      </c>
      <c r="F115" s="2">
        <v>4.2300000000000004</v>
      </c>
    </row>
    <row r="116" spans="1:6" x14ac:dyDescent="0.25">
      <c r="A116" t="s">
        <v>8602</v>
      </c>
      <c r="B116" t="s">
        <v>8641</v>
      </c>
      <c r="C116">
        <v>2022</v>
      </c>
      <c r="D116" t="s">
        <v>1</v>
      </c>
      <c r="E116" s="2">
        <v>28.4</v>
      </c>
      <c r="F116" s="2">
        <v>3.6900000000000004</v>
      </c>
    </row>
    <row r="117" spans="1:6" x14ac:dyDescent="0.25">
      <c r="A117" t="s">
        <v>8601</v>
      </c>
      <c r="B117" t="s">
        <v>8641</v>
      </c>
      <c r="C117">
        <v>2022</v>
      </c>
      <c r="D117" t="s">
        <v>1</v>
      </c>
      <c r="E117" s="2">
        <v>107.89</v>
      </c>
      <c r="F117" s="2">
        <v>14.02</v>
      </c>
    </row>
    <row r="118" spans="1:6" x14ac:dyDescent="0.25">
      <c r="A118" t="s">
        <v>8600</v>
      </c>
      <c r="B118" t="s">
        <v>8641</v>
      </c>
      <c r="C118">
        <v>2022</v>
      </c>
      <c r="D118" t="s">
        <v>1</v>
      </c>
      <c r="E118" s="2">
        <v>808.86</v>
      </c>
      <c r="F118" s="2">
        <v>105.17</v>
      </c>
    </row>
    <row r="119" spans="1:6" x14ac:dyDescent="0.25">
      <c r="A119" t="s">
        <v>8623</v>
      </c>
      <c r="B119" t="s">
        <v>8641</v>
      </c>
      <c r="C119">
        <v>2022</v>
      </c>
      <c r="D119" t="s">
        <v>1</v>
      </c>
      <c r="E119" s="2">
        <v>192.11999999999998</v>
      </c>
      <c r="F119" s="2">
        <v>24.990000000000002</v>
      </c>
    </row>
    <row r="120" spans="1:6" x14ac:dyDescent="0.25">
      <c r="A120" t="s">
        <v>8599</v>
      </c>
      <c r="B120" t="s">
        <v>8641</v>
      </c>
      <c r="C120">
        <v>2022</v>
      </c>
      <c r="D120" t="s">
        <v>1</v>
      </c>
      <c r="E120" s="2">
        <v>12.61</v>
      </c>
      <c r="F120" s="2">
        <v>1.64</v>
      </c>
    </row>
    <row r="121" spans="1:6" x14ac:dyDescent="0.25">
      <c r="A121" t="s">
        <v>8594</v>
      </c>
      <c r="B121" t="s">
        <v>8641</v>
      </c>
      <c r="C121">
        <v>2022</v>
      </c>
      <c r="D121" t="s">
        <v>1</v>
      </c>
      <c r="E121" s="2">
        <v>228.64000000000001</v>
      </c>
      <c r="F121" s="2">
        <v>29.720000000000002</v>
      </c>
    </row>
    <row r="122" spans="1:6" x14ac:dyDescent="0.25">
      <c r="A122" t="s">
        <v>8624</v>
      </c>
      <c r="B122" t="s">
        <v>8641</v>
      </c>
      <c r="C122">
        <v>2022</v>
      </c>
      <c r="D122" t="s">
        <v>1</v>
      </c>
      <c r="E122" s="2">
        <v>93.610000000000014</v>
      </c>
      <c r="F122" s="2">
        <v>12.16</v>
      </c>
    </row>
    <row r="123" spans="1:6" x14ac:dyDescent="0.25">
      <c r="A123" t="s">
        <v>8631</v>
      </c>
      <c r="B123" t="s">
        <v>8641</v>
      </c>
      <c r="C123">
        <v>2022</v>
      </c>
      <c r="D123" t="s">
        <v>1</v>
      </c>
      <c r="E123" s="2">
        <v>5.55</v>
      </c>
      <c r="F123" s="2">
        <v>0.72</v>
      </c>
    </row>
    <row r="124" spans="1:6" x14ac:dyDescent="0.25">
      <c r="A124" t="s">
        <v>8598</v>
      </c>
      <c r="B124" t="s">
        <v>8641</v>
      </c>
      <c r="C124">
        <v>2022</v>
      </c>
      <c r="D124" t="s">
        <v>1</v>
      </c>
      <c r="E124" s="2">
        <v>60.22</v>
      </c>
      <c r="F124" s="2">
        <v>7.82</v>
      </c>
    </row>
    <row r="125" spans="1:6" x14ac:dyDescent="0.25">
      <c r="A125" t="s">
        <v>8584</v>
      </c>
      <c r="B125" t="s">
        <v>8641</v>
      </c>
      <c r="C125">
        <v>2022</v>
      </c>
      <c r="D125" t="s">
        <v>1</v>
      </c>
      <c r="E125" s="2">
        <v>171.89999999999998</v>
      </c>
      <c r="F125" s="2">
        <v>22.35</v>
      </c>
    </row>
    <row r="126" spans="1:6" x14ac:dyDescent="0.25">
      <c r="A126" t="s">
        <v>8593</v>
      </c>
      <c r="B126" t="s">
        <v>8641</v>
      </c>
      <c r="C126">
        <v>2022</v>
      </c>
      <c r="D126" t="s">
        <v>1</v>
      </c>
      <c r="E126" s="2">
        <v>146.64999999999998</v>
      </c>
      <c r="F126" s="2">
        <v>19.059999999999999</v>
      </c>
    </row>
    <row r="127" spans="1:6" x14ac:dyDescent="0.25">
      <c r="A127" t="s">
        <v>8592</v>
      </c>
      <c r="B127" t="s">
        <v>8641</v>
      </c>
      <c r="C127">
        <v>2022</v>
      </c>
      <c r="D127" t="s">
        <v>1</v>
      </c>
      <c r="E127" s="2">
        <v>113.32</v>
      </c>
      <c r="F127" s="2">
        <v>14.739999999999998</v>
      </c>
    </row>
  </sheetData>
  <autoFilter ref="A1:F1" xr:uid="{00000000-0009-0000-0000-000009000000}"/>
  <pageMargins left="0.7" right="0.7" top="0.75" bottom="0.75" header="0.3" footer="0.3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4"/>
  <dimension ref="A1:K89"/>
  <sheetViews>
    <sheetView workbookViewId="0">
      <selection activeCell="J2" sqref="J2"/>
    </sheetView>
  </sheetViews>
  <sheetFormatPr baseColWidth="10" defaultRowHeight="15" x14ac:dyDescent="0.25"/>
  <sheetData>
    <row r="1" spans="1:11" ht="30" x14ac:dyDescent="0.25">
      <c r="A1" s="65" t="s">
        <v>8651</v>
      </c>
      <c r="B1" s="60" t="s">
        <v>8652</v>
      </c>
      <c r="C1" s="60" t="s">
        <v>8653</v>
      </c>
      <c r="D1" s="60" t="s">
        <v>8654</v>
      </c>
      <c r="E1" s="60" t="s">
        <v>8655</v>
      </c>
      <c r="F1" s="66" t="s">
        <v>8656</v>
      </c>
      <c r="G1" s="60" t="s">
        <v>8646</v>
      </c>
      <c r="H1" s="61" t="s">
        <v>8648</v>
      </c>
      <c r="I1" s="61" t="s">
        <v>14</v>
      </c>
      <c r="J1" s="62" t="s">
        <v>7885</v>
      </c>
      <c r="K1" s="62" t="s">
        <v>7885</v>
      </c>
    </row>
    <row r="2" spans="1:11" x14ac:dyDescent="0.25">
      <c r="E2">
        <v>17</v>
      </c>
      <c r="F2" t="s">
        <v>8105</v>
      </c>
      <c r="G2" t="s">
        <v>8643</v>
      </c>
      <c r="H2">
        <v>2022</v>
      </c>
      <c r="I2">
        <v>600</v>
      </c>
      <c r="J2">
        <v>69.03</v>
      </c>
    </row>
    <row r="3" spans="1:11" x14ac:dyDescent="0.25">
      <c r="E3">
        <v>591</v>
      </c>
      <c r="F3" t="s">
        <v>8100</v>
      </c>
      <c r="G3" t="s">
        <v>8643</v>
      </c>
      <c r="H3">
        <v>2022</v>
      </c>
      <c r="I3">
        <v>260</v>
      </c>
      <c r="J3">
        <v>29.91</v>
      </c>
    </row>
    <row r="4" spans="1:11" x14ac:dyDescent="0.25">
      <c r="E4">
        <v>1417</v>
      </c>
      <c r="F4" t="s">
        <v>8098</v>
      </c>
      <c r="G4" t="s">
        <v>8643</v>
      </c>
      <c r="H4">
        <v>2022</v>
      </c>
      <c r="I4">
        <v>211.99</v>
      </c>
      <c r="J4">
        <v>24.39</v>
      </c>
    </row>
    <row r="5" spans="1:11" x14ac:dyDescent="0.25">
      <c r="E5">
        <v>1432</v>
      </c>
      <c r="F5" t="s">
        <v>8113</v>
      </c>
      <c r="G5" t="s">
        <v>8643</v>
      </c>
      <c r="H5">
        <v>2022</v>
      </c>
      <c r="I5">
        <v>230.66</v>
      </c>
      <c r="J5">
        <v>26.54</v>
      </c>
    </row>
    <row r="6" spans="1:11" x14ac:dyDescent="0.25">
      <c r="E6">
        <v>1440</v>
      </c>
      <c r="F6" t="s">
        <v>8101</v>
      </c>
      <c r="G6" t="s">
        <v>8643</v>
      </c>
      <c r="H6">
        <v>2022</v>
      </c>
      <c r="I6">
        <v>211</v>
      </c>
      <c r="J6">
        <v>24.27</v>
      </c>
    </row>
    <row r="7" spans="1:11" x14ac:dyDescent="0.25">
      <c r="E7">
        <v>1457</v>
      </c>
      <c r="F7" t="s">
        <v>8117</v>
      </c>
      <c r="G7" t="s">
        <v>8643</v>
      </c>
      <c r="H7">
        <v>2022</v>
      </c>
      <c r="I7">
        <v>233.26</v>
      </c>
      <c r="J7">
        <v>26.83</v>
      </c>
    </row>
    <row r="8" spans="1:11" x14ac:dyDescent="0.25">
      <c r="E8">
        <v>1466</v>
      </c>
      <c r="F8" t="s">
        <v>8118</v>
      </c>
      <c r="G8" t="s">
        <v>8643</v>
      </c>
      <c r="H8">
        <v>2022</v>
      </c>
      <c r="I8">
        <v>216.65</v>
      </c>
      <c r="J8">
        <v>24.92</v>
      </c>
    </row>
    <row r="9" spans="1:11" x14ac:dyDescent="0.25">
      <c r="E9">
        <v>1472</v>
      </c>
      <c r="F9" t="s">
        <v>8102</v>
      </c>
      <c r="G9" t="s">
        <v>8643</v>
      </c>
      <c r="H9">
        <v>2022</v>
      </c>
      <c r="I9">
        <v>232.83</v>
      </c>
      <c r="J9">
        <v>26.79</v>
      </c>
    </row>
    <row r="10" spans="1:11" x14ac:dyDescent="0.25">
      <c r="E10">
        <v>1481</v>
      </c>
      <c r="F10" t="s">
        <v>8118</v>
      </c>
      <c r="G10" t="s">
        <v>8643</v>
      </c>
      <c r="H10">
        <v>2022</v>
      </c>
      <c r="I10">
        <v>200.16</v>
      </c>
      <c r="J10">
        <v>23.03</v>
      </c>
    </row>
    <row r="11" spans="1:11" x14ac:dyDescent="0.25">
      <c r="E11">
        <v>1486</v>
      </c>
      <c r="F11" t="s">
        <v>8104</v>
      </c>
      <c r="G11" t="s">
        <v>8643</v>
      </c>
      <c r="H11">
        <v>2022</v>
      </c>
      <c r="I11">
        <v>320.76</v>
      </c>
      <c r="J11">
        <v>36.9</v>
      </c>
    </row>
    <row r="12" spans="1:11" x14ac:dyDescent="0.25">
      <c r="E12">
        <v>1489</v>
      </c>
      <c r="F12" t="s">
        <v>8104</v>
      </c>
      <c r="G12" t="s">
        <v>8643</v>
      </c>
      <c r="H12">
        <v>2022</v>
      </c>
      <c r="I12">
        <v>1593.6</v>
      </c>
      <c r="J12">
        <v>183.34</v>
      </c>
    </row>
    <row r="13" spans="1:11" x14ac:dyDescent="0.25">
      <c r="E13">
        <v>1494</v>
      </c>
      <c r="F13" t="s">
        <v>8105</v>
      </c>
      <c r="G13" t="s">
        <v>8643</v>
      </c>
      <c r="H13">
        <v>2022</v>
      </c>
      <c r="I13">
        <v>716.26</v>
      </c>
      <c r="J13">
        <v>82.4</v>
      </c>
    </row>
    <row r="14" spans="1:11" x14ac:dyDescent="0.25">
      <c r="E14">
        <v>1496</v>
      </c>
      <c r="F14" t="s">
        <v>8119</v>
      </c>
      <c r="G14" t="s">
        <v>8643</v>
      </c>
      <c r="H14">
        <v>2022</v>
      </c>
      <c r="I14">
        <v>590.26</v>
      </c>
      <c r="J14">
        <v>67.91</v>
      </c>
    </row>
    <row r="15" spans="1:11" x14ac:dyDescent="0.25">
      <c r="E15">
        <v>1498</v>
      </c>
      <c r="F15" t="s">
        <v>8109</v>
      </c>
      <c r="G15" t="s">
        <v>8643</v>
      </c>
      <c r="H15">
        <v>2022</v>
      </c>
      <c r="I15">
        <v>361.62</v>
      </c>
      <c r="J15">
        <v>41.6</v>
      </c>
    </row>
    <row r="16" spans="1:11" x14ac:dyDescent="0.25">
      <c r="E16">
        <v>1499</v>
      </c>
      <c r="F16" t="s">
        <v>8119</v>
      </c>
      <c r="G16" t="s">
        <v>8643</v>
      </c>
      <c r="H16">
        <v>2022</v>
      </c>
      <c r="I16">
        <v>695.26</v>
      </c>
      <c r="J16">
        <v>79.989999999999995</v>
      </c>
    </row>
    <row r="17" spans="5:10" x14ac:dyDescent="0.25">
      <c r="E17">
        <v>1503</v>
      </c>
      <c r="F17" t="s">
        <v>8108</v>
      </c>
      <c r="G17" t="s">
        <v>8643</v>
      </c>
      <c r="H17">
        <v>2022</v>
      </c>
      <c r="I17">
        <v>212.26</v>
      </c>
      <c r="J17">
        <v>24.42</v>
      </c>
    </row>
    <row r="18" spans="5:10" x14ac:dyDescent="0.25">
      <c r="E18">
        <v>1504</v>
      </c>
      <c r="F18" t="s">
        <v>8108</v>
      </c>
      <c r="G18" t="s">
        <v>8643</v>
      </c>
      <c r="H18">
        <v>2022</v>
      </c>
      <c r="I18">
        <v>702.26</v>
      </c>
      <c r="J18">
        <v>80.790000000000006</v>
      </c>
    </row>
    <row r="19" spans="5:10" x14ac:dyDescent="0.25">
      <c r="E19">
        <v>1505</v>
      </c>
      <c r="F19" t="s">
        <v>8108</v>
      </c>
      <c r="G19" t="s">
        <v>8643</v>
      </c>
      <c r="H19">
        <v>2022</v>
      </c>
      <c r="I19">
        <v>756</v>
      </c>
      <c r="J19">
        <v>86.97</v>
      </c>
    </row>
    <row r="20" spans="5:10" x14ac:dyDescent="0.25">
      <c r="E20">
        <v>1510</v>
      </c>
      <c r="F20" t="s">
        <v>8109</v>
      </c>
      <c r="G20" t="s">
        <v>8643</v>
      </c>
      <c r="H20">
        <v>2022</v>
      </c>
      <c r="I20">
        <v>674.26</v>
      </c>
      <c r="J20">
        <v>77.569999999999993</v>
      </c>
    </row>
    <row r="21" spans="5:10" x14ac:dyDescent="0.25">
      <c r="E21">
        <v>1522</v>
      </c>
      <c r="F21" t="s">
        <v>8111</v>
      </c>
      <c r="G21" t="s">
        <v>8643</v>
      </c>
      <c r="H21">
        <v>2022</v>
      </c>
      <c r="I21">
        <v>296.26</v>
      </c>
      <c r="J21">
        <v>34.08</v>
      </c>
    </row>
    <row r="22" spans="5:10" x14ac:dyDescent="0.25">
      <c r="E22">
        <v>1524</v>
      </c>
      <c r="F22" t="s">
        <v>8111</v>
      </c>
      <c r="G22" t="s">
        <v>8643</v>
      </c>
      <c r="H22">
        <v>2022</v>
      </c>
      <c r="I22">
        <v>275.26</v>
      </c>
      <c r="J22">
        <v>31.67</v>
      </c>
    </row>
    <row r="23" spans="5:10" x14ac:dyDescent="0.25">
      <c r="E23">
        <v>664</v>
      </c>
      <c r="F23" t="s">
        <v>8241</v>
      </c>
      <c r="G23" t="s">
        <v>8638</v>
      </c>
      <c r="H23">
        <v>2022</v>
      </c>
      <c r="I23">
        <v>209.38</v>
      </c>
      <c r="J23">
        <v>24.09</v>
      </c>
    </row>
    <row r="24" spans="5:10" x14ac:dyDescent="0.25">
      <c r="E24">
        <v>672</v>
      </c>
      <c r="F24" t="s">
        <v>8216</v>
      </c>
      <c r="G24" t="s">
        <v>8638</v>
      </c>
      <c r="H24">
        <v>2022</v>
      </c>
      <c r="I24">
        <v>417.92</v>
      </c>
      <c r="J24">
        <v>48.08</v>
      </c>
    </row>
    <row r="25" spans="5:10" x14ac:dyDescent="0.25">
      <c r="E25">
        <v>1537</v>
      </c>
      <c r="F25" t="s">
        <v>8224</v>
      </c>
      <c r="G25" t="s">
        <v>8638</v>
      </c>
      <c r="H25">
        <v>2022</v>
      </c>
      <c r="I25">
        <v>228.26</v>
      </c>
      <c r="J25">
        <v>26.26</v>
      </c>
    </row>
    <row r="26" spans="5:10" x14ac:dyDescent="0.25">
      <c r="E26">
        <v>1542</v>
      </c>
      <c r="F26" t="s">
        <v>8220</v>
      </c>
      <c r="G26" t="s">
        <v>8638</v>
      </c>
      <c r="H26">
        <v>2022</v>
      </c>
      <c r="I26">
        <v>229.45</v>
      </c>
      <c r="J26">
        <v>26.4</v>
      </c>
    </row>
    <row r="27" spans="5:10" x14ac:dyDescent="0.25">
      <c r="E27">
        <v>1543</v>
      </c>
      <c r="F27" t="s">
        <v>8220</v>
      </c>
      <c r="G27" t="s">
        <v>8638</v>
      </c>
      <c r="H27">
        <v>2022</v>
      </c>
      <c r="I27">
        <v>266.79000000000002</v>
      </c>
      <c r="J27">
        <v>30.69</v>
      </c>
    </row>
    <row r="28" spans="5:10" x14ac:dyDescent="0.25">
      <c r="E28">
        <v>1546</v>
      </c>
      <c r="F28" t="s">
        <v>8250</v>
      </c>
      <c r="G28" t="s">
        <v>8638</v>
      </c>
      <c r="H28">
        <v>2022</v>
      </c>
      <c r="I28">
        <v>6930</v>
      </c>
      <c r="J28">
        <v>797.26</v>
      </c>
    </row>
    <row r="29" spans="5:10" x14ac:dyDescent="0.25">
      <c r="E29">
        <v>1547</v>
      </c>
      <c r="F29" t="s">
        <v>8250</v>
      </c>
      <c r="G29" t="s">
        <v>8638</v>
      </c>
      <c r="H29">
        <v>2022</v>
      </c>
      <c r="I29">
        <v>1681.92</v>
      </c>
      <c r="J29">
        <v>193.49</v>
      </c>
    </row>
    <row r="30" spans="5:10" x14ac:dyDescent="0.25">
      <c r="E30">
        <v>1548</v>
      </c>
      <c r="F30" t="s">
        <v>8250</v>
      </c>
      <c r="G30" t="s">
        <v>8638</v>
      </c>
      <c r="H30">
        <v>2022</v>
      </c>
      <c r="I30">
        <v>352.26</v>
      </c>
      <c r="J30">
        <v>40.520000000000003</v>
      </c>
    </row>
    <row r="31" spans="5:10" x14ac:dyDescent="0.25">
      <c r="E31">
        <v>1549</v>
      </c>
      <c r="F31" t="s">
        <v>8250</v>
      </c>
      <c r="G31" t="s">
        <v>8638</v>
      </c>
      <c r="H31">
        <v>2022</v>
      </c>
      <c r="I31">
        <v>265.11</v>
      </c>
      <c r="J31">
        <v>30.5</v>
      </c>
    </row>
    <row r="32" spans="5:10" x14ac:dyDescent="0.25">
      <c r="E32">
        <v>1550</v>
      </c>
      <c r="F32" t="s">
        <v>8250</v>
      </c>
      <c r="G32" t="s">
        <v>8638</v>
      </c>
      <c r="H32">
        <v>2022</v>
      </c>
      <c r="I32">
        <v>3360</v>
      </c>
      <c r="J32">
        <v>386.55</v>
      </c>
    </row>
    <row r="33" spans="5:10" x14ac:dyDescent="0.25">
      <c r="E33">
        <v>1555</v>
      </c>
      <c r="F33" t="s">
        <v>8218</v>
      </c>
      <c r="G33" t="s">
        <v>8638</v>
      </c>
      <c r="H33">
        <v>2022</v>
      </c>
      <c r="I33">
        <v>288.83999999999997</v>
      </c>
      <c r="J33">
        <v>33.229999999999997</v>
      </c>
    </row>
    <row r="34" spans="5:10" x14ac:dyDescent="0.25">
      <c r="E34">
        <v>1562</v>
      </c>
      <c r="F34" t="s">
        <v>8215</v>
      </c>
      <c r="G34" t="s">
        <v>8638</v>
      </c>
      <c r="H34">
        <v>2022</v>
      </c>
      <c r="I34">
        <v>378.9</v>
      </c>
      <c r="J34">
        <v>43.59</v>
      </c>
    </row>
    <row r="35" spans="5:10" x14ac:dyDescent="0.25">
      <c r="E35">
        <v>1563</v>
      </c>
      <c r="F35" t="s">
        <v>8215</v>
      </c>
      <c r="G35" t="s">
        <v>8638</v>
      </c>
      <c r="H35">
        <v>2022</v>
      </c>
      <c r="I35">
        <v>277.10000000000002</v>
      </c>
      <c r="J35">
        <v>31.88</v>
      </c>
    </row>
    <row r="36" spans="5:10" x14ac:dyDescent="0.25">
      <c r="E36">
        <v>32</v>
      </c>
      <c r="F36" t="s">
        <v>8393</v>
      </c>
      <c r="G36" t="s">
        <v>8639</v>
      </c>
      <c r="H36">
        <v>2022</v>
      </c>
      <c r="I36">
        <v>261.48</v>
      </c>
      <c r="J36">
        <v>30.08</v>
      </c>
    </row>
    <row r="37" spans="5:10" x14ac:dyDescent="0.25">
      <c r="E37">
        <v>33</v>
      </c>
      <c r="F37" t="s">
        <v>8391</v>
      </c>
      <c r="G37" t="s">
        <v>8639</v>
      </c>
      <c r="H37">
        <v>2022</v>
      </c>
      <c r="I37">
        <v>315.63</v>
      </c>
      <c r="J37">
        <v>36.31</v>
      </c>
    </row>
    <row r="38" spans="5:10" x14ac:dyDescent="0.25">
      <c r="E38">
        <v>42</v>
      </c>
      <c r="F38" t="s">
        <v>8305</v>
      </c>
      <c r="G38" t="s">
        <v>8639</v>
      </c>
      <c r="H38">
        <v>2022</v>
      </c>
      <c r="I38">
        <v>294</v>
      </c>
      <c r="J38">
        <v>33.82</v>
      </c>
    </row>
    <row r="39" spans="5:10" x14ac:dyDescent="0.25">
      <c r="E39">
        <v>60</v>
      </c>
      <c r="F39" t="s">
        <v>8348</v>
      </c>
      <c r="G39" t="s">
        <v>8639</v>
      </c>
      <c r="H39">
        <v>2022</v>
      </c>
      <c r="I39">
        <v>330.08</v>
      </c>
      <c r="J39">
        <v>37.97</v>
      </c>
    </row>
    <row r="40" spans="5:10" x14ac:dyDescent="0.25">
      <c r="E40">
        <v>61</v>
      </c>
      <c r="F40" t="s">
        <v>8348</v>
      </c>
      <c r="G40" t="s">
        <v>8639</v>
      </c>
      <c r="H40">
        <v>2022</v>
      </c>
      <c r="I40">
        <v>212.23</v>
      </c>
      <c r="J40">
        <v>24.42</v>
      </c>
    </row>
    <row r="41" spans="5:10" x14ac:dyDescent="0.25">
      <c r="E41">
        <v>698</v>
      </c>
      <c r="F41" t="s">
        <v>8309</v>
      </c>
      <c r="G41" t="s">
        <v>8639</v>
      </c>
      <c r="H41">
        <v>2022</v>
      </c>
      <c r="I41">
        <v>766.92</v>
      </c>
      <c r="J41">
        <v>88.23</v>
      </c>
    </row>
    <row r="42" spans="5:10" x14ac:dyDescent="0.25">
      <c r="E42">
        <v>1568</v>
      </c>
      <c r="F42" t="s">
        <v>8394</v>
      </c>
      <c r="G42" t="s">
        <v>8639</v>
      </c>
      <c r="H42">
        <v>2022</v>
      </c>
      <c r="I42">
        <v>381.06</v>
      </c>
      <c r="J42">
        <v>43.84</v>
      </c>
    </row>
    <row r="43" spans="5:10" x14ac:dyDescent="0.25">
      <c r="E43">
        <v>1569</v>
      </c>
      <c r="F43" t="s">
        <v>8394</v>
      </c>
      <c r="G43" t="s">
        <v>8639</v>
      </c>
      <c r="H43">
        <v>2022</v>
      </c>
      <c r="I43">
        <v>439.76</v>
      </c>
      <c r="J43">
        <v>50.59</v>
      </c>
    </row>
    <row r="44" spans="5:10" x14ac:dyDescent="0.25">
      <c r="E44">
        <v>1572</v>
      </c>
      <c r="F44" t="s">
        <v>8393</v>
      </c>
      <c r="G44" t="s">
        <v>8639</v>
      </c>
      <c r="H44">
        <v>2022</v>
      </c>
      <c r="I44">
        <v>216.57</v>
      </c>
      <c r="J44">
        <v>24.91</v>
      </c>
    </row>
    <row r="45" spans="5:10" x14ac:dyDescent="0.25">
      <c r="E45">
        <v>1580</v>
      </c>
      <c r="F45" t="s">
        <v>8412</v>
      </c>
      <c r="G45" t="s">
        <v>8639</v>
      </c>
      <c r="H45">
        <v>2022</v>
      </c>
      <c r="I45">
        <v>221.01</v>
      </c>
      <c r="J45">
        <v>25.43</v>
      </c>
    </row>
    <row r="46" spans="5:10" x14ac:dyDescent="0.25">
      <c r="E46">
        <v>1584</v>
      </c>
      <c r="F46" t="s">
        <v>8363</v>
      </c>
      <c r="G46" t="s">
        <v>8639</v>
      </c>
      <c r="H46">
        <v>2022</v>
      </c>
      <c r="I46">
        <v>555.22</v>
      </c>
      <c r="J46">
        <v>63.88</v>
      </c>
    </row>
    <row r="47" spans="5:10" x14ac:dyDescent="0.25">
      <c r="E47">
        <v>1587</v>
      </c>
      <c r="F47" t="s">
        <v>8348</v>
      </c>
      <c r="G47" t="s">
        <v>8639</v>
      </c>
      <c r="H47">
        <v>2022</v>
      </c>
      <c r="I47">
        <v>416.98</v>
      </c>
      <c r="J47">
        <v>47.97</v>
      </c>
    </row>
    <row r="48" spans="5:10" x14ac:dyDescent="0.25">
      <c r="E48">
        <v>1590</v>
      </c>
      <c r="F48" t="s">
        <v>8348</v>
      </c>
      <c r="G48" t="s">
        <v>8639</v>
      </c>
      <c r="H48">
        <v>2022</v>
      </c>
      <c r="I48">
        <v>1420.56</v>
      </c>
      <c r="J48">
        <v>163.43</v>
      </c>
    </row>
    <row r="49" spans="5:10" x14ac:dyDescent="0.25">
      <c r="E49">
        <v>1592</v>
      </c>
      <c r="F49" t="s">
        <v>8348</v>
      </c>
      <c r="G49" t="s">
        <v>8639</v>
      </c>
      <c r="H49">
        <v>2022</v>
      </c>
      <c r="I49">
        <v>209.62</v>
      </c>
      <c r="J49">
        <v>24.12</v>
      </c>
    </row>
    <row r="50" spans="5:10" x14ac:dyDescent="0.25">
      <c r="E50">
        <v>1593</v>
      </c>
      <c r="F50" t="s">
        <v>8335</v>
      </c>
      <c r="G50" t="s">
        <v>8639</v>
      </c>
      <c r="H50">
        <v>2022</v>
      </c>
      <c r="I50">
        <v>504.34</v>
      </c>
      <c r="J50">
        <v>58.02</v>
      </c>
    </row>
    <row r="51" spans="5:10" x14ac:dyDescent="0.25">
      <c r="E51">
        <v>1599</v>
      </c>
      <c r="F51" t="s">
        <v>8320</v>
      </c>
      <c r="G51" t="s">
        <v>8639</v>
      </c>
      <c r="H51">
        <v>2022</v>
      </c>
      <c r="I51">
        <v>234.48</v>
      </c>
      <c r="J51">
        <v>26.98</v>
      </c>
    </row>
    <row r="52" spans="5:10" x14ac:dyDescent="0.25">
      <c r="E52">
        <v>1600</v>
      </c>
      <c r="F52" t="s">
        <v>8410</v>
      </c>
      <c r="G52" t="s">
        <v>8639</v>
      </c>
      <c r="H52">
        <v>2022</v>
      </c>
      <c r="I52">
        <v>946.9</v>
      </c>
      <c r="J52">
        <v>108.93</v>
      </c>
    </row>
    <row r="53" spans="5:10" x14ac:dyDescent="0.25">
      <c r="E53">
        <v>1601</v>
      </c>
      <c r="F53" t="s">
        <v>8410</v>
      </c>
      <c r="G53" t="s">
        <v>8639</v>
      </c>
      <c r="H53">
        <v>2022</v>
      </c>
      <c r="I53">
        <v>1390.83</v>
      </c>
      <c r="J53">
        <v>160.01</v>
      </c>
    </row>
    <row r="54" spans="5:10" x14ac:dyDescent="0.25">
      <c r="E54">
        <v>1611</v>
      </c>
      <c r="F54" t="s">
        <v>8429</v>
      </c>
      <c r="G54" t="s">
        <v>8640</v>
      </c>
      <c r="H54">
        <v>2022</v>
      </c>
      <c r="I54">
        <v>383.1</v>
      </c>
      <c r="J54">
        <v>44.07</v>
      </c>
    </row>
    <row r="55" spans="5:10" x14ac:dyDescent="0.25">
      <c r="E55">
        <v>1612</v>
      </c>
      <c r="F55" t="s">
        <v>8429</v>
      </c>
      <c r="G55" t="s">
        <v>8640</v>
      </c>
      <c r="H55">
        <v>2022</v>
      </c>
      <c r="I55">
        <v>212.26</v>
      </c>
      <c r="J55">
        <v>24.42</v>
      </c>
    </row>
    <row r="56" spans="5:10" x14ac:dyDescent="0.25">
      <c r="E56">
        <v>1619</v>
      </c>
      <c r="F56" t="s">
        <v>8427</v>
      </c>
      <c r="G56" t="s">
        <v>8640</v>
      </c>
      <c r="H56">
        <v>2022</v>
      </c>
      <c r="I56">
        <v>882.26</v>
      </c>
      <c r="J56">
        <v>101.5</v>
      </c>
    </row>
    <row r="57" spans="5:10" x14ac:dyDescent="0.25">
      <c r="E57">
        <v>1624</v>
      </c>
      <c r="F57" t="s">
        <v>8424</v>
      </c>
      <c r="G57" t="s">
        <v>8640</v>
      </c>
      <c r="H57">
        <v>2022</v>
      </c>
      <c r="I57">
        <v>416.98</v>
      </c>
      <c r="J57">
        <v>47.97</v>
      </c>
    </row>
    <row r="58" spans="5:10" x14ac:dyDescent="0.25">
      <c r="E58">
        <v>1625</v>
      </c>
      <c r="F58" t="s">
        <v>8423</v>
      </c>
      <c r="G58" t="s">
        <v>8640</v>
      </c>
      <c r="H58">
        <v>2022</v>
      </c>
      <c r="I58">
        <v>416.98</v>
      </c>
      <c r="J58">
        <v>47.97</v>
      </c>
    </row>
    <row r="59" spans="5:10" x14ac:dyDescent="0.25">
      <c r="E59">
        <v>1626</v>
      </c>
      <c r="F59" t="s">
        <v>8423</v>
      </c>
      <c r="G59" t="s">
        <v>8640</v>
      </c>
      <c r="H59">
        <v>2022</v>
      </c>
      <c r="I59">
        <v>714.58</v>
      </c>
      <c r="J59">
        <v>82.21</v>
      </c>
    </row>
    <row r="60" spans="5:10" x14ac:dyDescent="0.25">
      <c r="E60">
        <v>1629</v>
      </c>
      <c r="F60" t="s">
        <v>8422</v>
      </c>
      <c r="G60" t="s">
        <v>8640</v>
      </c>
      <c r="H60">
        <v>2022</v>
      </c>
      <c r="I60">
        <v>252.62</v>
      </c>
      <c r="J60">
        <v>29.06</v>
      </c>
    </row>
    <row r="61" spans="5:10" x14ac:dyDescent="0.25">
      <c r="E61">
        <v>1631</v>
      </c>
      <c r="F61" t="s">
        <v>8422</v>
      </c>
      <c r="G61" t="s">
        <v>8640</v>
      </c>
      <c r="H61">
        <v>2022</v>
      </c>
      <c r="I61">
        <v>464.5</v>
      </c>
      <c r="J61">
        <v>53.44</v>
      </c>
    </row>
    <row r="62" spans="5:10" x14ac:dyDescent="0.25">
      <c r="E62">
        <v>1635</v>
      </c>
      <c r="F62" t="s">
        <v>8418</v>
      </c>
      <c r="G62" t="s">
        <v>8640</v>
      </c>
      <c r="H62">
        <v>2022</v>
      </c>
      <c r="I62">
        <v>255.7</v>
      </c>
      <c r="J62">
        <v>29.42</v>
      </c>
    </row>
    <row r="63" spans="5:10" x14ac:dyDescent="0.25">
      <c r="E63">
        <v>1639</v>
      </c>
      <c r="F63" t="s">
        <v>8419</v>
      </c>
      <c r="G63" t="s">
        <v>8640</v>
      </c>
      <c r="H63">
        <v>2022</v>
      </c>
      <c r="I63">
        <v>414.72</v>
      </c>
      <c r="J63">
        <v>47.71</v>
      </c>
    </row>
    <row r="64" spans="5:10" x14ac:dyDescent="0.25">
      <c r="E64">
        <v>1640</v>
      </c>
      <c r="F64" t="s">
        <v>8419</v>
      </c>
      <c r="G64" t="s">
        <v>8640</v>
      </c>
      <c r="H64">
        <v>2022</v>
      </c>
      <c r="I64">
        <v>232.66</v>
      </c>
      <c r="J64">
        <v>26.77</v>
      </c>
    </row>
    <row r="65" spans="5:10" x14ac:dyDescent="0.25">
      <c r="E65">
        <v>877</v>
      </c>
      <c r="F65" t="s">
        <v>8552</v>
      </c>
      <c r="G65" t="s">
        <v>8642</v>
      </c>
      <c r="H65">
        <v>2022</v>
      </c>
      <c r="I65">
        <v>2743.24</v>
      </c>
      <c r="J65">
        <v>315.58999999999997</v>
      </c>
    </row>
    <row r="66" spans="5:10" x14ac:dyDescent="0.25">
      <c r="E66">
        <v>1644</v>
      </c>
      <c r="F66" t="s">
        <v>8545</v>
      </c>
      <c r="G66" t="s">
        <v>8642</v>
      </c>
      <c r="H66">
        <v>2022</v>
      </c>
      <c r="I66">
        <v>370.9</v>
      </c>
      <c r="J66">
        <v>42.67</v>
      </c>
    </row>
    <row r="67" spans="5:10" x14ac:dyDescent="0.25">
      <c r="E67">
        <v>1649</v>
      </c>
      <c r="F67" t="s">
        <v>8539</v>
      </c>
      <c r="G67" t="s">
        <v>8642</v>
      </c>
      <c r="H67">
        <v>2022</v>
      </c>
      <c r="I67">
        <v>648.41</v>
      </c>
      <c r="J67">
        <v>74.599999999999994</v>
      </c>
    </row>
    <row r="68" spans="5:10" x14ac:dyDescent="0.25">
      <c r="E68">
        <v>1655</v>
      </c>
      <c r="F68" t="s">
        <v>8530</v>
      </c>
      <c r="G68" t="s">
        <v>8642</v>
      </c>
      <c r="H68">
        <v>2022</v>
      </c>
      <c r="I68">
        <v>429.97</v>
      </c>
      <c r="J68">
        <v>49.47</v>
      </c>
    </row>
    <row r="69" spans="5:10" x14ac:dyDescent="0.25">
      <c r="E69">
        <v>1661</v>
      </c>
      <c r="F69" t="s">
        <v>8527</v>
      </c>
      <c r="G69" t="s">
        <v>8642</v>
      </c>
      <c r="H69">
        <v>2022</v>
      </c>
      <c r="I69">
        <v>517.13</v>
      </c>
      <c r="J69">
        <v>59.49</v>
      </c>
    </row>
    <row r="70" spans="5:10" x14ac:dyDescent="0.25">
      <c r="E70">
        <v>1663</v>
      </c>
      <c r="F70" t="s">
        <v>8527</v>
      </c>
      <c r="G70" t="s">
        <v>8642</v>
      </c>
      <c r="H70">
        <v>2022</v>
      </c>
      <c r="I70">
        <v>1003.2</v>
      </c>
      <c r="J70">
        <v>115.41</v>
      </c>
    </row>
    <row r="71" spans="5:10" x14ac:dyDescent="0.25">
      <c r="E71">
        <v>1666</v>
      </c>
      <c r="F71" t="s">
        <v>8522</v>
      </c>
      <c r="G71" t="s">
        <v>8642</v>
      </c>
      <c r="H71">
        <v>2022</v>
      </c>
      <c r="I71">
        <v>276.48</v>
      </c>
      <c r="J71">
        <v>31.81</v>
      </c>
    </row>
    <row r="72" spans="5:10" x14ac:dyDescent="0.25">
      <c r="E72">
        <v>1672</v>
      </c>
      <c r="F72" t="s">
        <v>8518</v>
      </c>
      <c r="G72" t="s">
        <v>8642</v>
      </c>
      <c r="H72">
        <v>2022</v>
      </c>
      <c r="I72">
        <v>232.66</v>
      </c>
      <c r="J72">
        <v>26.77</v>
      </c>
    </row>
    <row r="73" spans="5:10" x14ac:dyDescent="0.25">
      <c r="E73">
        <v>1675</v>
      </c>
      <c r="F73" t="s">
        <v>8509</v>
      </c>
      <c r="G73" t="s">
        <v>8642</v>
      </c>
      <c r="H73">
        <v>2022</v>
      </c>
      <c r="I73">
        <v>738.26</v>
      </c>
      <c r="J73">
        <v>84.93</v>
      </c>
    </row>
    <row r="74" spans="5:10" x14ac:dyDescent="0.25">
      <c r="E74">
        <v>1676</v>
      </c>
      <c r="F74" t="s">
        <v>8500</v>
      </c>
      <c r="G74" t="s">
        <v>8642</v>
      </c>
      <c r="H74">
        <v>2022</v>
      </c>
      <c r="I74">
        <v>624.34</v>
      </c>
      <c r="J74">
        <v>71.83</v>
      </c>
    </row>
    <row r="75" spans="5:10" x14ac:dyDescent="0.25">
      <c r="E75">
        <v>1679</v>
      </c>
      <c r="F75" t="s">
        <v>8494</v>
      </c>
      <c r="G75" t="s">
        <v>8642</v>
      </c>
      <c r="H75">
        <v>2022</v>
      </c>
      <c r="I75">
        <v>264.91000000000003</v>
      </c>
      <c r="J75">
        <v>30.48</v>
      </c>
    </row>
    <row r="76" spans="5:10" x14ac:dyDescent="0.25">
      <c r="E76">
        <v>157</v>
      </c>
      <c r="F76" t="s">
        <v>8606</v>
      </c>
      <c r="G76" t="s">
        <v>8641</v>
      </c>
      <c r="H76">
        <v>2022</v>
      </c>
      <c r="I76">
        <v>333.71</v>
      </c>
      <c r="J76">
        <v>38.39</v>
      </c>
    </row>
    <row r="77" spans="5:10" x14ac:dyDescent="0.25">
      <c r="E77">
        <v>933</v>
      </c>
      <c r="F77" t="s">
        <v>8624</v>
      </c>
      <c r="G77" t="s">
        <v>8641</v>
      </c>
      <c r="H77">
        <v>2022</v>
      </c>
      <c r="I77">
        <v>490</v>
      </c>
      <c r="J77">
        <v>56.37</v>
      </c>
    </row>
    <row r="78" spans="5:10" x14ac:dyDescent="0.25">
      <c r="E78">
        <v>1680</v>
      </c>
      <c r="F78" t="s">
        <v>8596</v>
      </c>
      <c r="G78" t="s">
        <v>8641</v>
      </c>
      <c r="H78">
        <v>2022</v>
      </c>
      <c r="I78">
        <v>416.98</v>
      </c>
      <c r="J78">
        <v>47.97</v>
      </c>
    </row>
    <row r="79" spans="5:10" x14ac:dyDescent="0.25">
      <c r="E79">
        <v>1688</v>
      </c>
      <c r="F79" t="s">
        <v>8607</v>
      </c>
      <c r="G79" t="s">
        <v>8641</v>
      </c>
      <c r="H79">
        <v>2022</v>
      </c>
      <c r="I79">
        <v>247.11</v>
      </c>
      <c r="J79">
        <v>28.43</v>
      </c>
    </row>
    <row r="80" spans="5:10" x14ac:dyDescent="0.25">
      <c r="E80">
        <v>1690</v>
      </c>
      <c r="F80" t="s">
        <v>8605</v>
      </c>
      <c r="G80" t="s">
        <v>8641</v>
      </c>
      <c r="H80">
        <v>2022</v>
      </c>
      <c r="I80">
        <v>323.7</v>
      </c>
      <c r="J80">
        <v>37.24</v>
      </c>
    </row>
    <row r="81" spans="5:10" x14ac:dyDescent="0.25">
      <c r="E81">
        <v>1691</v>
      </c>
      <c r="F81" t="s">
        <v>8605</v>
      </c>
      <c r="G81" t="s">
        <v>8641</v>
      </c>
      <c r="H81">
        <v>2022</v>
      </c>
      <c r="I81">
        <v>416.98</v>
      </c>
      <c r="J81">
        <v>47.97</v>
      </c>
    </row>
    <row r="82" spans="5:10" x14ac:dyDescent="0.25">
      <c r="E82">
        <v>1694</v>
      </c>
      <c r="F82" t="s">
        <v>8604</v>
      </c>
      <c r="G82" t="s">
        <v>8641</v>
      </c>
      <c r="H82">
        <v>2022</v>
      </c>
      <c r="I82">
        <v>501.14</v>
      </c>
      <c r="J82">
        <v>57.65</v>
      </c>
    </row>
    <row r="83" spans="5:10" x14ac:dyDescent="0.25">
      <c r="E83">
        <v>1697</v>
      </c>
      <c r="F83" t="s">
        <v>8603</v>
      </c>
      <c r="G83" t="s">
        <v>8641</v>
      </c>
      <c r="H83">
        <v>2022</v>
      </c>
      <c r="I83">
        <v>3002.4</v>
      </c>
      <c r="J83">
        <v>345.41</v>
      </c>
    </row>
    <row r="84" spans="5:10" x14ac:dyDescent="0.25">
      <c r="E84">
        <v>1705</v>
      </c>
      <c r="F84" t="s">
        <v>8600</v>
      </c>
      <c r="G84" t="s">
        <v>8641</v>
      </c>
      <c r="H84">
        <v>2022</v>
      </c>
      <c r="I84">
        <v>397.76</v>
      </c>
      <c r="J84">
        <v>45.76</v>
      </c>
    </row>
    <row r="85" spans="5:10" x14ac:dyDescent="0.25">
      <c r="E85">
        <v>1707</v>
      </c>
      <c r="F85" t="s">
        <v>8600</v>
      </c>
      <c r="G85" t="s">
        <v>8641</v>
      </c>
      <c r="H85">
        <v>2022</v>
      </c>
      <c r="I85">
        <v>229.28</v>
      </c>
      <c r="J85">
        <v>26.38</v>
      </c>
    </row>
    <row r="86" spans="5:10" x14ac:dyDescent="0.25">
      <c r="E86">
        <v>1709</v>
      </c>
      <c r="F86" t="s">
        <v>8599</v>
      </c>
      <c r="G86" t="s">
        <v>8641</v>
      </c>
      <c r="H86">
        <v>2022</v>
      </c>
      <c r="I86">
        <v>209.62</v>
      </c>
      <c r="J86">
        <v>24.12</v>
      </c>
    </row>
    <row r="87" spans="5:10" x14ac:dyDescent="0.25">
      <c r="E87">
        <v>1710</v>
      </c>
      <c r="F87" t="s">
        <v>8598</v>
      </c>
      <c r="G87" t="s">
        <v>8641</v>
      </c>
      <c r="H87">
        <v>2022</v>
      </c>
      <c r="I87">
        <v>1145.2</v>
      </c>
      <c r="J87">
        <v>131.75</v>
      </c>
    </row>
    <row r="88" spans="5:10" x14ac:dyDescent="0.25">
      <c r="E88">
        <v>1712</v>
      </c>
      <c r="F88" t="s">
        <v>8584</v>
      </c>
      <c r="G88" t="s">
        <v>8641</v>
      </c>
      <c r="H88">
        <v>2022</v>
      </c>
      <c r="I88">
        <v>624.34</v>
      </c>
      <c r="J88">
        <v>71.83</v>
      </c>
    </row>
    <row r="89" spans="5:10" x14ac:dyDescent="0.25">
      <c r="E89">
        <v>1713</v>
      </c>
      <c r="F89" t="s">
        <v>8592</v>
      </c>
      <c r="G89" t="s">
        <v>8641</v>
      </c>
      <c r="H89">
        <v>2022</v>
      </c>
      <c r="I89">
        <v>363.82</v>
      </c>
      <c r="J89">
        <v>41.85</v>
      </c>
    </row>
  </sheetData>
  <autoFilter ref="A1:K89" xr:uid="{00000000-0009-0000-0000-00000A000000}"/>
  <pageMargins left="0.7" right="0.7" top="0.75" bottom="0.75" header="0.3" footer="0.3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5"/>
  <dimension ref="B2:G813"/>
  <sheetViews>
    <sheetView workbookViewId="0">
      <selection activeCell="C1" sqref="C1"/>
    </sheetView>
  </sheetViews>
  <sheetFormatPr baseColWidth="10" defaultRowHeight="15" x14ac:dyDescent="0.25"/>
  <cols>
    <col min="2" max="2" width="17.5703125" bestFit="1" customWidth="1"/>
    <col min="3" max="3" width="11.42578125" bestFit="1" customWidth="1"/>
    <col min="4" max="4" width="20.85546875" style="2" bestFit="1" customWidth="1"/>
    <col min="5" max="5" width="18.42578125" style="2" bestFit="1" customWidth="1"/>
    <col min="6" max="6" width="20.85546875" style="2" bestFit="1" customWidth="1"/>
    <col min="7" max="7" width="18.42578125" style="2" bestFit="1" customWidth="1"/>
    <col min="8" max="9" width="18.42578125" bestFit="1" customWidth="1"/>
  </cols>
  <sheetData>
    <row r="2" spans="2:7" x14ac:dyDescent="0.25">
      <c r="B2" s="20" t="s">
        <v>17</v>
      </c>
      <c r="C2" t="s">
        <v>8478</v>
      </c>
    </row>
    <row r="4" spans="2:7" x14ac:dyDescent="0.25">
      <c r="D4" s="68" t="s">
        <v>8635</v>
      </c>
      <c r="F4"/>
      <c r="G4"/>
    </row>
    <row r="5" spans="2:7" x14ac:dyDescent="0.25">
      <c r="B5" s="20" t="s">
        <v>67</v>
      </c>
      <c r="C5" s="20" t="s">
        <v>2</v>
      </c>
      <c r="D5" s="2" t="s">
        <v>8650</v>
      </c>
      <c r="E5" s="2" t="s">
        <v>8636</v>
      </c>
      <c r="F5"/>
      <c r="G5"/>
    </row>
    <row r="6" spans="2:7" x14ac:dyDescent="0.25">
      <c r="B6">
        <v>89</v>
      </c>
      <c r="C6" t="s">
        <v>8881</v>
      </c>
      <c r="D6" s="2">
        <v>58.8</v>
      </c>
      <c r="E6" s="2">
        <v>0</v>
      </c>
      <c r="F6"/>
      <c r="G6"/>
    </row>
    <row r="7" spans="2:7" x14ac:dyDescent="0.25">
      <c r="B7">
        <v>90</v>
      </c>
      <c r="C7" t="s">
        <v>8884</v>
      </c>
      <c r="D7" s="2">
        <v>23</v>
      </c>
      <c r="E7" s="2">
        <v>0</v>
      </c>
      <c r="F7"/>
      <c r="G7"/>
    </row>
    <row r="8" spans="2:7" x14ac:dyDescent="0.25">
      <c r="B8">
        <v>91</v>
      </c>
      <c r="C8" t="s">
        <v>8883</v>
      </c>
      <c r="D8" s="2">
        <v>78.8</v>
      </c>
      <c r="E8" s="2">
        <v>0</v>
      </c>
      <c r="F8"/>
      <c r="G8"/>
    </row>
    <row r="9" spans="2:7" x14ac:dyDescent="0.25">
      <c r="B9">
        <v>92</v>
      </c>
      <c r="C9" t="s">
        <v>8883</v>
      </c>
      <c r="D9" s="2">
        <v>162.83000000000001</v>
      </c>
      <c r="E9" s="2">
        <v>0</v>
      </c>
      <c r="F9"/>
      <c r="G9"/>
    </row>
    <row r="10" spans="2:7" x14ac:dyDescent="0.25">
      <c r="B10">
        <v>93</v>
      </c>
      <c r="C10" t="s">
        <v>8883</v>
      </c>
      <c r="D10" s="2">
        <v>345.45</v>
      </c>
      <c r="E10" s="2">
        <v>0</v>
      </c>
      <c r="F10"/>
      <c r="G10"/>
    </row>
    <row r="11" spans="2:7" x14ac:dyDescent="0.25">
      <c r="B11">
        <v>94</v>
      </c>
      <c r="C11" t="s">
        <v>8872</v>
      </c>
      <c r="D11" s="2">
        <v>138.25</v>
      </c>
      <c r="E11" s="2">
        <v>0</v>
      </c>
      <c r="F11"/>
      <c r="G11"/>
    </row>
    <row r="12" spans="2:7" x14ac:dyDescent="0.25">
      <c r="B12">
        <v>95</v>
      </c>
      <c r="C12" t="s">
        <v>8872</v>
      </c>
      <c r="D12" s="2">
        <v>30.15</v>
      </c>
      <c r="E12" s="2">
        <v>0</v>
      </c>
      <c r="F12"/>
      <c r="G12"/>
    </row>
    <row r="13" spans="2:7" x14ac:dyDescent="0.25">
      <c r="B13">
        <v>96</v>
      </c>
      <c r="C13" t="s">
        <v>8871</v>
      </c>
      <c r="D13" s="2">
        <v>81.7</v>
      </c>
      <c r="E13" s="2">
        <v>0</v>
      </c>
      <c r="F13"/>
      <c r="G13"/>
    </row>
    <row r="14" spans="2:7" x14ac:dyDescent="0.25">
      <c r="B14">
        <v>97</v>
      </c>
      <c r="C14" t="s">
        <v>8869</v>
      </c>
      <c r="D14" s="2">
        <v>144.80000000000001</v>
      </c>
      <c r="E14" s="2">
        <v>0</v>
      </c>
      <c r="F14"/>
      <c r="G14"/>
    </row>
    <row r="15" spans="2:7" x14ac:dyDescent="0.25">
      <c r="B15">
        <v>2116</v>
      </c>
      <c r="C15" t="s">
        <v>8894</v>
      </c>
      <c r="D15" s="2">
        <v>17.350000000000001</v>
      </c>
      <c r="E15" s="2">
        <v>0</v>
      </c>
      <c r="F15"/>
      <c r="G15"/>
    </row>
    <row r="16" spans="2:7" x14ac:dyDescent="0.25">
      <c r="B16">
        <v>2115</v>
      </c>
      <c r="C16" t="s">
        <v>8894</v>
      </c>
      <c r="D16" s="2">
        <v>16.73</v>
      </c>
      <c r="E16" s="2">
        <v>0</v>
      </c>
      <c r="F16"/>
      <c r="G16"/>
    </row>
    <row r="17" spans="2:7" x14ac:dyDescent="0.25">
      <c r="B17">
        <v>2114</v>
      </c>
      <c r="C17" t="s">
        <v>8894</v>
      </c>
      <c r="D17" s="2">
        <v>49.98</v>
      </c>
      <c r="E17" s="2">
        <v>0</v>
      </c>
      <c r="F17"/>
      <c r="G17"/>
    </row>
    <row r="18" spans="2:7" x14ac:dyDescent="0.25">
      <c r="B18">
        <v>2113</v>
      </c>
      <c r="C18" t="s">
        <v>8894</v>
      </c>
      <c r="D18" s="2">
        <v>36.42</v>
      </c>
      <c r="E18" s="2">
        <v>0</v>
      </c>
      <c r="F18"/>
      <c r="G18"/>
    </row>
    <row r="19" spans="2:7" x14ac:dyDescent="0.25">
      <c r="B19">
        <v>2112</v>
      </c>
      <c r="C19" t="s">
        <v>8894</v>
      </c>
      <c r="D19" s="2">
        <v>45.92</v>
      </c>
      <c r="E19" s="2">
        <v>0</v>
      </c>
      <c r="F19"/>
      <c r="G19"/>
    </row>
    <row r="20" spans="2:7" x14ac:dyDescent="0.25">
      <c r="B20">
        <v>2111</v>
      </c>
      <c r="C20" t="s">
        <v>8894</v>
      </c>
      <c r="D20" s="2">
        <v>40.549999999999997</v>
      </c>
      <c r="E20" s="2">
        <v>0</v>
      </c>
      <c r="F20"/>
      <c r="G20"/>
    </row>
    <row r="21" spans="2:7" x14ac:dyDescent="0.25">
      <c r="B21">
        <v>2110</v>
      </c>
      <c r="C21" t="s">
        <v>8894</v>
      </c>
      <c r="D21" s="2">
        <v>58.65</v>
      </c>
      <c r="E21" s="2">
        <v>0</v>
      </c>
      <c r="F21"/>
      <c r="G21"/>
    </row>
    <row r="22" spans="2:7" x14ac:dyDescent="0.25">
      <c r="B22">
        <v>2109</v>
      </c>
      <c r="C22" t="s">
        <v>8894</v>
      </c>
      <c r="D22" s="2">
        <v>12.55</v>
      </c>
      <c r="E22" s="2">
        <v>0</v>
      </c>
      <c r="F22"/>
      <c r="G22"/>
    </row>
    <row r="23" spans="2:7" x14ac:dyDescent="0.25">
      <c r="B23">
        <v>2108</v>
      </c>
      <c r="C23" t="s">
        <v>8894</v>
      </c>
      <c r="D23" s="2">
        <v>38.299999999999997</v>
      </c>
      <c r="E23" s="2">
        <v>0</v>
      </c>
      <c r="F23"/>
      <c r="G23"/>
    </row>
    <row r="24" spans="2:7" x14ac:dyDescent="0.25">
      <c r="B24">
        <v>2107</v>
      </c>
      <c r="C24" t="s">
        <v>8894</v>
      </c>
      <c r="D24" s="2">
        <v>66.75</v>
      </c>
      <c r="E24" s="2">
        <v>0</v>
      </c>
      <c r="F24"/>
      <c r="G24"/>
    </row>
    <row r="25" spans="2:7" x14ac:dyDescent="0.25">
      <c r="B25">
        <v>2106</v>
      </c>
      <c r="C25" t="s">
        <v>8894</v>
      </c>
      <c r="D25" s="2">
        <v>11.35</v>
      </c>
      <c r="E25" s="2">
        <v>0</v>
      </c>
      <c r="F25"/>
      <c r="G25"/>
    </row>
    <row r="26" spans="2:7" x14ac:dyDescent="0.25">
      <c r="B26">
        <v>2105</v>
      </c>
      <c r="C26" t="s">
        <v>8869</v>
      </c>
      <c r="D26" s="2">
        <v>34.9</v>
      </c>
      <c r="E26" s="2">
        <v>0</v>
      </c>
      <c r="F26"/>
      <c r="G26"/>
    </row>
    <row r="27" spans="2:7" x14ac:dyDescent="0.25">
      <c r="B27">
        <v>2104</v>
      </c>
      <c r="C27" t="s">
        <v>8869</v>
      </c>
      <c r="D27" s="2">
        <v>30.05</v>
      </c>
      <c r="E27" s="2">
        <v>0</v>
      </c>
      <c r="F27"/>
      <c r="G27"/>
    </row>
    <row r="28" spans="2:7" x14ac:dyDescent="0.25">
      <c r="B28">
        <v>2103</v>
      </c>
      <c r="C28" t="s">
        <v>8869</v>
      </c>
      <c r="D28" s="2">
        <v>9.1999999999999993</v>
      </c>
      <c r="E28" s="2">
        <v>0</v>
      </c>
      <c r="F28"/>
      <c r="G28"/>
    </row>
    <row r="29" spans="2:7" x14ac:dyDescent="0.25">
      <c r="B29">
        <v>2102</v>
      </c>
      <c r="C29" t="s">
        <v>8869</v>
      </c>
      <c r="D29" s="2">
        <v>32.31</v>
      </c>
      <c r="E29" s="2">
        <v>0</v>
      </c>
      <c r="F29"/>
      <c r="G29"/>
    </row>
    <row r="30" spans="2:7" x14ac:dyDescent="0.25">
      <c r="B30">
        <v>2101</v>
      </c>
      <c r="C30" t="s">
        <v>8869</v>
      </c>
      <c r="D30" s="2">
        <v>16</v>
      </c>
      <c r="E30" s="2">
        <v>0</v>
      </c>
      <c r="F30"/>
      <c r="G30"/>
    </row>
    <row r="31" spans="2:7" x14ac:dyDescent="0.25">
      <c r="B31">
        <v>2100</v>
      </c>
      <c r="C31" t="s">
        <v>8869</v>
      </c>
      <c r="D31" s="2">
        <v>9.4499999999999993</v>
      </c>
      <c r="E31" s="2">
        <v>0</v>
      </c>
      <c r="F31"/>
      <c r="G31"/>
    </row>
    <row r="32" spans="2:7" x14ac:dyDescent="0.25">
      <c r="B32">
        <v>2099</v>
      </c>
      <c r="C32" t="s">
        <v>8869</v>
      </c>
      <c r="D32" s="2">
        <v>45.45</v>
      </c>
      <c r="E32" s="2">
        <v>0</v>
      </c>
      <c r="F32"/>
      <c r="G32"/>
    </row>
    <row r="33" spans="2:7" x14ac:dyDescent="0.25">
      <c r="B33">
        <v>2098</v>
      </c>
      <c r="C33" t="s">
        <v>8869</v>
      </c>
      <c r="D33" s="2">
        <v>21</v>
      </c>
      <c r="E33" s="2">
        <v>0</v>
      </c>
      <c r="F33"/>
      <c r="G33"/>
    </row>
    <row r="34" spans="2:7" x14ac:dyDescent="0.25">
      <c r="B34">
        <v>2097</v>
      </c>
      <c r="C34" t="s">
        <v>8869</v>
      </c>
      <c r="D34" s="2">
        <v>39.6</v>
      </c>
      <c r="E34" s="2">
        <v>0</v>
      </c>
      <c r="F34"/>
      <c r="G34"/>
    </row>
    <row r="35" spans="2:7" x14ac:dyDescent="0.25">
      <c r="B35">
        <v>2096</v>
      </c>
      <c r="C35" t="s">
        <v>8869</v>
      </c>
      <c r="D35" s="2">
        <v>50.05</v>
      </c>
      <c r="E35" s="2">
        <v>0</v>
      </c>
      <c r="F35"/>
      <c r="G35"/>
    </row>
    <row r="36" spans="2:7" x14ac:dyDescent="0.25">
      <c r="B36">
        <v>2095</v>
      </c>
      <c r="C36" t="s">
        <v>8869</v>
      </c>
      <c r="D36" s="2">
        <v>31.45</v>
      </c>
      <c r="E36" s="2">
        <v>0</v>
      </c>
      <c r="F36"/>
      <c r="G36"/>
    </row>
    <row r="37" spans="2:7" x14ac:dyDescent="0.25">
      <c r="B37">
        <v>2094</v>
      </c>
      <c r="C37" t="s">
        <v>8869</v>
      </c>
      <c r="D37" s="2">
        <v>121.2</v>
      </c>
      <c r="E37" s="2">
        <v>0</v>
      </c>
      <c r="F37"/>
      <c r="G37"/>
    </row>
    <row r="38" spans="2:7" x14ac:dyDescent="0.25">
      <c r="B38">
        <v>2093</v>
      </c>
      <c r="C38" t="s">
        <v>8870</v>
      </c>
      <c r="D38" s="2">
        <v>0</v>
      </c>
      <c r="E38" s="2">
        <v>0</v>
      </c>
      <c r="F38"/>
      <c r="G38"/>
    </row>
    <row r="39" spans="2:7" x14ac:dyDescent="0.25">
      <c r="B39">
        <v>2092</v>
      </c>
      <c r="C39" t="s">
        <v>8870</v>
      </c>
      <c r="D39" s="2">
        <v>23</v>
      </c>
      <c r="E39" s="2">
        <v>0</v>
      </c>
      <c r="F39"/>
      <c r="G39"/>
    </row>
    <row r="40" spans="2:7" x14ac:dyDescent="0.25">
      <c r="B40">
        <v>2091</v>
      </c>
      <c r="C40" t="s">
        <v>8870</v>
      </c>
      <c r="D40" s="2">
        <v>6.42</v>
      </c>
      <c r="E40" s="2">
        <v>0</v>
      </c>
      <c r="F40"/>
      <c r="G40"/>
    </row>
    <row r="41" spans="2:7" x14ac:dyDescent="0.25">
      <c r="B41">
        <v>2090</v>
      </c>
      <c r="C41" t="s">
        <v>8885</v>
      </c>
      <c r="D41" s="2">
        <v>22.83</v>
      </c>
      <c r="E41" s="2">
        <v>0</v>
      </c>
      <c r="F41"/>
      <c r="G41"/>
    </row>
    <row r="42" spans="2:7" x14ac:dyDescent="0.25">
      <c r="B42">
        <v>2089</v>
      </c>
      <c r="C42" t="s">
        <v>8885</v>
      </c>
      <c r="D42" s="2">
        <v>0</v>
      </c>
      <c r="E42" s="2">
        <v>0</v>
      </c>
      <c r="F42"/>
      <c r="G42"/>
    </row>
    <row r="43" spans="2:7" x14ac:dyDescent="0.25">
      <c r="B43">
        <v>2088</v>
      </c>
      <c r="C43" t="s">
        <v>8885</v>
      </c>
      <c r="D43" s="2">
        <v>4</v>
      </c>
      <c r="E43" s="2">
        <v>0</v>
      </c>
      <c r="F43"/>
      <c r="G43"/>
    </row>
    <row r="44" spans="2:7" x14ac:dyDescent="0.25">
      <c r="B44">
        <v>2087</v>
      </c>
      <c r="C44" t="s">
        <v>8885</v>
      </c>
      <c r="D44" s="2">
        <v>0</v>
      </c>
      <c r="E44" s="2">
        <v>0</v>
      </c>
      <c r="F44"/>
      <c r="G44"/>
    </row>
    <row r="45" spans="2:7" x14ac:dyDescent="0.25">
      <c r="B45">
        <v>2086</v>
      </c>
      <c r="C45" t="s">
        <v>8885</v>
      </c>
      <c r="D45" s="2">
        <v>4</v>
      </c>
      <c r="E45" s="2">
        <v>0</v>
      </c>
      <c r="F45"/>
      <c r="G45"/>
    </row>
    <row r="46" spans="2:7" x14ac:dyDescent="0.25">
      <c r="B46">
        <v>2085</v>
      </c>
      <c r="C46" t="s">
        <v>8903</v>
      </c>
      <c r="D46" s="2">
        <v>14.58</v>
      </c>
      <c r="E46" s="2">
        <v>0</v>
      </c>
      <c r="F46"/>
      <c r="G46"/>
    </row>
    <row r="47" spans="2:7" x14ac:dyDescent="0.25">
      <c r="B47">
        <v>2084</v>
      </c>
      <c r="C47" t="s">
        <v>8898</v>
      </c>
      <c r="D47" s="2">
        <v>13.8</v>
      </c>
      <c r="E47" s="2">
        <v>0</v>
      </c>
      <c r="F47"/>
      <c r="G47"/>
    </row>
    <row r="48" spans="2:7" x14ac:dyDescent="0.25">
      <c r="B48">
        <v>2083</v>
      </c>
      <c r="C48" t="s">
        <v>8898</v>
      </c>
      <c r="D48" s="2">
        <v>20.190000000000001</v>
      </c>
      <c r="E48" s="2">
        <v>0</v>
      </c>
      <c r="F48"/>
      <c r="G48"/>
    </row>
    <row r="49" spans="2:7" x14ac:dyDescent="0.25">
      <c r="B49">
        <v>2082</v>
      </c>
      <c r="C49" t="s">
        <v>8898</v>
      </c>
      <c r="D49" s="2">
        <v>26.22</v>
      </c>
      <c r="E49" s="2">
        <v>0</v>
      </c>
      <c r="F49"/>
      <c r="G49"/>
    </row>
    <row r="50" spans="2:7" x14ac:dyDescent="0.25">
      <c r="B50">
        <v>2081</v>
      </c>
      <c r="C50" t="s">
        <v>8898</v>
      </c>
      <c r="D50" s="2">
        <v>36.25</v>
      </c>
      <c r="E50" s="2">
        <v>0</v>
      </c>
      <c r="F50"/>
      <c r="G50"/>
    </row>
    <row r="51" spans="2:7" x14ac:dyDescent="0.25">
      <c r="B51">
        <v>2080</v>
      </c>
      <c r="C51" t="s">
        <v>8898</v>
      </c>
      <c r="D51" s="2">
        <v>20.98</v>
      </c>
      <c r="E51" s="2">
        <v>0</v>
      </c>
      <c r="F51"/>
      <c r="G51"/>
    </row>
    <row r="52" spans="2:7" x14ac:dyDescent="0.25">
      <c r="B52">
        <v>2079</v>
      </c>
      <c r="C52" t="s">
        <v>8898</v>
      </c>
      <c r="D52" s="2">
        <v>0</v>
      </c>
      <c r="E52" s="2">
        <v>0</v>
      </c>
      <c r="F52"/>
      <c r="G52"/>
    </row>
    <row r="53" spans="2:7" x14ac:dyDescent="0.25">
      <c r="B53">
        <v>2078</v>
      </c>
      <c r="C53" t="s">
        <v>8898</v>
      </c>
      <c r="D53" s="2">
        <v>50.98</v>
      </c>
      <c r="E53" s="2">
        <v>0</v>
      </c>
      <c r="F53"/>
      <c r="G53"/>
    </row>
    <row r="54" spans="2:7" x14ac:dyDescent="0.25">
      <c r="B54">
        <v>2077</v>
      </c>
      <c r="C54" t="s">
        <v>8898</v>
      </c>
      <c r="D54" s="2">
        <v>5</v>
      </c>
      <c r="E54" s="2">
        <v>0</v>
      </c>
      <c r="F54"/>
      <c r="G54"/>
    </row>
    <row r="55" spans="2:7" x14ac:dyDescent="0.25">
      <c r="B55">
        <v>300</v>
      </c>
      <c r="C55" t="s">
        <v>8894</v>
      </c>
      <c r="D55" s="2">
        <v>32.700000000000003</v>
      </c>
      <c r="E55" s="2">
        <v>0</v>
      </c>
      <c r="F55"/>
      <c r="G55"/>
    </row>
    <row r="56" spans="2:7" x14ac:dyDescent="0.25">
      <c r="B56">
        <v>299</v>
      </c>
      <c r="C56" t="s">
        <v>8894</v>
      </c>
      <c r="D56" s="2">
        <v>55.5</v>
      </c>
      <c r="E56" s="2">
        <v>0</v>
      </c>
      <c r="F56"/>
      <c r="G56"/>
    </row>
    <row r="57" spans="2:7" x14ac:dyDescent="0.25">
      <c r="B57">
        <v>298</v>
      </c>
      <c r="C57" t="s">
        <v>8894</v>
      </c>
      <c r="D57" s="2">
        <v>34.049999999999997</v>
      </c>
      <c r="E57" s="2">
        <v>0</v>
      </c>
      <c r="F57"/>
      <c r="G57"/>
    </row>
    <row r="58" spans="2:7" x14ac:dyDescent="0.25">
      <c r="B58">
        <v>297</v>
      </c>
      <c r="C58" t="s">
        <v>8894</v>
      </c>
      <c r="D58" s="2">
        <v>37.15</v>
      </c>
      <c r="E58" s="2">
        <v>0</v>
      </c>
      <c r="F58"/>
      <c r="G58"/>
    </row>
    <row r="59" spans="2:7" x14ac:dyDescent="0.25">
      <c r="B59">
        <v>296</v>
      </c>
      <c r="C59" t="s">
        <v>8894</v>
      </c>
      <c r="D59" s="2">
        <v>50</v>
      </c>
      <c r="E59" s="2">
        <v>0</v>
      </c>
      <c r="F59"/>
      <c r="G59"/>
    </row>
    <row r="60" spans="2:7" x14ac:dyDescent="0.25">
      <c r="B60">
        <v>295</v>
      </c>
      <c r="C60" t="s">
        <v>8894</v>
      </c>
      <c r="D60" s="2">
        <v>51.25</v>
      </c>
      <c r="E60" s="2">
        <v>0</v>
      </c>
      <c r="F60"/>
      <c r="G60"/>
    </row>
    <row r="61" spans="2:7" x14ac:dyDescent="0.25">
      <c r="B61">
        <v>294</v>
      </c>
      <c r="C61" t="s">
        <v>8894</v>
      </c>
      <c r="D61" s="2">
        <v>10.5</v>
      </c>
      <c r="E61" s="2">
        <v>0</v>
      </c>
      <c r="F61"/>
      <c r="G61"/>
    </row>
    <row r="62" spans="2:7" x14ac:dyDescent="0.25">
      <c r="B62">
        <v>293</v>
      </c>
      <c r="C62" t="s">
        <v>8894</v>
      </c>
      <c r="D62" s="2">
        <v>60.7</v>
      </c>
      <c r="E62" s="2">
        <v>0</v>
      </c>
      <c r="F62"/>
      <c r="G62"/>
    </row>
    <row r="63" spans="2:7" x14ac:dyDescent="0.25">
      <c r="B63">
        <v>292</v>
      </c>
      <c r="C63" t="s">
        <v>8894</v>
      </c>
      <c r="D63" s="2">
        <v>40.01</v>
      </c>
      <c r="E63" s="2">
        <v>0</v>
      </c>
      <c r="F63"/>
      <c r="G63"/>
    </row>
    <row r="64" spans="2:7" x14ac:dyDescent="0.25">
      <c r="B64">
        <v>291</v>
      </c>
      <c r="C64" t="s">
        <v>8894</v>
      </c>
      <c r="D64" s="2">
        <v>16.43</v>
      </c>
      <c r="E64" s="2">
        <v>0</v>
      </c>
      <c r="F64"/>
      <c r="G64"/>
    </row>
    <row r="65" spans="2:7" x14ac:dyDescent="0.25">
      <c r="B65">
        <v>290</v>
      </c>
      <c r="C65" t="s">
        <v>8894</v>
      </c>
      <c r="D65" s="2">
        <v>25.2</v>
      </c>
      <c r="E65" s="2">
        <v>0</v>
      </c>
      <c r="F65"/>
      <c r="G65"/>
    </row>
    <row r="66" spans="2:7" x14ac:dyDescent="0.25">
      <c r="B66">
        <v>289</v>
      </c>
      <c r="C66" t="s">
        <v>8894</v>
      </c>
      <c r="D66" s="2">
        <v>15.32</v>
      </c>
      <c r="E66" s="2">
        <v>0</v>
      </c>
      <c r="F66"/>
      <c r="G66"/>
    </row>
    <row r="67" spans="2:7" x14ac:dyDescent="0.25">
      <c r="B67">
        <v>288</v>
      </c>
      <c r="C67" t="s">
        <v>8894</v>
      </c>
      <c r="D67" s="2">
        <v>24.98</v>
      </c>
      <c r="E67" s="2">
        <v>0</v>
      </c>
      <c r="F67"/>
      <c r="G67"/>
    </row>
    <row r="68" spans="2:7" x14ac:dyDescent="0.25">
      <c r="B68">
        <v>287</v>
      </c>
      <c r="C68" t="s">
        <v>8894</v>
      </c>
      <c r="D68" s="2">
        <v>8.9499999999999993</v>
      </c>
      <c r="E68" s="2">
        <v>0</v>
      </c>
      <c r="F68"/>
      <c r="G68"/>
    </row>
    <row r="69" spans="2:7" x14ac:dyDescent="0.25">
      <c r="B69">
        <v>286</v>
      </c>
      <c r="C69" t="s">
        <v>8894</v>
      </c>
      <c r="D69" s="2">
        <v>59.5</v>
      </c>
      <c r="E69" s="2">
        <v>0</v>
      </c>
      <c r="F69"/>
      <c r="G69"/>
    </row>
    <row r="70" spans="2:7" x14ac:dyDescent="0.25">
      <c r="B70">
        <v>285</v>
      </c>
      <c r="C70" t="s">
        <v>8894</v>
      </c>
      <c r="D70" s="2">
        <v>6.13</v>
      </c>
      <c r="E70" s="2">
        <v>0</v>
      </c>
      <c r="F70"/>
      <c r="G70"/>
    </row>
    <row r="71" spans="2:7" x14ac:dyDescent="0.25">
      <c r="B71">
        <v>315</v>
      </c>
      <c r="C71" t="s">
        <v>8894</v>
      </c>
      <c r="D71" s="2">
        <v>60.95</v>
      </c>
      <c r="E71" s="2">
        <v>0</v>
      </c>
      <c r="F71"/>
      <c r="G71"/>
    </row>
    <row r="72" spans="2:7" x14ac:dyDescent="0.25">
      <c r="B72">
        <v>314</v>
      </c>
      <c r="C72" t="s">
        <v>8894</v>
      </c>
      <c r="D72" s="2">
        <v>33.18</v>
      </c>
      <c r="E72" s="2">
        <v>0</v>
      </c>
      <c r="F72"/>
      <c r="G72"/>
    </row>
    <row r="73" spans="2:7" x14ac:dyDescent="0.25">
      <c r="B73">
        <v>313</v>
      </c>
      <c r="C73" t="s">
        <v>8894</v>
      </c>
      <c r="D73" s="2">
        <v>29.78</v>
      </c>
      <c r="E73" s="2">
        <v>0</v>
      </c>
      <c r="F73"/>
      <c r="G73"/>
    </row>
    <row r="74" spans="2:7" x14ac:dyDescent="0.25">
      <c r="B74">
        <v>312</v>
      </c>
      <c r="C74" t="s">
        <v>8894</v>
      </c>
      <c r="D74" s="2">
        <v>53.7</v>
      </c>
      <c r="E74" s="2">
        <v>0</v>
      </c>
      <c r="F74"/>
      <c r="G74"/>
    </row>
    <row r="75" spans="2:7" x14ac:dyDescent="0.25">
      <c r="B75">
        <v>311</v>
      </c>
      <c r="C75" t="s">
        <v>8894</v>
      </c>
      <c r="D75" s="2">
        <v>2.25</v>
      </c>
      <c r="E75" s="2">
        <v>0</v>
      </c>
      <c r="F75"/>
      <c r="G75"/>
    </row>
    <row r="76" spans="2:7" x14ac:dyDescent="0.25">
      <c r="B76">
        <v>310</v>
      </c>
      <c r="C76" t="s">
        <v>8894</v>
      </c>
      <c r="D76" s="2">
        <v>14.58</v>
      </c>
      <c r="E76" s="2">
        <v>0</v>
      </c>
      <c r="F76"/>
      <c r="G76"/>
    </row>
    <row r="77" spans="2:7" x14ac:dyDescent="0.25">
      <c r="B77">
        <v>309</v>
      </c>
      <c r="C77" t="s">
        <v>8894</v>
      </c>
      <c r="D77" s="2">
        <v>12.8</v>
      </c>
      <c r="E77" s="2">
        <v>0</v>
      </c>
      <c r="F77"/>
      <c r="G77"/>
    </row>
    <row r="78" spans="2:7" x14ac:dyDescent="0.25">
      <c r="B78">
        <v>308</v>
      </c>
      <c r="C78" t="s">
        <v>8894</v>
      </c>
      <c r="D78" s="2">
        <v>21.72</v>
      </c>
      <c r="E78" s="2">
        <v>0</v>
      </c>
      <c r="F78"/>
      <c r="G78"/>
    </row>
    <row r="79" spans="2:7" x14ac:dyDescent="0.25">
      <c r="B79">
        <v>307</v>
      </c>
      <c r="C79" t="s">
        <v>8894</v>
      </c>
      <c r="D79" s="2">
        <v>55.1</v>
      </c>
      <c r="E79" s="2">
        <v>0</v>
      </c>
      <c r="F79"/>
      <c r="G79"/>
    </row>
    <row r="80" spans="2:7" x14ac:dyDescent="0.25">
      <c r="B80">
        <v>306</v>
      </c>
      <c r="C80" t="s">
        <v>8894</v>
      </c>
      <c r="D80" s="2">
        <v>60.65</v>
      </c>
      <c r="E80" s="2">
        <v>0</v>
      </c>
      <c r="F80"/>
      <c r="G80"/>
    </row>
    <row r="81" spans="2:7" x14ac:dyDescent="0.25">
      <c r="B81">
        <v>305</v>
      </c>
      <c r="C81" t="s">
        <v>8894</v>
      </c>
      <c r="D81" s="2">
        <v>75.55</v>
      </c>
      <c r="E81" s="2">
        <v>0</v>
      </c>
      <c r="F81"/>
      <c r="G81"/>
    </row>
    <row r="82" spans="2:7" x14ac:dyDescent="0.25">
      <c r="B82">
        <v>304</v>
      </c>
      <c r="C82" t="s">
        <v>8894</v>
      </c>
      <c r="D82" s="2">
        <v>7.85</v>
      </c>
      <c r="E82" s="2">
        <v>0</v>
      </c>
      <c r="F82"/>
      <c r="G82"/>
    </row>
    <row r="83" spans="2:7" x14ac:dyDescent="0.25">
      <c r="B83">
        <v>303</v>
      </c>
      <c r="C83" t="s">
        <v>8894</v>
      </c>
      <c r="D83" s="2">
        <v>54.65</v>
      </c>
      <c r="E83" s="2">
        <v>0</v>
      </c>
      <c r="F83"/>
      <c r="G83"/>
    </row>
    <row r="84" spans="2:7" x14ac:dyDescent="0.25">
      <c r="B84">
        <v>302</v>
      </c>
      <c r="C84" t="s">
        <v>8894</v>
      </c>
      <c r="D84" s="2">
        <v>19.2</v>
      </c>
      <c r="E84" s="2">
        <v>0</v>
      </c>
      <c r="F84"/>
      <c r="G84"/>
    </row>
    <row r="85" spans="2:7" x14ac:dyDescent="0.25">
      <c r="B85">
        <v>301</v>
      </c>
      <c r="C85" t="s">
        <v>8894</v>
      </c>
      <c r="D85" s="2">
        <v>74.45</v>
      </c>
      <c r="E85" s="2">
        <v>0</v>
      </c>
      <c r="F85"/>
      <c r="G85"/>
    </row>
    <row r="86" spans="2:7" x14ac:dyDescent="0.25">
      <c r="B86">
        <v>4627</v>
      </c>
      <c r="C86" t="s">
        <v>8882</v>
      </c>
      <c r="D86" s="2">
        <v>0</v>
      </c>
      <c r="E86" s="2">
        <v>0</v>
      </c>
      <c r="F86"/>
      <c r="G86"/>
    </row>
    <row r="87" spans="2:7" x14ac:dyDescent="0.25">
      <c r="B87">
        <v>4028</v>
      </c>
      <c r="C87" t="s">
        <v>8882</v>
      </c>
      <c r="D87" s="2">
        <v>164.98</v>
      </c>
      <c r="E87" s="2">
        <v>0</v>
      </c>
      <c r="F87"/>
      <c r="G87"/>
    </row>
    <row r="88" spans="2:7" x14ac:dyDescent="0.25">
      <c r="B88">
        <v>4029</v>
      </c>
      <c r="C88" t="s">
        <v>8882</v>
      </c>
      <c r="D88" s="2">
        <v>23.04</v>
      </c>
      <c r="E88" s="2">
        <v>0</v>
      </c>
      <c r="F88"/>
      <c r="G88"/>
    </row>
    <row r="89" spans="2:7" x14ac:dyDescent="0.25">
      <c r="B89">
        <v>4030</v>
      </c>
      <c r="C89" t="s">
        <v>8881</v>
      </c>
      <c r="D89" s="2">
        <v>123.84</v>
      </c>
      <c r="E89" s="2">
        <v>0</v>
      </c>
      <c r="F89"/>
      <c r="G89"/>
    </row>
    <row r="90" spans="2:7" x14ac:dyDescent="0.25">
      <c r="B90">
        <v>4031</v>
      </c>
      <c r="C90" t="s">
        <v>8881</v>
      </c>
      <c r="D90" s="2">
        <v>177.26</v>
      </c>
      <c r="E90" s="2">
        <v>0</v>
      </c>
      <c r="F90"/>
      <c r="G90"/>
    </row>
    <row r="91" spans="2:7" x14ac:dyDescent="0.25">
      <c r="B91">
        <v>4032</v>
      </c>
      <c r="C91" t="s">
        <v>8881</v>
      </c>
      <c r="D91" s="2">
        <v>243.53</v>
      </c>
      <c r="E91" s="2">
        <v>0</v>
      </c>
      <c r="F91"/>
      <c r="G91"/>
    </row>
    <row r="92" spans="2:7" x14ac:dyDescent="0.25">
      <c r="B92">
        <v>4033</v>
      </c>
      <c r="C92" t="s">
        <v>8881</v>
      </c>
      <c r="D92" s="2">
        <v>22.6</v>
      </c>
      <c r="E92" s="2">
        <v>0</v>
      </c>
      <c r="F92"/>
      <c r="G92"/>
    </row>
    <row r="93" spans="2:7" x14ac:dyDescent="0.25">
      <c r="B93">
        <v>4034</v>
      </c>
      <c r="C93" t="s">
        <v>8880</v>
      </c>
      <c r="D93" s="2">
        <v>0</v>
      </c>
      <c r="E93" s="2">
        <v>0</v>
      </c>
      <c r="F93"/>
      <c r="G93"/>
    </row>
    <row r="94" spans="2:7" x14ac:dyDescent="0.25">
      <c r="B94">
        <v>4035</v>
      </c>
      <c r="C94" t="s">
        <v>8880</v>
      </c>
      <c r="D94" s="2">
        <v>47.14</v>
      </c>
      <c r="E94" s="2">
        <v>0</v>
      </c>
      <c r="F94"/>
      <c r="G94"/>
    </row>
    <row r="95" spans="2:7" x14ac:dyDescent="0.25">
      <c r="B95">
        <v>4036</v>
      </c>
      <c r="C95" t="s">
        <v>8879</v>
      </c>
      <c r="D95" s="2">
        <v>50.64</v>
      </c>
      <c r="E95" s="2">
        <v>0</v>
      </c>
      <c r="F95"/>
      <c r="G95"/>
    </row>
    <row r="96" spans="2:7" x14ac:dyDescent="0.25">
      <c r="B96">
        <v>4037</v>
      </c>
      <c r="C96" t="s">
        <v>8879</v>
      </c>
      <c r="D96" s="2">
        <v>397.76</v>
      </c>
      <c r="E96" s="2">
        <v>0</v>
      </c>
      <c r="F96"/>
      <c r="G96"/>
    </row>
    <row r="97" spans="2:7" x14ac:dyDescent="0.25">
      <c r="B97">
        <v>4038</v>
      </c>
      <c r="C97" t="s">
        <v>8878</v>
      </c>
      <c r="D97" s="2">
        <v>1122</v>
      </c>
      <c r="E97" s="2">
        <v>0</v>
      </c>
      <c r="F97"/>
      <c r="G97"/>
    </row>
    <row r="98" spans="2:7" x14ac:dyDescent="0.25">
      <c r="B98">
        <v>4039</v>
      </c>
      <c r="C98" t="s">
        <v>8878</v>
      </c>
      <c r="D98" s="2">
        <v>3444</v>
      </c>
      <c r="E98" s="2">
        <v>0</v>
      </c>
      <c r="F98"/>
      <c r="G98"/>
    </row>
    <row r="99" spans="2:7" x14ac:dyDescent="0.25">
      <c r="B99">
        <v>4040</v>
      </c>
      <c r="C99" t="s">
        <v>8878</v>
      </c>
      <c r="D99" s="2">
        <v>50.09</v>
      </c>
      <c r="E99" s="2">
        <v>0</v>
      </c>
      <c r="F99"/>
      <c r="G99"/>
    </row>
    <row r="100" spans="2:7" x14ac:dyDescent="0.25">
      <c r="B100">
        <v>4041</v>
      </c>
      <c r="C100" t="s">
        <v>8877</v>
      </c>
      <c r="D100" s="2">
        <v>20.34</v>
      </c>
      <c r="E100" s="2">
        <v>0</v>
      </c>
      <c r="F100"/>
      <c r="G100"/>
    </row>
    <row r="101" spans="2:7" x14ac:dyDescent="0.25">
      <c r="B101">
        <v>4042</v>
      </c>
      <c r="C101" t="s">
        <v>8877</v>
      </c>
      <c r="D101" s="2">
        <v>293.98</v>
      </c>
      <c r="E101" s="2">
        <v>0</v>
      </c>
      <c r="F101"/>
      <c r="G101"/>
    </row>
    <row r="102" spans="2:7" x14ac:dyDescent="0.25">
      <c r="B102">
        <v>4043</v>
      </c>
      <c r="C102" t="s">
        <v>8877</v>
      </c>
      <c r="D102" s="2">
        <v>29.81</v>
      </c>
      <c r="E102" s="2">
        <v>0</v>
      </c>
      <c r="F102"/>
      <c r="G102"/>
    </row>
    <row r="103" spans="2:7" x14ac:dyDescent="0.25">
      <c r="B103">
        <v>4044</v>
      </c>
      <c r="C103" t="s">
        <v>8876</v>
      </c>
      <c r="D103" s="2">
        <v>81.180000000000007</v>
      </c>
      <c r="E103" s="2">
        <v>0</v>
      </c>
      <c r="F103"/>
      <c r="G103"/>
    </row>
    <row r="104" spans="2:7" x14ac:dyDescent="0.25">
      <c r="B104">
        <v>4045</v>
      </c>
      <c r="C104" t="s">
        <v>8876</v>
      </c>
      <c r="D104" s="2">
        <v>43.44</v>
      </c>
      <c r="E104" s="2">
        <v>0</v>
      </c>
      <c r="F104"/>
      <c r="G104"/>
    </row>
    <row r="105" spans="2:7" x14ac:dyDescent="0.25">
      <c r="B105">
        <v>4046</v>
      </c>
      <c r="C105" t="s">
        <v>8876</v>
      </c>
      <c r="D105" s="2">
        <v>45.7</v>
      </c>
      <c r="E105" s="2">
        <v>0</v>
      </c>
      <c r="F105"/>
      <c r="G105"/>
    </row>
    <row r="106" spans="2:7" x14ac:dyDescent="0.25">
      <c r="B106">
        <v>4047</v>
      </c>
      <c r="C106" t="s">
        <v>8876</v>
      </c>
      <c r="D106" s="2">
        <v>67.319999999999993</v>
      </c>
      <c r="E106" s="2">
        <v>0</v>
      </c>
      <c r="F106"/>
      <c r="G106"/>
    </row>
    <row r="107" spans="2:7" x14ac:dyDescent="0.25">
      <c r="B107">
        <v>4048</v>
      </c>
      <c r="C107" t="s">
        <v>8875</v>
      </c>
      <c r="D107" s="2">
        <v>176.37</v>
      </c>
      <c r="E107" s="2">
        <v>0</v>
      </c>
      <c r="F107"/>
      <c r="G107"/>
    </row>
    <row r="108" spans="2:7" x14ac:dyDescent="0.25">
      <c r="B108">
        <v>4049</v>
      </c>
      <c r="C108" t="s">
        <v>8875</v>
      </c>
      <c r="D108" s="2">
        <v>73.06</v>
      </c>
      <c r="E108" s="2">
        <v>0</v>
      </c>
      <c r="F108"/>
      <c r="G108"/>
    </row>
    <row r="109" spans="2:7" x14ac:dyDescent="0.25">
      <c r="B109">
        <v>4050</v>
      </c>
      <c r="C109" t="s">
        <v>8874</v>
      </c>
      <c r="D109" s="2">
        <v>66.260000000000005</v>
      </c>
      <c r="E109" s="2">
        <v>0</v>
      </c>
      <c r="F109"/>
      <c r="G109"/>
    </row>
    <row r="110" spans="2:7" x14ac:dyDescent="0.25">
      <c r="B110">
        <v>4051</v>
      </c>
      <c r="C110" t="s">
        <v>8874</v>
      </c>
      <c r="D110" s="2">
        <v>15.6</v>
      </c>
      <c r="E110" s="2">
        <v>0</v>
      </c>
      <c r="F110"/>
      <c r="G110"/>
    </row>
    <row r="111" spans="2:7" x14ac:dyDescent="0.25">
      <c r="B111">
        <v>4052</v>
      </c>
      <c r="C111" t="s">
        <v>8873</v>
      </c>
      <c r="D111" s="2">
        <v>22.44</v>
      </c>
      <c r="E111" s="2">
        <v>0</v>
      </c>
      <c r="F111"/>
      <c r="G111"/>
    </row>
    <row r="112" spans="2:7" x14ac:dyDescent="0.25">
      <c r="B112">
        <v>4053</v>
      </c>
      <c r="C112" t="s">
        <v>8873</v>
      </c>
      <c r="D112" s="2">
        <v>173.96</v>
      </c>
      <c r="E112" s="2">
        <v>0</v>
      </c>
      <c r="F112"/>
      <c r="G112"/>
    </row>
    <row r="113" spans="2:7" x14ac:dyDescent="0.25">
      <c r="B113">
        <v>4054</v>
      </c>
      <c r="C113" t="s">
        <v>8872</v>
      </c>
      <c r="D113" s="2">
        <v>0</v>
      </c>
      <c r="E113" s="2">
        <v>0</v>
      </c>
      <c r="F113"/>
      <c r="G113"/>
    </row>
    <row r="114" spans="2:7" x14ac:dyDescent="0.25">
      <c r="B114">
        <v>4055</v>
      </c>
      <c r="C114" t="s">
        <v>8872</v>
      </c>
      <c r="D114" s="2">
        <v>144.1</v>
      </c>
      <c r="E114" s="2">
        <v>0</v>
      </c>
      <c r="F114"/>
      <c r="G114"/>
    </row>
    <row r="115" spans="2:7" x14ac:dyDescent="0.25">
      <c r="B115">
        <v>4056</v>
      </c>
      <c r="C115" t="s">
        <v>8871</v>
      </c>
      <c r="D115" s="2">
        <v>498.88</v>
      </c>
      <c r="E115" s="2">
        <v>0</v>
      </c>
      <c r="F115"/>
      <c r="G115"/>
    </row>
    <row r="116" spans="2:7" x14ac:dyDescent="0.25">
      <c r="B116">
        <v>4057</v>
      </c>
      <c r="C116" t="s">
        <v>8871</v>
      </c>
      <c r="D116" s="2">
        <v>72.95</v>
      </c>
      <c r="E116" s="2">
        <v>0</v>
      </c>
      <c r="F116"/>
      <c r="G116"/>
    </row>
    <row r="117" spans="2:7" x14ac:dyDescent="0.25">
      <c r="B117">
        <v>458</v>
      </c>
      <c r="C117" t="s">
        <v>8870</v>
      </c>
      <c r="D117" s="2">
        <v>35.450000000000003</v>
      </c>
      <c r="E117" s="2">
        <v>0</v>
      </c>
      <c r="F117"/>
      <c r="G117"/>
    </row>
    <row r="118" spans="2:7" x14ac:dyDescent="0.25">
      <c r="B118">
        <v>4059</v>
      </c>
      <c r="C118" t="s">
        <v>8870</v>
      </c>
      <c r="D118" s="2">
        <v>52.57</v>
      </c>
      <c r="E118" s="2">
        <v>0</v>
      </c>
      <c r="F118"/>
      <c r="G118"/>
    </row>
    <row r="119" spans="2:7" x14ac:dyDescent="0.25">
      <c r="B119">
        <v>4060</v>
      </c>
      <c r="C119" t="s">
        <v>8869</v>
      </c>
      <c r="D119" s="2">
        <v>291.72000000000003</v>
      </c>
      <c r="E119" s="2">
        <v>0</v>
      </c>
      <c r="F119"/>
      <c r="G119"/>
    </row>
    <row r="120" spans="2:7" x14ac:dyDescent="0.25">
      <c r="B120">
        <v>4062</v>
      </c>
      <c r="C120" t="s">
        <v>8869</v>
      </c>
      <c r="D120" s="2">
        <v>397.76</v>
      </c>
      <c r="E120" s="2">
        <v>0</v>
      </c>
      <c r="F120"/>
      <c r="G120"/>
    </row>
    <row r="121" spans="2:7" x14ac:dyDescent="0.25">
      <c r="B121">
        <v>4061</v>
      </c>
      <c r="C121" t="s">
        <v>8869</v>
      </c>
      <c r="D121" s="2">
        <v>0</v>
      </c>
      <c r="E121" s="2">
        <v>0</v>
      </c>
      <c r="F121"/>
      <c r="G121"/>
    </row>
    <row r="122" spans="2:7" x14ac:dyDescent="0.25">
      <c r="B122" t="s">
        <v>8017</v>
      </c>
      <c r="D122" s="2">
        <v>11721.79</v>
      </c>
      <c r="E122" s="2">
        <v>0</v>
      </c>
      <c r="F122"/>
      <c r="G122"/>
    </row>
    <row r="123" spans="2:7" x14ac:dyDescent="0.25">
      <c r="F123"/>
      <c r="G123"/>
    </row>
    <row r="124" spans="2:7" x14ac:dyDescent="0.25">
      <c r="F124"/>
      <c r="G124"/>
    </row>
    <row r="125" spans="2:7" x14ac:dyDescent="0.25">
      <c r="F125"/>
      <c r="G125"/>
    </row>
    <row r="126" spans="2:7" x14ac:dyDescent="0.25">
      <c r="F126"/>
      <c r="G126"/>
    </row>
    <row r="127" spans="2:7" x14ac:dyDescent="0.25">
      <c r="F127"/>
      <c r="G127"/>
    </row>
    <row r="128" spans="2:7" x14ac:dyDescent="0.25">
      <c r="F128"/>
      <c r="G128"/>
    </row>
    <row r="129" spans="6:7" x14ac:dyDescent="0.25">
      <c r="F129"/>
      <c r="G129"/>
    </row>
    <row r="130" spans="6:7" x14ac:dyDescent="0.25">
      <c r="F130"/>
      <c r="G130"/>
    </row>
    <row r="131" spans="6:7" x14ac:dyDescent="0.25">
      <c r="F131"/>
      <c r="G131"/>
    </row>
    <row r="132" spans="6:7" x14ac:dyDescent="0.25">
      <c r="F132"/>
      <c r="G132"/>
    </row>
    <row r="133" spans="6:7" x14ac:dyDescent="0.25">
      <c r="F133"/>
      <c r="G133"/>
    </row>
    <row r="134" spans="6:7" x14ac:dyDescent="0.25">
      <c r="F134"/>
      <c r="G134"/>
    </row>
    <row r="135" spans="6:7" x14ac:dyDescent="0.25">
      <c r="F135"/>
      <c r="G135"/>
    </row>
    <row r="136" spans="6:7" x14ac:dyDescent="0.25">
      <c r="F136"/>
      <c r="G136"/>
    </row>
    <row r="137" spans="6:7" x14ac:dyDescent="0.25">
      <c r="F137"/>
      <c r="G137"/>
    </row>
    <row r="138" spans="6:7" x14ac:dyDescent="0.25">
      <c r="F138"/>
      <c r="G138"/>
    </row>
    <row r="139" spans="6:7" x14ac:dyDescent="0.25">
      <c r="F139"/>
      <c r="G139"/>
    </row>
    <row r="140" spans="6:7" x14ac:dyDescent="0.25">
      <c r="F140"/>
      <c r="G140"/>
    </row>
    <row r="141" spans="6:7" x14ac:dyDescent="0.25">
      <c r="F141"/>
      <c r="G141"/>
    </row>
    <row r="142" spans="6:7" x14ac:dyDescent="0.25">
      <c r="F142"/>
      <c r="G142"/>
    </row>
    <row r="143" spans="6:7" x14ac:dyDescent="0.25">
      <c r="F143"/>
      <c r="G143"/>
    </row>
    <row r="144" spans="6:7" x14ac:dyDescent="0.25">
      <c r="F144"/>
      <c r="G144"/>
    </row>
    <row r="145" spans="6:7" x14ac:dyDescent="0.25">
      <c r="F145"/>
      <c r="G145"/>
    </row>
    <row r="146" spans="6:7" x14ac:dyDescent="0.25">
      <c r="F146"/>
      <c r="G146"/>
    </row>
    <row r="147" spans="6:7" x14ac:dyDescent="0.25">
      <c r="F147"/>
      <c r="G147"/>
    </row>
    <row r="148" spans="6:7" x14ac:dyDescent="0.25">
      <c r="F148"/>
      <c r="G148"/>
    </row>
    <row r="149" spans="6:7" x14ac:dyDescent="0.25">
      <c r="F149"/>
      <c r="G149"/>
    </row>
    <row r="150" spans="6:7" x14ac:dyDescent="0.25">
      <c r="F150"/>
      <c r="G150"/>
    </row>
    <row r="151" spans="6:7" x14ac:dyDescent="0.25">
      <c r="F151"/>
      <c r="G151"/>
    </row>
    <row r="152" spans="6:7" x14ac:dyDescent="0.25">
      <c r="F152"/>
      <c r="G152"/>
    </row>
    <row r="153" spans="6:7" x14ac:dyDescent="0.25">
      <c r="F153"/>
      <c r="G153"/>
    </row>
    <row r="154" spans="6:7" x14ac:dyDescent="0.25">
      <c r="F154"/>
      <c r="G154"/>
    </row>
    <row r="155" spans="6:7" x14ac:dyDescent="0.25">
      <c r="F155"/>
      <c r="G155"/>
    </row>
    <row r="156" spans="6:7" x14ac:dyDescent="0.25">
      <c r="F156"/>
      <c r="G156"/>
    </row>
    <row r="157" spans="6:7" x14ac:dyDescent="0.25">
      <c r="F157"/>
      <c r="G157"/>
    </row>
    <row r="158" spans="6:7" x14ac:dyDescent="0.25">
      <c r="F158"/>
      <c r="G158"/>
    </row>
    <row r="159" spans="6:7" x14ac:dyDescent="0.25">
      <c r="F159"/>
      <c r="G159"/>
    </row>
    <row r="160" spans="6:7" x14ac:dyDescent="0.25">
      <c r="F160"/>
      <c r="G160"/>
    </row>
    <row r="161" spans="6:7" x14ac:dyDescent="0.25">
      <c r="F161"/>
      <c r="G161"/>
    </row>
    <row r="162" spans="6:7" x14ac:dyDescent="0.25">
      <c r="F162"/>
      <c r="G162"/>
    </row>
    <row r="163" spans="6:7" x14ac:dyDescent="0.25">
      <c r="F163"/>
      <c r="G163"/>
    </row>
    <row r="164" spans="6:7" x14ac:dyDescent="0.25">
      <c r="F164"/>
      <c r="G164"/>
    </row>
    <row r="165" spans="6:7" x14ac:dyDescent="0.25">
      <c r="F165"/>
      <c r="G165"/>
    </row>
    <row r="166" spans="6:7" x14ac:dyDescent="0.25">
      <c r="F166"/>
      <c r="G166"/>
    </row>
    <row r="167" spans="6:7" x14ac:dyDescent="0.25">
      <c r="F167"/>
      <c r="G167"/>
    </row>
    <row r="168" spans="6:7" x14ac:dyDescent="0.25">
      <c r="F168"/>
      <c r="G168"/>
    </row>
    <row r="169" spans="6:7" x14ac:dyDescent="0.25">
      <c r="F169"/>
      <c r="G169"/>
    </row>
    <row r="170" spans="6:7" x14ac:dyDescent="0.25">
      <c r="F170"/>
      <c r="G170"/>
    </row>
    <row r="171" spans="6:7" x14ac:dyDescent="0.25">
      <c r="F171"/>
      <c r="G171"/>
    </row>
    <row r="172" spans="6:7" x14ac:dyDescent="0.25">
      <c r="F172"/>
      <c r="G172"/>
    </row>
    <row r="173" spans="6:7" x14ac:dyDescent="0.25">
      <c r="F173"/>
      <c r="G173"/>
    </row>
    <row r="174" spans="6:7" x14ac:dyDescent="0.25">
      <c r="F174"/>
      <c r="G174"/>
    </row>
    <row r="175" spans="6:7" x14ac:dyDescent="0.25">
      <c r="F175"/>
      <c r="G175"/>
    </row>
    <row r="176" spans="6:7" x14ac:dyDescent="0.25">
      <c r="F176"/>
      <c r="G176"/>
    </row>
    <row r="177" spans="6:7" x14ac:dyDescent="0.25">
      <c r="F177"/>
      <c r="G177"/>
    </row>
    <row r="178" spans="6:7" x14ac:dyDescent="0.25">
      <c r="F178"/>
      <c r="G178"/>
    </row>
    <row r="179" spans="6:7" x14ac:dyDescent="0.25">
      <c r="F179"/>
      <c r="G179"/>
    </row>
    <row r="180" spans="6:7" x14ac:dyDescent="0.25">
      <c r="F180"/>
      <c r="G180"/>
    </row>
    <row r="181" spans="6:7" x14ac:dyDescent="0.25">
      <c r="F181"/>
      <c r="G181"/>
    </row>
    <row r="182" spans="6:7" x14ac:dyDescent="0.25">
      <c r="F182"/>
      <c r="G182"/>
    </row>
    <row r="183" spans="6:7" x14ac:dyDescent="0.25">
      <c r="F183"/>
      <c r="G183"/>
    </row>
    <row r="184" spans="6:7" x14ac:dyDescent="0.25">
      <c r="F184"/>
      <c r="G184"/>
    </row>
    <row r="185" spans="6:7" x14ac:dyDescent="0.25">
      <c r="F185"/>
      <c r="G185"/>
    </row>
    <row r="186" spans="6:7" x14ac:dyDescent="0.25">
      <c r="F186"/>
      <c r="G186"/>
    </row>
    <row r="187" spans="6:7" x14ac:dyDescent="0.25">
      <c r="F187"/>
      <c r="G187"/>
    </row>
    <row r="188" spans="6:7" x14ac:dyDescent="0.25">
      <c r="F188"/>
      <c r="G188"/>
    </row>
    <row r="189" spans="6:7" x14ac:dyDescent="0.25">
      <c r="F189"/>
      <c r="G189"/>
    </row>
    <row r="190" spans="6:7" x14ac:dyDescent="0.25">
      <c r="F190"/>
      <c r="G190"/>
    </row>
    <row r="191" spans="6:7" x14ac:dyDescent="0.25">
      <c r="F191"/>
      <c r="G191"/>
    </row>
    <row r="192" spans="6:7" x14ac:dyDescent="0.25">
      <c r="F192"/>
      <c r="G192"/>
    </row>
    <row r="193" spans="6:7" x14ac:dyDescent="0.25">
      <c r="F193"/>
      <c r="G193"/>
    </row>
    <row r="194" spans="6:7" x14ac:dyDescent="0.25">
      <c r="F194"/>
      <c r="G194"/>
    </row>
    <row r="195" spans="6:7" x14ac:dyDescent="0.25">
      <c r="F195"/>
      <c r="G195"/>
    </row>
    <row r="196" spans="6:7" x14ac:dyDescent="0.25">
      <c r="F196"/>
      <c r="G196"/>
    </row>
    <row r="197" spans="6:7" x14ac:dyDescent="0.25">
      <c r="F197"/>
      <c r="G197"/>
    </row>
    <row r="198" spans="6:7" x14ac:dyDescent="0.25">
      <c r="F198"/>
      <c r="G198"/>
    </row>
    <row r="199" spans="6:7" x14ac:dyDescent="0.25">
      <c r="F199"/>
      <c r="G199"/>
    </row>
    <row r="200" spans="6:7" x14ac:dyDescent="0.25">
      <c r="F200"/>
      <c r="G200"/>
    </row>
    <row r="201" spans="6:7" x14ac:dyDescent="0.25">
      <c r="F201"/>
      <c r="G201"/>
    </row>
    <row r="202" spans="6:7" x14ac:dyDescent="0.25">
      <c r="F202"/>
      <c r="G202"/>
    </row>
    <row r="203" spans="6:7" x14ac:dyDescent="0.25">
      <c r="F203"/>
      <c r="G203"/>
    </row>
    <row r="204" spans="6:7" x14ac:dyDescent="0.25">
      <c r="F204"/>
      <c r="G204"/>
    </row>
    <row r="205" spans="6:7" x14ac:dyDescent="0.25">
      <c r="F205"/>
      <c r="G205"/>
    </row>
    <row r="206" spans="6:7" x14ac:dyDescent="0.25">
      <c r="F206"/>
      <c r="G206"/>
    </row>
    <row r="207" spans="6:7" x14ac:dyDescent="0.25">
      <c r="F207"/>
      <c r="G207"/>
    </row>
    <row r="208" spans="6:7" x14ac:dyDescent="0.25">
      <c r="F208"/>
      <c r="G208"/>
    </row>
    <row r="209" spans="6:7" x14ac:dyDescent="0.25">
      <c r="F209"/>
      <c r="G209"/>
    </row>
    <row r="210" spans="6:7" x14ac:dyDescent="0.25">
      <c r="F210"/>
      <c r="G210"/>
    </row>
    <row r="211" spans="6:7" x14ac:dyDescent="0.25">
      <c r="F211"/>
      <c r="G211"/>
    </row>
    <row r="212" spans="6:7" x14ac:dyDescent="0.25">
      <c r="F212"/>
      <c r="G212"/>
    </row>
    <row r="213" spans="6:7" x14ac:dyDescent="0.25">
      <c r="F213"/>
      <c r="G213"/>
    </row>
    <row r="214" spans="6:7" x14ac:dyDescent="0.25">
      <c r="F214"/>
      <c r="G214"/>
    </row>
    <row r="215" spans="6:7" x14ac:dyDescent="0.25">
      <c r="F215"/>
      <c r="G215"/>
    </row>
    <row r="216" spans="6:7" x14ac:dyDescent="0.25">
      <c r="F216"/>
      <c r="G216"/>
    </row>
    <row r="217" spans="6:7" x14ac:dyDescent="0.25">
      <c r="F217"/>
      <c r="G217"/>
    </row>
    <row r="218" spans="6:7" x14ac:dyDescent="0.25">
      <c r="F218"/>
      <c r="G218"/>
    </row>
    <row r="219" spans="6:7" x14ac:dyDescent="0.25">
      <c r="F219"/>
      <c r="G219"/>
    </row>
    <row r="220" spans="6:7" x14ac:dyDescent="0.25">
      <c r="F220"/>
      <c r="G220"/>
    </row>
    <row r="221" spans="6:7" x14ac:dyDescent="0.25">
      <c r="F221"/>
      <c r="G221"/>
    </row>
    <row r="222" spans="6:7" x14ac:dyDescent="0.25">
      <c r="F222"/>
      <c r="G222"/>
    </row>
    <row r="223" spans="6:7" x14ac:dyDescent="0.25">
      <c r="F223"/>
      <c r="G223"/>
    </row>
    <row r="224" spans="6:7" x14ac:dyDescent="0.25">
      <c r="F224"/>
      <c r="G224"/>
    </row>
    <row r="225" spans="6:7" x14ac:dyDescent="0.25">
      <c r="F225"/>
      <c r="G225"/>
    </row>
    <row r="226" spans="6:7" x14ac:dyDescent="0.25">
      <c r="F226"/>
      <c r="G226"/>
    </row>
    <row r="227" spans="6:7" x14ac:dyDescent="0.25">
      <c r="F227"/>
      <c r="G227"/>
    </row>
    <row r="228" spans="6:7" x14ac:dyDescent="0.25">
      <c r="F228"/>
      <c r="G228"/>
    </row>
    <row r="229" spans="6:7" x14ac:dyDescent="0.25">
      <c r="F229"/>
      <c r="G229"/>
    </row>
    <row r="230" spans="6:7" x14ac:dyDescent="0.25">
      <c r="F230"/>
      <c r="G230"/>
    </row>
    <row r="231" spans="6:7" x14ac:dyDescent="0.25">
      <c r="F231"/>
      <c r="G231"/>
    </row>
    <row r="232" spans="6:7" x14ac:dyDescent="0.25">
      <c r="F232"/>
      <c r="G232"/>
    </row>
    <row r="233" spans="6:7" x14ac:dyDescent="0.25">
      <c r="F233"/>
      <c r="G233"/>
    </row>
    <row r="234" spans="6:7" x14ac:dyDescent="0.25">
      <c r="F234"/>
      <c r="G234"/>
    </row>
    <row r="235" spans="6:7" x14ac:dyDescent="0.25">
      <c r="F235"/>
      <c r="G235"/>
    </row>
    <row r="236" spans="6:7" x14ac:dyDescent="0.25">
      <c r="F236"/>
      <c r="G236"/>
    </row>
    <row r="237" spans="6:7" x14ac:dyDescent="0.25">
      <c r="F237"/>
      <c r="G237"/>
    </row>
    <row r="238" spans="6:7" x14ac:dyDescent="0.25">
      <c r="F238"/>
      <c r="G238"/>
    </row>
    <row r="239" spans="6:7" x14ac:dyDescent="0.25">
      <c r="F239"/>
      <c r="G239"/>
    </row>
    <row r="240" spans="6:7" x14ac:dyDescent="0.25">
      <c r="F240"/>
      <c r="G240"/>
    </row>
    <row r="241" spans="6:7" x14ac:dyDescent="0.25">
      <c r="F241"/>
      <c r="G241"/>
    </row>
    <row r="242" spans="6:7" x14ac:dyDescent="0.25">
      <c r="F242"/>
      <c r="G242"/>
    </row>
    <row r="243" spans="6:7" x14ac:dyDescent="0.25">
      <c r="F243"/>
      <c r="G243"/>
    </row>
    <row r="244" spans="6:7" x14ac:dyDescent="0.25">
      <c r="F244"/>
      <c r="G244"/>
    </row>
    <row r="245" spans="6:7" x14ac:dyDescent="0.25">
      <c r="F245"/>
      <c r="G245"/>
    </row>
    <row r="246" spans="6:7" x14ac:dyDescent="0.25">
      <c r="F246"/>
      <c r="G246"/>
    </row>
    <row r="247" spans="6:7" x14ac:dyDescent="0.25">
      <c r="F247"/>
      <c r="G247"/>
    </row>
    <row r="248" spans="6:7" x14ac:dyDescent="0.25">
      <c r="F248"/>
      <c r="G248"/>
    </row>
    <row r="249" spans="6:7" x14ac:dyDescent="0.25">
      <c r="F249"/>
      <c r="G249"/>
    </row>
    <row r="250" spans="6:7" x14ac:dyDescent="0.25">
      <c r="F250"/>
      <c r="G250"/>
    </row>
    <row r="251" spans="6:7" x14ac:dyDescent="0.25">
      <c r="F251"/>
      <c r="G251"/>
    </row>
    <row r="252" spans="6:7" x14ac:dyDescent="0.25">
      <c r="F252"/>
      <c r="G252"/>
    </row>
    <row r="253" spans="6:7" x14ac:dyDescent="0.25">
      <c r="F253"/>
      <c r="G253"/>
    </row>
    <row r="254" spans="6:7" x14ac:dyDescent="0.25">
      <c r="F254"/>
      <c r="G254"/>
    </row>
    <row r="255" spans="6:7" x14ac:dyDescent="0.25">
      <c r="F255"/>
      <c r="G255"/>
    </row>
    <row r="256" spans="6:7" x14ac:dyDescent="0.25">
      <c r="F256"/>
      <c r="G256"/>
    </row>
    <row r="257" spans="6:7" x14ac:dyDescent="0.25">
      <c r="F257"/>
      <c r="G257"/>
    </row>
    <row r="258" spans="6:7" x14ac:dyDescent="0.25">
      <c r="F258"/>
      <c r="G258"/>
    </row>
    <row r="259" spans="6:7" x14ac:dyDescent="0.25">
      <c r="F259"/>
      <c r="G259"/>
    </row>
    <row r="260" spans="6:7" x14ac:dyDescent="0.25">
      <c r="F260"/>
      <c r="G260"/>
    </row>
    <row r="261" spans="6:7" x14ac:dyDescent="0.25">
      <c r="F261"/>
      <c r="G261"/>
    </row>
    <row r="262" spans="6:7" x14ac:dyDescent="0.25">
      <c r="F262"/>
      <c r="G262"/>
    </row>
    <row r="263" spans="6:7" x14ac:dyDescent="0.25">
      <c r="F263"/>
      <c r="G263"/>
    </row>
    <row r="264" spans="6:7" x14ac:dyDescent="0.25">
      <c r="F264"/>
      <c r="G264"/>
    </row>
    <row r="265" spans="6:7" x14ac:dyDescent="0.25">
      <c r="F265"/>
      <c r="G265"/>
    </row>
    <row r="266" spans="6:7" x14ac:dyDescent="0.25">
      <c r="F266"/>
      <c r="G266"/>
    </row>
    <row r="267" spans="6:7" x14ac:dyDescent="0.25">
      <c r="F267"/>
      <c r="G267"/>
    </row>
    <row r="268" spans="6:7" x14ac:dyDescent="0.25">
      <c r="F268"/>
      <c r="G268"/>
    </row>
    <row r="269" spans="6:7" x14ac:dyDescent="0.25">
      <c r="F269"/>
      <c r="G269"/>
    </row>
    <row r="270" spans="6:7" x14ac:dyDescent="0.25">
      <c r="F270"/>
      <c r="G270"/>
    </row>
    <row r="271" spans="6:7" x14ac:dyDescent="0.25">
      <c r="F271"/>
      <c r="G271"/>
    </row>
    <row r="272" spans="6:7" x14ac:dyDescent="0.25">
      <c r="F272"/>
      <c r="G272"/>
    </row>
    <row r="273" spans="6:7" x14ac:dyDescent="0.25">
      <c r="F273"/>
      <c r="G273"/>
    </row>
    <row r="274" spans="6:7" x14ac:dyDescent="0.25">
      <c r="F274"/>
      <c r="G274"/>
    </row>
    <row r="275" spans="6:7" x14ac:dyDescent="0.25">
      <c r="F275"/>
      <c r="G275"/>
    </row>
    <row r="276" spans="6:7" x14ac:dyDescent="0.25">
      <c r="F276"/>
      <c r="G276"/>
    </row>
    <row r="277" spans="6:7" x14ac:dyDescent="0.25">
      <c r="F277"/>
      <c r="G277"/>
    </row>
    <row r="278" spans="6:7" x14ac:dyDescent="0.25">
      <c r="F278"/>
      <c r="G278"/>
    </row>
    <row r="279" spans="6:7" x14ac:dyDescent="0.25">
      <c r="F279"/>
      <c r="G279"/>
    </row>
    <row r="280" spans="6:7" x14ac:dyDescent="0.25">
      <c r="F280"/>
      <c r="G280"/>
    </row>
    <row r="281" spans="6:7" x14ac:dyDescent="0.25">
      <c r="F281"/>
      <c r="G281"/>
    </row>
    <row r="282" spans="6:7" x14ac:dyDescent="0.25">
      <c r="F282"/>
      <c r="G282"/>
    </row>
    <row r="283" spans="6:7" x14ac:dyDescent="0.25">
      <c r="F283"/>
      <c r="G283"/>
    </row>
    <row r="284" spans="6:7" x14ac:dyDescent="0.25">
      <c r="F284"/>
      <c r="G284"/>
    </row>
    <row r="285" spans="6:7" x14ac:dyDescent="0.25">
      <c r="F285"/>
      <c r="G285"/>
    </row>
    <row r="286" spans="6:7" x14ac:dyDescent="0.25">
      <c r="F286"/>
      <c r="G286"/>
    </row>
    <row r="287" spans="6:7" x14ac:dyDescent="0.25">
      <c r="F287"/>
      <c r="G287"/>
    </row>
    <row r="288" spans="6:7" x14ac:dyDescent="0.25">
      <c r="F288"/>
      <c r="G288"/>
    </row>
    <row r="289" spans="6:7" x14ac:dyDescent="0.25">
      <c r="F289"/>
      <c r="G289"/>
    </row>
    <row r="290" spans="6:7" x14ac:dyDescent="0.25">
      <c r="F290"/>
      <c r="G290"/>
    </row>
    <row r="291" spans="6:7" x14ac:dyDescent="0.25">
      <c r="F291"/>
      <c r="G291"/>
    </row>
    <row r="292" spans="6:7" x14ac:dyDescent="0.25">
      <c r="F292"/>
      <c r="G292"/>
    </row>
    <row r="293" spans="6:7" x14ac:dyDescent="0.25">
      <c r="F293"/>
      <c r="G293"/>
    </row>
    <row r="294" spans="6:7" x14ac:dyDescent="0.25">
      <c r="F294"/>
      <c r="G294"/>
    </row>
    <row r="295" spans="6:7" x14ac:dyDescent="0.25">
      <c r="F295"/>
      <c r="G295"/>
    </row>
    <row r="296" spans="6:7" x14ac:dyDescent="0.25">
      <c r="F296"/>
      <c r="G296"/>
    </row>
    <row r="297" spans="6:7" x14ac:dyDescent="0.25">
      <c r="F297"/>
      <c r="G297"/>
    </row>
    <row r="298" spans="6:7" x14ac:dyDescent="0.25">
      <c r="F298"/>
      <c r="G298"/>
    </row>
    <row r="299" spans="6:7" x14ac:dyDescent="0.25">
      <c r="F299"/>
      <c r="G299"/>
    </row>
    <row r="300" spans="6:7" x14ac:dyDescent="0.25">
      <c r="F300"/>
      <c r="G300"/>
    </row>
    <row r="301" spans="6:7" x14ac:dyDescent="0.25">
      <c r="F301"/>
      <c r="G301"/>
    </row>
    <row r="302" spans="6:7" x14ac:dyDescent="0.25">
      <c r="F302"/>
      <c r="G302"/>
    </row>
    <row r="303" spans="6:7" x14ac:dyDescent="0.25">
      <c r="F303"/>
      <c r="G303"/>
    </row>
    <row r="304" spans="6:7" x14ac:dyDescent="0.25">
      <c r="F304"/>
      <c r="G304"/>
    </row>
    <row r="305" spans="6:7" x14ac:dyDescent="0.25">
      <c r="F305"/>
      <c r="G305"/>
    </row>
    <row r="306" spans="6:7" x14ac:dyDescent="0.25">
      <c r="F306"/>
      <c r="G306"/>
    </row>
    <row r="307" spans="6:7" x14ac:dyDescent="0.25">
      <c r="F307"/>
      <c r="G307"/>
    </row>
    <row r="308" spans="6:7" x14ac:dyDescent="0.25">
      <c r="F308"/>
      <c r="G308"/>
    </row>
    <row r="309" spans="6:7" x14ac:dyDescent="0.25">
      <c r="F309"/>
      <c r="G309"/>
    </row>
    <row r="310" spans="6:7" x14ac:dyDescent="0.25">
      <c r="F310"/>
      <c r="G310"/>
    </row>
    <row r="311" spans="6:7" x14ac:dyDescent="0.25">
      <c r="F311"/>
      <c r="G311"/>
    </row>
    <row r="312" spans="6:7" x14ac:dyDescent="0.25">
      <c r="F312"/>
      <c r="G312"/>
    </row>
    <row r="313" spans="6:7" x14ac:dyDescent="0.25">
      <c r="F313"/>
      <c r="G313"/>
    </row>
    <row r="314" spans="6:7" x14ac:dyDescent="0.25">
      <c r="F314"/>
      <c r="G314"/>
    </row>
    <row r="315" spans="6:7" x14ac:dyDescent="0.25">
      <c r="F315"/>
      <c r="G315"/>
    </row>
    <row r="316" spans="6:7" x14ac:dyDescent="0.25">
      <c r="F316"/>
      <c r="G316"/>
    </row>
    <row r="317" spans="6:7" x14ac:dyDescent="0.25">
      <c r="F317"/>
      <c r="G317"/>
    </row>
    <row r="318" spans="6:7" x14ac:dyDescent="0.25">
      <c r="F318"/>
      <c r="G318"/>
    </row>
    <row r="319" spans="6:7" x14ac:dyDescent="0.25">
      <c r="F319"/>
      <c r="G319"/>
    </row>
    <row r="320" spans="6:7" x14ac:dyDescent="0.25">
      <c r="F320"/>
      <c r="G320"/>
    </row>
    <row r="321" spans="6:7" x14ac:dyDescent="0.25">
      <c r="F321"/>
      <c r="G321"/>
    </row>
    <row r="322" spans="6:7" x14ac:dyDescent="0.25">
      <c r="F322"/>
      <c r="G322"/>
    </row>
    <row r="323" spans="6:7" x14ac:dyDescent="0.25">
      <c r="F323"/>
      <c r="G323"/>
    </row>
    <row r="324" spans="6:7" x14ac:dyDescent="0.25">
      <c r="F324"/>
      <c r="G324"/>
    </row>
    <row r="325" spans="6:7" x14ac:dyDescent="0.25">
      <c r="F325"/>
      <c r="G325"/>
    </row>
    <row r="326" spans="6:7" x14ac:dyDescent="0.25">
      <c r="F326"/>
      <c r="G326"/>
    </row>
    <row r="327" spans="6:7" x14ac:dyDescent="0.25">
      <c r="F327"/>
      <c r="G327"/>
    </row>
    <row r="328" spans="6:7" x14ac:dyDescent="0.25">
      <c r="F328"/>
      <c r="G328"/>
    </row>
    <row r="329" spans="6:7" x14ac:dyDescent="0.25">
      <c r="F329"/>
      <c r="G329"/>
    </row>
    <row r="330" spans="6:7" x14ac:dyDescent="0.25">
      <c r="F330"/>
      <c r="G330"/>
    </row>
    <row r="331" spans="6:7" x14ac:dyDescent="0.25">
      <c r="F331"/>
      <c r="G331"/>
    </row>
    <row r="332" spans="6:7" x14ac:dyDescent="0.25">
      <c r="F332"/>
      <c r="G332"/>
    </row>
    <row r="333" spans="6:7" x14ac:dyDescent="0.25">
      <c r="F333"/>
      <c r="G333"/>
    </row>
    <row r="334" spans="6:7" x14ac:dyDescent="0.25">
      <c r="F334"/>
      <c r="G334"/>
    </row>
    <row r="335" spans="6:7" x14ac:dyDescent="0.25">
      <c r="F335"/>
      <c r="G335"/>
    </row>
    <row r="336" spans="6:7" x14ac:dyDescent="0.25">
      <c r="F336"/>
      <c r="G336"/>
    </row>
    <row r="337" spans="6:7" x14ac:dyDescent="0.25">
      <c r="F337"/>
      <c r="G337"/>
    </row>
    <row r="338" spans="6:7" x14ac:dyDescent="0.25">
      <c r="F338"/>
      <c r="G338"/>
    </row>
    <row r="339" spans="6:7" x14ac:dyDescent="0.25">
      <c r="F339"/>
      <c r="G339"/>
    </row>
    <row r="340" spans="6:7" x14ac:dyDescent="0.25">
      <c r="F340"/>
      <c r="G340"/>
    </row>
    <row r="341" spans="6:7" x14ac:dyDescent="0.25">
      <c r="F341"/>
      <c r="G341"/>
    </row>
    <row r="342" spans="6:7" x14ac:dyDescent="0.25">
      <c r="F342"/>
      <c r="G342"/>
    </row>
    <row r="343" spans="6:7" x14ac:dyDescent="0.25">
      <c r="F343"/>
      <c r="G343"/>
    </row>
    <row r="344" spans="6:7" x14ac:dyDescent="0.25">
      <c r="F344"/>
      <c r="G344"/>
    </row>
    <row r="345" spans="6:7" x14ac:dyDescent="0.25">
      <c r="F345"/>
      <c r="G345"/>
    </row>
    <row r="346" spans="6:7" x14ac:dyDescent="0.25">
      <c r="F346"/>
      <c r="G346"/>
    </row>
    <row r="347" spans="6:7" x14ac:dyDescent="0.25">
      <c r="F347"/>
      <c r="G347"/>
    </row>
    <row r="348" spans="6:7" x14ac:dyDescent="0.25">
      <c r="F348"/>
      <c r="G348"/>
    </row>
    <row r="349" spans="6:7" x14ac:dyDescent="0.25">
      <c r="F349"/>
      <c r="G349"/>
    </row>
    <row r="350" spans="6:7" x14ac:dyDescent="0.25">
      <c r="F350"/>
      <c r="G350"/>
    </row>
    <row r="351" spans="6:7" x14ac:dyDescent="0.25">
      <c r="F351"/>
      <c r="G351"/>
    </row>
    <row r="352" spans="6:7" x14ac:dyDescent="0.25">
      <c r="F352"/>
      <c r="G352"/>
    </row>
    <row r="353" spans="6:7" x14ac:dyDescent="0.25">
      <c r="F353"/>
      <c r="G353"/>
    </row>
    <row r="354" spans="6:7" x14ac:dyDescent="0.25">
      <c r="F354"/>
      <c r="G354"/>
    </row>
    <row r="355" spans="6:7" x14ac:dyDescent="0.25">
      <c r="F355"/>
      <c r="G355"/>
    </row>
    <row r="356" spans="6:7" x14ac:dyDescent="0.25">
      <c r="F356"/>
      <c r="G356"/>
    </row>
    <row r="357" spans="6:7" x14ac:dyDescent="0.25">
      <c r="F357"/>
      <c r="G357"/>
    </row>
    <row r="358" spans="6:7" x14ac:dyDescent="0.25">
      <c r="F358"/>
      <c r="G358"/>
    </row>
    <row r="359" spans="6:7" x14ac:dyDescent="0.25">
      <c r="F359"/>
      <c r="G359"/>
    </row>
    <row r="360" spans="6:7" x14ac:dyDescent="0.25">
      <c r="F360"/>
      <c r="G360"/>
    </row>
    <row r="361" spans="6:7" x14ac:dyDescent="0.25">
      <c r="F361"/>
      <c r="G361"/>
    </row>
    <row r="362" spans="6:7" x14ac:dyDescent="0.25">
      <c r="F362"/>
      <c r="G362"/>
    </row>
    <row r="363" spans="6:7" x14ac:dyDescent="0.25">
      <c r="F363"/>
      <c r="G363"/>
    </row>
    <row r="364" spans="6:7" x14ac:dyDescent="0.25">
      <c r="F364"/>
      <c r="G364"/>
    </row>
    <row r="365" spans="6:7" x14ac:dyDescent="0.25">
      <c r="F365"/>
      <c r="G365"/>
    </row>
    <row r="366" spans="6:7" x14ac:dyDescent="0.25">
      <c r="F366"/>
      <c r="G366"/>
    </row>
    <row r="367" spans="6:7" x14ac:dyDescent="0.25">
      <c r="F367"/>
      <c r="G367"/>
    </row>
    <row r="368" spans="6:7" x14ac:dyDescent="0.25">
      <c r="F368"/>
      <c r="G368"/>
    </row>
    <row r="369" spans="6:7" x14ac:dyDescent="0.25">
      <c r="F369"/>
      <c r="G369"/>
    </row>
    <row r="370" spans="6:7" x14ac:dyDescent="0.25">
      <c r="F370"/>
      <c r="G370"/>
    </row>
    <row r="371" spans="6:7" x14ac:dyDescent="0.25">
      <c r="F371"/>
      <c r="G371"/>
    </row>
    <row r="372" spans="6:7" x14ac:dyDescent="0.25">
      <c r="F372"/>
      <c r="G372"/>
    </row>
    <row r="373" spans="6:7" x14ac:dyDescent="0.25">
      <c r="F373"/>
      <c r="G373"/>
    </row>
    <row r="374" spans="6:7" x14ac:dyDescent="0.25">
      <c r="F374"/>
      <c r="G374"/>
    </row>
    <row r="375" spans="6:7" x14ac:dyDescent="0.25">
      <c r="F375"/>
      <c r="G375"/>
    </row>
    <row r="376" spans="6:7" x14ac:dyDescent="0.25">
      <c r="F376"/>
      <c r="G376"/>
    </row>
    <row r="377" spans="6:7" x14ac:dyDescent="0.25">
      <c r="F377"/>
      <c r="G377"/>
    </row>
    <row r="378" spans="6:7" x14ac:dyDescent="0.25">
      <c r="F378"/>
      <c r="G378"/>
    </row>
    <row r="379" spans="6:7" x14ac:dyDescent="0.25">
      <c r="F379"/>
      <c r="G379"/>
    </row>
    <row r="380" spans="6:7" x14ac:dyDescent="0.25">
      <c r="F380"/>
      <c r="G380"/>
    </row>
    <row r="381" spans="6:7" x14ac:dyDescent="0.25">
      <c r="F381"/>
      <c r="G381"/>
    </row>
    <row r="382" spans="6:7" x14ac:dyDescent="0.25">
      <c r="F382"/>
      <c r="G382"/>
    </row>
    <row r="383" spans="6:7" x14ac:dyDescent="0.25">
      <c r="F383"/>
      <c r="G383"/>
    </row>
    <row r="384" spans="6:7" x14ac:dyDescent="0.25">
      <c r="F384"/>
      <c r="G384"/>
    </row>
    <row r="385" spans="6:7" x14ac:dyDescent="0.25">
      <c r="F385"/>
      <c r="G385"/>
    </row>
    <row r="386" spans="6:7" x14ac:dyDescent="0.25">
      <c r="F386"/>
      <c r="G386"/>
    </row>
    <row r="387" spans="6:7" x14ac:dyDescent="0.25">
      <c r="F387"/>
      <c r="G387"/>
    </row>
    <row r="388" spans="6:7" x14ac:dyDescent="0.25">
      <c r="F388"/>
      <c r="G388"/>
    </row>
    <row r="389" spans="6:7" x14ac:dyDescent="0.25">
      <c r="F389"/>
      <c r="G389"/>
    </row>
    <row r="390" spans="6:7" x14ac:dyDescent="0.25">
      <c r="F390"/>
      <c r="G390"/>
    </row>
    <row r="391" spans="6:7" x14ac:dyDescent="0.25">
      <c r="F391"/>
      <c r="G391"/>
    </row>
    <row r="392" spans="6:7" x14ac:dyDescent="0.25">
      <c r="F392"/>
      <c r="G392"/>
    </row>
    <row r="393" spans="6:7" x14ac:dyDescent="0.25">
      <c r="F393"/>
      <c r="G393"/>
    </row>
    <row r="394" spans="6:7" x14ac:dyDescent="0.25">
      <c r="F394"/>
      <c r="G394"/>
    </row>
    <row r="395" spans="6:7" x14ac:dyDescent="0.25">
      <c r="F395"/>
      <c r="G395"/>
    </row>
    <row r="396" spans="6:7" x14ac:dyDescent="0.25">
      <c r="F396"/>
      <c r="G396"/>
    </row>
    <row r="397" spans="6:7" x14ac:dyDescent="0.25">
      <c r="F397"/>
      <c r="G397"/>
    </row>
    <row r="398" spans="6:7" x14ac:dyDescent="0.25">
      <c r="F398"/>
      <c r="G398"/>
    </row>
    <row r="399" spans="6:7" x14ac:dyDescent="0.25">
      <c r="F399"/>
      <c r="G399"/>
    </row>
    <row r="400" spans="6:7" x14ac:dyDescent="0.25">
      <c r="F400"/>
      <c r="G400"/>
    </row>
    <row r="401" spans="6:7" x14ac:dyDescent="0.25">
      <c r="F401"/>
      <c r="G401"/>
    </row>
    <row r="402" spans="6:7" x14ac:dyDescent="0.25">
      <c r="F402"/>
      <c r="G402"/>
    </row>
    <row r="403" spans="6:7" x14ac:dyDescent="0.25">
      <c r="F403"/>
      <c r="G403"/>
    </row>
    <row r="404" spans="6:7" x14ac:dyDescent="0.25">
      <c r="F404"/>
      <c r="G404"/>
    </row>
    <row r="405" spans="6:7" x14ac:dyDescent="0.25">
      <c r="F405"/>
      <c r="G405"/>
    </row>
    <row r="406" spans="6:7" x14ac:dyDescent="0.25">
      <c r="F406"/>
      <c r="G406"/>
    </row>
    <row r="407" spans="6:7" x14ac:dyDescent="0.25">
      <c r="F407"/>
      <c r="G407"/>
    </row>
    <row r="408" spans="6:7" x14ac:dyDescent="0.25">
      <c r="F408"/>
      <c r="G408"/>
    </row>
    <row r="409" spans="6:7" x14ac:dyDescent="0.25">
      <c r="F409"/>
      <c r="G409"/>
    </row>
    <row r="410" spans="6:7" x14ac:dyDescent="0.25">
      <c r="F410"/>
      <c r="G410"/>
    </row>
    <row r="411" spans="6:7" x14ac:dyDescent="0.25">
      <c r="F411"/>
      <c r="G411"/>
    </row>
    <row r="412" spans="6:7" x14ac:dyDescent="0.25">
      <c r="F412"/>
      <c r="G412"/>
    </row>
    <row r="413" spans="6:7" x14ac:dyDescent="0.25">
      <c r="F413"/>
      <c r="G413"/>
    </row>
    <row r="414" spans="6:7" x14ac:dyDescent="0.25">
      <c r="F414"/>
      <c r="G414"/>
    </row>
    <row r="415" spans="6:7" x14ac:dyDescent="0.25">
      <c r="F415"/>
      <c r="G415"/>
    </row>
    <row r="416" spans="6:7" x14ac:dyDescent="0.25">
      <c r="F416"/>
      <c r="G416"/>
    </row>
    <row r="417" spans="6:7" x14ac:dyDescent="0.25">
      <c r="F417"/>
      <c r="G417"/>
    </row>
    <row r="418" spans="6:7" x14ac:dyDescent="0.25">
      <c r="F418"/>
      <c r="G418"/>
    </row>
    <row r="419" spans="6:7" x14ac:dyDescent="0.25">
      <c r="F419"/>
      <c r="G419"/>
    </row>
    <row r="420" spans="6:7" x14ac:dyDescent="0.25">
      <c r="F420"/>
      <c r="G420"/>
    </row>
    <row r="421" spans="6:7" x14ac:dyDescent="0.25">
      <c r="F421"/>
      <c r="G421"/>
    </row>
    <row r="422" spans="6:7" x14ac:dyDescent="0.25">
      <c r="F422"/>
      <c r="G422"/>
    </row>
    <row r="423" spans="6:7" x14ac:dyDescent="0.25">
      <c r="F423"/>
      <c r="G423"/>
    </row>
    <row r="424" spans="6:7" x14ac:dyDescent="0.25">
      <c r="F424"/>
      <c r="G424"/>
    </row>
    <row r="425" spans="6:7" x14ac:dyDescent="0.25">
      <c r="F425"/>
      <c r="G425"/>
    </row>
    <row r="426" spans="6:7" x14ac:dyDescent="0.25">
      <c r="F426"/>
      <c r="G426"/>
    </row>
    <row r="427" spans="6:7" x14ac:dyDescent="0.25">
      <c r="F427"/>
      <c r="G427"/>
    </row>
    <row r="428" spans="6:7" x14ac:dyDescent="0.25">
      <c r="F428"/>
      <c r="G428"/>
    </row>
    <row r="429" spans="6:7" x14ac:dyDescent="0.25">
      <c r="F429"/>
      <c r="G429"/>
    </row>
    <row r="430" spans="6:7" x14ac:dyDescent="0.25">
      <c r="F430"/>
      <c r="G430"/>
    </row>
    <row r="431" spans="6:7" x14ac:dyDescent="0.25">
      <c r="F431"/>
      <c r="G431"/>
    </row>
    <row r="432" spans="6:7" x14ac:dyDescent="0.25">
      <c r="F432"/>
      <c r="G432"/>
    </row>
    <row r="433" spans="6:7" x14ac:dyDescent="0.25">
      <c r="F433"/>
      <c r="G433"/>
    </row>
    <row r="434" spans="6:7" x14ac:dyDescent="0.25">
      <c r="F434"/>
      <c r="G434"/>
    </row>
    <row r="435" spans="6:7" x14ac:dyDescent="0.25">
      <c r="F435"/>
      <c r="G435"/>
    </row>
    <row r="436" spans="6:7" x14ac:dyDescent="0.25">
      <c r="F436"/>
      <c r="G436"/>
    </row>
    <row r="437" spans="6:7" x14ac:dyDescent="0.25">
      <c r="F437"/>
      <c r="G437"/>
    </row>
    <row r="438" spans="6:7" x14ac:dyDescent="0.25">
      <c r="F438"/>
      <c r="G438"/>
    </row>
    <row r="439" spans="6:7" x14ac:dyDescent="0.25">
      <c r="F439"/>
      <c r="G439"/>
    </row>
    <row r="440" spans="6:7" x14ac:dyDescent="0.25">
      <c r="F440"/>
      <c r="G440"/>
    </row>
    <row r="441" spans="6:7" x14ac:dyDescent="0.25">
      <c r="F441"/>
      <c r="G441"/>
    </row>
    <row r="442" spans="6:7" x14ac:dyDescent="0.25">
      <c r="F442"/>
      <c r="G442"/>
    </row>
    <row r="443" spans="6:7" x14ac:dyDescent="0.25">
      <c r="F443"/>
      <c r="G443"/>
    </row>
    <row r="444" spans="6:7" x14ac:dyDescent="0.25">
      <c r="F444"/>
      <c r="G444"/>
    </row>
    <row r="445" spans="6:7" x14ac:dyDescent="0.25">
      <c r="F445"/>
      <c r="G445"/>
    </row>
    <row r="446" spans="6:7" x14ac:dyDescent="0.25">
      <c r="F446"/>
      <c r="G446"/>
    </row>
    <row r="447" spans="6:7" x14ac:dyDescent="0.25">
      <c r="F447"/>
      <c r="G447"/>
    </row>
    <row r="448" spans="6:7" x14ac:dyDescent="0.25">
      <c r="F448"/>
      <c r="G448"/>
    </row>
    <row r="449" spans="6:7" x14ac:dyDescent="0.25">
      <c r="F449"/>
      <c r="G449"/>
    </row>
    <row r="450" spans="6:7" x14ac:dyDescent="0.25">
      <c r="F450"/>
      <c r="G450"/>
    </row>
    <row r="451" spans="6:7" x14ac:dyDescent="0.25">
      <c r="F451"/>
      <c r="G451"/>
    </row>
    <row r="452" spans="6:7" x14ac:dyDescent="0.25">
      <c r="F452"/>
      <c r="G452"/>
    </row>
    <row r="453" spans="6:7" x14ac:dyDescent="0.25">
      <c r="F453"/>
      <c r="G453"/>
    </row>
    <row r="454" spans="6:7" x14ac:dyDescent="0.25">
      <c r="F454"/>
      <c r="G454"/>
    </row>
    <row r="455" spans="6:7" x14ac:dyDescent="0.25">
      <c r="F455"/>
      <c r="G455"/>
    </row>
    <row r="456" spans="6:7" x14ac:dyDescent="0.25">
      <c r="F456"/>
      <c r="G456"/>
    </row>
    <row r="457" spans="6:7" x14ac:dyDescent="0.25">
      <c r="F457"/>
      <c r="G457"/>
    </row>
    <row r="458" spans="6:7" x14ac:dyDescent="0.25">
      <c r="F458"/>
      <c r="G458"/>
    </row>
    <row r="459" spans="6:7" x14ac:dyDescent="0.25">
      <c r="F459"/>
      <c r="G459"/>
    </row>
    <row r="460" spans="6:7" x14ac:dyDescent="0.25">
      <c r="F460"/>
      <c r="G460"/>
    </row>
    <row r="461" spans="6:7" x14ac:dyDescent="0.25">
      <c r="F461"/>
      <c r="G461"/>
    </row>
    <row r="462" spans="6:7" x14ac:dyDescent="0.25">
      <c r="F462"/>
      <c r="G462"/>
    </row>
    <row r="463" spans="6:7" x14ac:dyDescent="0.25">
      <c r="F463"/>
      <c r="G463"/>
    </row>
    <row r="464" spans="6:7" x14ac:dyDescent="0.25">
      <c r="F464"/>
      <c r="G464"/>
    </row>
    <row r="465" spans="6:7" x14ac:dyDescent="0.25">
      <c r="F465"/>
      <c r="G465"/>
    </row>
    <row r="466" spans="6:7" x14ac:dyDescent="0.25">
      <c r="F466"/>
      <c r="G466"/>
    </row>
    <row r="467" spans="6:7" x14ac:dyDescent="0.25">
      <c r="F467"/>
      <c r="G467"/>
    </row>
    <row r="468" spans="6:7" x14ac:dyDescent="0.25">
      <c r="F468"/>
      <c r="G468"/>
    </row>
    <row r="469" spans="6:7" x14ac:dyDescent="0.25">
      <c r="F469"/>
      <c r="G469"/>
    </row>
    <row r="470" spans="6:7" x14ac:dyDescent="0.25">
      <c r="F470"/>
      <c r="G470"/>
    </row>
    <row r="471" spans="6:7" x14ac:dyDescent="0.25">
      <c r="F471"/>
      <c r="G471"/>
    </row>
    <row r="472" spans="6:7" x14ac:dyDescent="0.25">
      <c r="F472"/>
      <c r="G472"/>
    </row>
    <row r="473" spans="6:7" x14ac:dyDescent="0.25">
      <c r="F473"/>
      <c r="G473"/>
    </row>
    <row r="474" spans="6:7" x14ac:dyDescent="0.25">
      <c r="F474"/>
      <c r="G474"/>
    </row>
    <row r="475" spans="6:7" x14ac:dyDescent="0.25">
      <c r="F475"/>
      <c r="G475"/>
    </row>
    <row r="476" spans="6:7" x14ac:dyDescent="0.25">
      <c r="F476"/>
      <c r="G476"/>
    </row>
    <row r="477" spans="6:7" x14ac:dyDescent="0.25">
      <c r="F477"/>
      <c r="G477"/>
    </row>
    <row r="478" spans="6:7" x14ac:dyDescent="0.25">
      <c r="F478"/>
      <c r="G478"/>
    </row>
    <row r="479" spans="6:7" x14ac:dyDescent="0.25">
      <c r="F479"/>
      <c r="G479"/>
    </row>
    <row r="480" spans="6:7" x14ac:dyDescent="0.25">
      <c r="F480"/>
      <c r="G480"/>
    </row>
    <row r="481" spans="6:7" x14ac:dyDescent="0.25">
      <c r="F481"/>
      <c r="G481"/>
    </row>
    <row r="482" spans="6:7" x14ac:dyDescent="0.25">
      <c r="F482"/>
      <c r="G482"/>
    </row>
    <row r="483" spans="6:7" x14ac:dyDescent="0.25">
      <c r="F483"/>
      <c r="G483"/>
    </row>
    <row r="484" spans="6:7" x14ac:dyDescent="0.25">
      <c r="F484"/>
      <c r="G484"/>
    </row>
    <row r="485" spans="6:7" x14ac:dyDescent="0.25">
      <c r="F485"/>
      <c r="G485"/>
    </row>
    <row r="486" spans="6:7" x14ac:dyDescent="0.25">
      <c r="F486"/>
      <c r="G486"/>
    </row>
    <row r="487" spans="6:7" x14ac:dyDescent="0.25">
      <c r="F487"/>
      <c r="G487"/>
    </row>
    <row r="488" spans="6:7" x14ac:dyDescent="0.25">
      <c r="F488"/>
      <c r="G488"/>
    </row>
    <row r="489" spans="6:7" x14ac:dyDescent="0.25">
      <c r="F489"/>
      <c r="G489"/>
    </row>
    <row r="490" spans="6:7" x14ac:dyDescent="0.25">
      <c r="F490"/>
      <c r="G490"/>
    </row>
    <row r="491" spans="6:7" x14ac:dyDescent="0.25">
      <c r="F491"/>
      <c r="G491"/>
    </row>
    <row r="492" spans="6:7" x14ac:dyDescent="0.25">
      <c r="F492"/>
      <c r="G492"/>
    </row>
    <row r="493" spans="6:7" x14ac:dyDescent="0.25">
      <c r="F493"/>
      <c r="G493"/>
    </row>
    <row r="494" spans="6:7" x14ac:dyDescent="0.25">
      <c r="F494"/>
      <c r="G494"/>
    </row>
    <row r="495" spans="6:7" x14ac:dyDescent="0.25">
      <c r="F495"/>
      <c r="G495"/>
    </row>
    <row r="496" spans="6:7" x14ac:dyDescent="0.25">
      <c r="F496"/>
      <c r="G496"/>
    </row>
    <row r="497" spans="6:7" x14ac:dyDescent="0.25">
      <c r="F497"/>
      <c r="G497"/>
    </row>
    <row r="498" spans="6:7" x14ac:dyDescent="0.25">
      <c r="F498"/>
      <c r="G498"/>
    </row>
    <row r="499" spans="6:7" x14ac:dyDescent="0.25">
      <c r="F499"/>
      <c r="G499"/>
    </row>
    <row r="500" spans="6:7" x14ac:dyDescent="0.25">
      <c r="F500"/>
      <c r="G500"/>
    </row>
    <row r="501" spans="6:7" x14ac:dyDescent="0.25">
      <c r="F501"/>
      <c r="G501"/>
    </row>
    <row r="502" spans="6:7" x14ac:dyDescent="0.25">
      <c r="F502"/>
      <c r="G502"/>
    </row>
    <row r="503" spans="6:7" x14ac:dyDescent="0.25">
      <c r="F503"/>
      <c r="G503"/>
    </row>
    <row r="504" spans="6:7" x14ac:dyDescent="0.25">
      <c r="F504"/>
      <c r="G504"/>
    </row>
    <row r="505" spans="6:7" x14ac:dyDescent="0.25">
      <c r="F505"/>
      <c r="G505"/>
    </row>
    <row r="506" spans="6:7" x14ac:dyDescent="0.25">
      <c r="F506"/>
      <c r="G506"/>
    </row>
    <row r="507" spans="6:7" x14ac:dyDescent="0.25">
      <c r="F507"/>
      <c r="G507"/>
    </row>
    <row r="508" spans="6:7" x14ac:dyDescent="0.25">
      <c r="F508"/>
      <c r="G508"/>
    </row>
    <row r="509" spans="6:7" x14ac:dyDescent="0.25">
      <c r="F509"/>
      <c r="G509"/>
    </row>
    <row r="510" spans="6:7" x14ac:dyDescent="0.25">
      <c r="F510"/>
      <c r="G510"/>
    </row>
    <row r="511" spans="6:7" x14ac:dyDescent="0.25">
      <c r="F511"/>
      <c r="G511"/>
    </row>
    <row r="512" spans="6:7" x14ac:dyDescent="0.25">
      <c r="F512"/>
      <c r="G512"/>
    </row>
    <row r="513" spans="6:7" x14ac:dyDescent="0.25">
      <c r="F513"/>
      <c r="G513"/>
    </row>
    <row r="514" spans="6:7" x14ac:dyDescent="0.25">
      <c r="F514"/>
      <c r="G514"/>
    </row>
    <row r="515" spans="6:7" x14ac:dyDescent="0.25">
      <c r="F515"/>
      <c r="G515"/>
    </row>
    <row r="516" spans="6:7" x14ac:dyDescent="0.25">
      <c r="F516"/>
      <c r="G516"/>
    </row>
    <row r="517" spans="6:7" x14ac:dyDescent="0.25">
      <c r="F517"/>
      <c r="G517"/>
    </row>
    <row r="518" spans="6:7" x14ac:dyDescent="0.25">
      <c r="F518"/>
      <c r="G518"/>
    </row>
    <row r="519" spans="6:7" x14ac:dyDescent="0.25">
      <c r="F519"/>
      <c r="G519"/>
    </row>
    <row r="520" spans="6:7" x14ac:dyDescent="0.25">
      <c r="F520"/>
      <c r="G520"/>
    </row>
    <row r="521" spans="6:7" x14ac:dyDescent="0.25">
      <c r="F521"/>
      <c r="G521"/>
    </row>
    <row r="522" spans="6:7" x14ac:dyDescent="0.25">
      <c r="F522"/>
      <c r="G522"/>
    </row>
    <row r="523" spans="6:7" x14ac:dyDescent="0.25">
      <c r="F523"/>
      <c r="G523"/>
    </row>
    <row r="524" spans="6:7" x14ac:dyDescent="0.25">
      <c r="F524"/>
      <c r="G524"/>
    </row>
    <row r="525" spans="6:7" x14ac:dyDescent="0.25">
      <c r="F525"/>
      <c r="G525"/>
    </row>
    <row r="526" spans="6:7" x14ac:dyDescent="0.25">
      <c r="F526"/>
      <c r="G526"/>
    </row>
    <row r="527" spans="6:7" x14ac:dyDescent="0.25">
      <c r="F527"/>
      <c r="G527"/>
    </row>
    <row r="528" spans="6:7" x14ac:dyDescent="0.25">
      <c r="F528"/>
      <c r="G528"/>
    </row>
    <row r="529" spans="6:7" x14ac:dyDescent="0.25">
      <c r="F529"/>
      <c r="G529"/>
    </row>
    <row r="530" spans="6:7" x14ac:dyDescent="0.25">
      <c r="F530"/>
      <c r="G530"/>
    </row>
    <row r="531" spans="6:7" x14ac:dyDescent="0.25">
      <c r="F531"/>
      <c r="G531"/>
    </row>
    <row r="532" spans="6:7" x14ac:dyDescent="0.25">
      <c r="F532"/>
      <c r="G532"/>
    </row>
    <row r="533" spans="6:7" x14ac:dyDescent="0.25">
      <c r="F533"/>
      <c r="G533"/>
    </row>
    <row r="534" spans="6:7" x14ac:dyDescent="0.25">
      <c r="F534"/>
      <c r="G534"/>
    </row>
    <row r="535" spans="6:7" x14ac:dyDescent="0.25">
      <c r="F535"/>
      <c r="G535"/>
    </row>
    <row r="536" spans="6:7" x14ac:dyDescent="0.25">
      <c r="F536"/>
      <c r="G536"/>
    </row>
    <row r="537" spans="6:7" x14ac:dyDescent="0.25">
      <c r="F537"/>
      <c r="G537"/>
    </row>
    <row r="538" spans="6:7" x14ac:dyDescent="0.25">
      <c r="F538"/>
      <c r="G538"/>
    </row>
    <row r="539" spans="6:7" x14ac:dyDescent="0.25">
      <c r="F539"/>
      <c r="G539"/>
    </row>
    <row r="540" spans="6:7" x14ac:dyDescent="0.25">
      <c r="F540"/>
      <c r="G540"/>
    </row>
    <row r="541" spans="6:7" x14ac:dyDescent="0.25">
      <c r="F541"/>
      <c r="G541"/>
    </row>
    <row r="542" spans="6:7" x14ac:dyDescent="0.25">
      <c r="F542"/>
      <c r="G542"/>
    </row>
    <row r="543" spans="6:7" x14ac:dyDescent="0.25">
      <c r="F543"/>
      <c r="G543"/>
    </row>
    <row r="544" spans="6:7" x14ac:dyDescent="0.25">
      <c r="F544"/>
      <c r="G544"/>
    </row>
    <row r="545" spans="6:7" x14ac:dyDescent="0.25">
      <c r="F545"/>
      <c r="G545"/>
    </row>
    <row r="546" spans="6:7" x14ac:dyDescent="0.25">
      <c r="F546"/>
      <c r="G546"/>
    </row>
    <row r="547" spans="6:7" x14ac:dyDescent="0.25">
      <c r="F547"/>
      <c r="G547"/>
    </row>
    <row r="548" spans="6:7" x14ac:dyDescent="0.25">
      <c r="F548"/>
      <c r="G548"/>
    </row>
    <row r="549" spans="6:7" x14ac:dyDescent="0.25">
      <c r="F549"/>
      <c r="G549"/>
    </row>
    <row r="550" spans="6:7" x14ac:dyDescent="0.25">
      <c r="F550"/>
      <c r="G550"/>
    </row>
    <row r="551" spans="6:7" x14ac:dyDescent="0.25">
      <c r="F551"/>
      <c r="G551"/>
    </row>
    <row r="552" spans="6:7" x14ac:dyDescent="0.25">
      <c r="F552"/>
      <c r="G552"/>
    </row>
    <row r="553" spans="6:7" x14ac:dyDescent="0.25">
      <c r="F553"/>
      <c r="G553"/>
    </row>
    <row r="554" spans="6:7" x14ac:dyDescent="0.25">
      <c r="F554"/>
      <c r="G554"/>
    </row>
    <row r="555" spans="6:7" x14ac:dyDescent="0.25">
      <c r="F555"/>
      <c r="G555"/>
    </row>
    <row r="556" spans="6:7" x14ac:dyDescent="0.25">
      <c r="F556"/>
      <c r="G556"/>
    </row>
    <row r="557" spans="6:7" x14ac:dyDescent="0.25">
      <c r="F557"/>
      <c r="G557"/>
    </row>
    <row r="558" spans="6:7" x14ac:dyDescent="0.25">
      <c r="F558"/>
      <c r="G558"/>
    </row>
    <row r="559" spans="6:7" x14ac:dyDescent="0.25">
      <c r="F559"/>
      <c r="G559"/>
    </row>
    <row r="560" spans="6:7" x14ac:dyDescent="0.25">
      <c r="F560"/>
      <c r="G560"/>
    </row>
    <row r="561" spans="6:7" x14ac:dyDescent="0.25">
      <c r="F561"/>
      <c r="G561"/>
    </row>
    <row r="562" spans="6:7" x14ac:dyDescent="0.25">
      <c r="F562"/>
      <c r="G562"/>
    </row>
    <row r="563" spans="6:7" x14ac:dyDescent="0.25">
      <c r="F563"/>
      <c r="G563"/>
    </row>
    <row r="564" spans="6:7" x14ac:dyDescent="0.25">
      <c r="F564"/>
      <c r="G564"/>
    </row>
    <row r="565" spans="6:7" x14ac:dyDescent="0.25">
      <c r="F565"/>
      <c r="G565"/>
    </row>
    <row r="566" spans="6:7" x14ac:dyDescent="0.25">
      <c r="F566"/>
      <c r="G566"/>
    </row>
    <row r="567" spans="6:7" x14ac:dyDescent="0.25">
      <c r="F567"/>
      <c r="G567"/>
    </row>
    <row r="568" spans="6:7" x14ac:dyDescent="0.25">
      <c r="F568"/>
      <c r="G568"/>
    </row>
    <row r="569" spans="6:7" x14ac:dyDescent="0.25">
      <c r="F569"/>
      <c r="G569"/>
    </row>
    <row r="570" spans="6:7" x14ac:dyDescent="0.25">
      <c r="F570"/>
      <c r="G570"/>
    </row>
    <row r="571" spans="6:7" x14ac:dyDescent="0.25">
      <c r="F571"/>
      <c r="G571"/>
    </row>
    <row r="572" spans="6:7" x14ac:dyDescent="0.25">
      <c r="F572"/>
      <c r="G572"/>
    </row>
    <row r="573" spans="6:7" x14ac:dyDescent="0.25">
      <c r="F573"/>
      <c r="G573"/>
    </row>
    <row r="574" spans="6:7" x14ac:dyDescent="0.25">
      <c r="F574"/>
      <c r="G574"/>
    </row>
    <row r="575" spans="6:7" x14ac:dyDescent="0.25">
      <c r="F575"/>
      <c r="G575"/>
    </row>
    <row r="576" spans="6:7" x14ac:dyDescent="0.25">
      <c r="F576"/>
      <c r="G576"/>
    </row>
    <row r="577" spans="6:7" x14ac:dyDescent="0.25">
      <c r="F577"/>
      <c r="G577"/>
    </row>
    <row r="578" spans="6:7" x14ac:dyDescent="0.25">
      <c r="F578"/>
      <c r="G578"/>
    </row>
    <row r="579" spans="6:7" x14ac:dyDescent="0.25">
      <c r="F579"/>
      <c r="G579"/>
    </row>
    <row r="580" spans="6:7" x14ac:dyDescent="0.25">
      <c r="F580"/>
      <c r="G580"/>
    </row>
    <row r="581" spans="6:7" x14ac:dyDescent="0.25">
      <c r="F581"/>
      <c r="G581"/>
    </row>
    <row r="582" spans="6:7" x14ac:dyDescent="0.25">
      <c r="F582"/>
      <c r="G582"/>
    </row>
    <row r="583" spans="6:7" x14ac:dyDescent="0.25">
      <c r="F583"/>
      <c r="G583"/>
    </row>
    <row r="584" spans="6:7" x14ac:dyDescent="0.25">
      <c r="F584"/>
      <c r="G584"/>
    </row>
    <row r="585" spans="6:7" x14ac:dyDescent="0.25">
      <c r="F585"/>
      <c r="G585"/>
    </row>
    <row r="586" spans="6:7" x14ac:dyDescent="0.25">
      <c r="F586"/>
      <c r="G586"/>
    </row>
    <row r="587" spans="6:7" x14ac:dyDescent="0.25">
      <c r="F587"/>
      <c r="G587"/>
    </row>
    <row r="588" spans="6:7" x14ac:dyDescent="0.25">
      <c r="F588"/>
      <c r="G588"/>
    </row>
    <row r="589" spans="6:7" x14ac:dyDescent="0.25">
      <c r="F589"/>
      <c r="G589"/>
    </row>
    <row r="590" spans="6:7" x14ac:dyDescent="0.25">
      <c r="F590"/>
      <c r="G590"/>
    </row>
    <row r="591" spans="6:7" x14ac:dyDescent="0.25">
      <c r="F591"/>
      <c r="G591"/>
    </row>
    <row r="592" spans="6:7" x14ac:dyDescent="0.25">
      <c r="F592"/>
      <c r="G592"/>
    </row>
    <row r="593" spans="6:7" x14ac:dyDescent="0.25">
      <c r="F593"/>
      <c r="G593"/>
    </row>
    <row r="594" spans="6:7" x14ac:dyDescent="0.25">
      <c r="F594"/>
      <c r="G594"/>
    </row>
    <row r="595" spans="6:7" x14ac:dyDescent="0.25">
      <c r="F595"/>
      <c r="G595"/>
    </row>
    <row r="596" spans="6:7" x14ac:dyDescent="0.25">
      <c r="F596"/>
      <c r="G596"/>
    </row>
    <row r="597" spans="6:7" x14ac:dyDescent="0.25">
      <c r="F597"/>
      <c r="G597"/>
    </row>
    <row r="598" spans="6:7" x14ac:dyDescent="0.25">
      <c r="F598"/>
      <c r="G598"/>
    </row>
    <row r="599" spans="6:7" x14ac:dyDescent="0.25">
      <c r="F599"/>
      <c r="G599"/>
    </row>
    <row r="600" spans="6:7" x14ac:dyDescent="0.25">
      <c r="F600"/>
      <c r="G600"/>
    </row>
    <row r="601" spans="6:7" x14ac:dyDescent="0.25">
      <c r="F601"/>
      <c r="G601"/>
    </row>
    <row r="602" spans="6:7" x14ac:dyDescent="0.25">
      <c r="F602"/>
      <c r="G602"/>
    </row>
    <row r="603" spans="6:7" x14ac:dyDescent="0.25">
      <c r="F603"/>
      <c r="G603"/>
    </row>
    <row r="604" spans="6:7" x14ac:dyDescent="0.25">
      <c r="F604"/>
      <c r="G604"/>
    </row>
    <row r="605" spans="6:7" x14ac:dyDescent="0.25">
      <c r="F605"/>
      <c r="G605"/>
    </row>
    <row r="606" spans="6:7" x14ac:dyDescent="0.25">
      <c r="F606"/>
      <c r="G606"/>
    </row>
    <row r="607" spans="6:7" x14ac:dyDescent="0.25">
      <c r="F607"/>
      <c r="G607"/>
    </row>
    <row r="608" spans="6:7" x14ac:dyDescent="0.25">
      <c r="F608"/>
      <c r="G608"/>
    </row>
    <row r="609" spans="6:7" x14ac:dyDescent="0.25">
      <c r="F609"/>
      <c r="G609"/>
    </row>
    <row r="610" spans="6:7" x14ac:dyDescent="0.25">
      <c r="F610"/>
      <c r="G610"/>
    </row>
    <row r="611" spans="6:7" x14ac:dyDescent="0.25">
      <c r="F611"/>
      <c r="G611"/>
    </row>
    <row r="612" spans="6:7" x14ac:dyDescent="0.25">
      <c r="F612"/>
      <c r="G612"/>
    </row>
    <row r="613" spans="6:7" x14ac:dyDescent="0.25">
      <c r="F613"/>
      <c r="G613"/>
    </row>
    <row r="614" spans="6:7" x14ac:dyDescent="0.25">
      <c r="F614"/>
      <c r="G614"/>
    </row>
    <row r="615" spans="6:7" x14ac:dyDescent="0.25">
      <c r="F615"/>
      <c r="G615"/>
    </row>
    <row r="616" spans="6:7" x14ac:dyDescent="0.25">
      <c r="F616"/>
      <c r="G616"/>
    </row>
    <row r="617" spans="6:7" x14ac:dyDescent="0.25">
      <c r="F617"/>
      <c r="G617"/>
    </row>
    <row r="618" spans="6:7" x14ac:dyDescent="0.25">
      <c r="F618"/>
      <c r="G618"/>
    </row>
    <row r="619" spans="6:7" x14ac:dyDescent="0.25">
      <c r="F619"/>
      <c r="G619"/>
    </row>
    <row r="620" spans="6:7" x14ac:dyDescent="0.25">
      <c r="F620"/>
      <c r="G620"/>
    </row>
    <row r="621" spans="6:7" x14ac:dyDescent="0.25">
      <c r="F621"/>
      <c r="G621"/>
    </row>
    <row r="622" spans="6:7" x14ac:dyDescent="0.25">
      <c r="F622"/>
      <c r="G622"/>
    </row>
    <row r="623" spans="6:7" x14ac:dyDescent="0.25">
      <c r="F623"/>
      <c r="G623"/>
    </row>
    <row r="624" spans="6:7" x14ac:dyDescent="0.25">
      <c r="F624"/>
      <c r="G624"/>
    </row>
    <row r="625" spans="6:7" x14ac:dyDescent="0.25">
      <c r="F625"/>
      <c r="G625"/>
    </row>
    <row r="626" spans="6:7" x14ac:dyDescent="0.25">
      <c r="F626"/>
      <c r="G626"/>
    </row>
    <row r="627" spans="6:7" x14ac:dyDescent="0.25">
      <c r="F627"/>
      <c r="G627"/>
    </row>
    <row r="628" spans="6:7" x14ac:dyDescent="0.25">
      <c r="F628"/>
      <c r="G628"/>
    </row>
    <row r="629" spans="6:7" x14ac:dyDescent="0.25">
      <c r="F629"/>
      <c r="G629"/>
    </row>
    <row r="630" spans="6:7" x14ac:dyDescent="0.25">
      <c r="F630"/>
      <c r="G630"/>
    </row>
    <row r="631" spans="6:7" x14ac:dyDescent="0.25">
      <c r="F631"/>
      <c r="G631"/>
    </row>
    <row r="632" spans="6:7" x14ac:dyDescent="0.25">
      <c r="F632"/>
      <c r="G632"/>
    </row>
    <row r="633" spans="6:7" x14ac:dyDescent="0.25">
      <c r="F633"/>
      <c r="G633"/>
    </row>
    <row r="634" spans="6:7" x14ac:dyDescent="0.25">
      <c r="F634"/>
      <c r="G634"/>
    </row>
    <row r="635" spans="6:7" x14ac:dyDescent="0.25">
      <c r="F635"/>
      <c r="G635"/>
    </row>
    <row r="636" spans="6:7" x14ac:dyDescent="0.25">
      <c r="F636"/>
      <c r="G636"/>
    </row>
    <row r="637" spans="6:7" x14ac:dyDescent="0.25">
      <c r="F637"/>
      <c r="G637"/>
    </row>
    <row r="638" spans="6:7" x14ac:dyDescent="0.25">
      <c r="F638"/>
      <c r="G638"/>
    </row>
    <row r="639" spans="6:7" x14ac:dyDescent="0.25">
      <c r="F639"/>
      <c r="G639"/>
    </row>
    <row r="640" spans="6:7" x14ac:dyDescent="0.25">
      <c r="F640"/>
      <c r="G640"/>
    </row>
    <row r="641" spans="6:7" x14ac:dyDescent="0.25">
      <c r="F641"/>
      <c r="G641"/>
    </row>
    <row r="642" spans="6:7" x14ac:dyDescent="0.25">
      <c r="F642"/>
      <c r="G642"/>
    </row>
    <row r="643" spans="6:7" x14ac:dyDescent="0.25">
      <c r="F643"/>
      <c r="G643"/>
    </row>
    <row r="644" spans="6:7" x14ac:dyDescent="0.25">
      <c r="F644"/>
      <c r="G644"/>
    </row>
    <row r="645" spans="6:7" x14ac:dyDescent="0.25">
      <c r="F645"/>
      <c r="G645"/>
    </row>
    <row r="646" spans="6:7" x14ac:dyDescent="0.25">
      <c r="F646"/>
      <c r="G646"/>
    </row>
    <row r="647" spans="6:7" x14ac:dyDescent="0.25">
      <c r="F647"/>
      <c r="G647"/>
    </row>
    <row r="648" spans="6:7" x14ac:dyDescent="0.25">
      <c r="F648"/>
      <c r="G648"/>
    </row>
    <row r="649" spans="6:7" x14ac:dyDescent="0.25">
      <c r="F649"/>
      <c r="G649"/>
    </row>
    <row r="650" spans="6:7" x14ac:dyDescent="0.25">
      <c r="F650"/>
      <c r="G650"/>
    </row>
    <row r="651" spans="6:7" x14ac:dyDescent="0.25">
      <c r="F651"/>
      <c r="G651"/>
    </row>
    <row r="652" spans="6:7" x14ac:dyDescent="0.25">
      <c r="F652"/>
      <c r="G652"/>
    </row>
    <row r="653" spans="6:7" x14ac:dyDescent="0.25">
      <c r="F653"/>
      <c r="G653"/>
    </row>
    <row r="654" spans="6:7" x14ac:dyDescent="0.25">
      <c r="F654"/>
      <c r="G654"/>
    </row>
    <row r="655" spans="6:7" x14ac:dyDescent="0.25">
      <c r="F655"/>
      <c r="G655"/>
    </row>
    <row r="656" spans="6:7" x14ac:dyDescent="0.25">
      <c r="F656"/>
      <c r="G656"/>
    </row>
    <row r="657" spans="6:7" x14ac:dyDescent="0.25">
      <c r="F657"/>
      <c r="G657"/>
    </row>
    <row r="658" spans="6:7" x14ac:dyDescent="0.25">
      <c r="F658"/>
      <c r="G658"/>
    </row>
    <row r="659" spans="6:7" x14ac:dyDescent="0.25">
      <c r="F659"/>
      <c r="G659"/>
    </row>
    <row r="660" spans="6:7" x14ac:dyDescent="0.25">
      <c r="F660"/>
      <c r="G660"/>
    </row>
    <row r="661" spans="6:7" x14ac:dyDescent="0.25">
      <c r="F661"/>
      <c r="G661"/>
    </row>
    <row r="662" spans="6:7" x14ac:dyDescent="0.25">
      <c r="F662"/>
      <c r="G662"/>
    </row>
    <row r="663" spans="6:7" x14ac:dyDescent="0.25">
      <c r="F663"/>
      <c r="G663"/>
    </row>
    <row r="664" spans="6:7" x14ac:dyDescent="0.25">
      <c r="F664"/>
      <c r="G664"/>
    </row>
    <row r="665" spans="6:7" x14ac:dyDescent="0.25">
      <c r="F665"/>
      <c r="G665"/>
    </row>
    <row r="666" spans="6:7" x14ac:dyDescent="0.25">
      <c r="F666"/>
      <c r="G666"/>
    </row>
    <row r="667" spans="6:7" x14ac:dyDescent="0.25">
      <c r="F667"/>
      <c r="G667"/>
    </row>
    <row r="668" spans="6:7" x14ac:dyDescent="0.25">
      <c r="F668"/>
      <c r="G668"/>
    </row>
    <row r="669" spans="6:7" x14ac:dyDescent="0.25">
      <c r="F669"/>
      <c r="G669"/>
    </row>
    <row r="670" spans="6:7" x14ac:dyDescent="0.25">
      <c r="F670"/>
      <c r="G670"/>
    </row>
    <row r="671" spans="6:7" x14ac:dyDescent="0.25">
      <c r="F671"/>
      <c r="G671"/>
    </row>
    <row r="672" spans="6:7" x14ac:dyDescent="0.25">
      <c r="F672"/>
      <c r="G672"/>
    </row>
    <row r="673" spans="6:7" x14ac:dyDescent="0.25">
      <c r="F673"/>
      <c r="G673"/>
    </row>
    <row r="674" spans="6:7" x14ac:dyDescent="0.25">
      <c r="F674"/>
      <c r="G674"/>
    </row>
    <row r="675" spans="6:7" x14ac:dyDescent="0.25">
      <c r="F675"/>
      <c r="G675"/>
    </row>
    <row r="676" spans="6:7" x14ac:dyDescent="0.25">
      <c r="F676"/>
      <c r="G676"/>
    </row>
    <row r="677" spans="6:7" x14ac:dyDescent="0.25">
      <c r="F677"/>
      <c r="G677"/>
    </row>
    <row r="678" spans="6:7" x14ac:dyDescent="0.25">
      <c r="F678"/>
      <c r="G678"/>
    </row>
    <row r="679" spans="6:7" x14ac:dyDescent="0.25">
      <c r="F679"/>
      <c r="G679"/>
    </row>
    <row r="680" spans="6:7" x14ac:dyDescent="0.25">
      <c r="F680"/>
      <c r="G680"/>
    </row>
    <row r="681" spans="6:7" x14ac:dyDescent="0.25">
      <c r="F681"/>
      <c r="G681"/>
    </row>
    <row r="682" spans="6:7" x14ac:dyDescent="0.25">
      <c r="F682"/>
      <c r="G682"/>
    </row>
    <row r="683" spans="6:7" x14ac:dyDescent="0.25">
      <c r="F683"/>
      <c r="G683"/>
    </row>
    <row r="684" spans="6:7" x14ac:dyDescent="0.25">
      <c r="F684"/>
      <c r="G684"/>
    </row>
    <row r="685" spans="6:7" x14ac:dyDescent="0.25">
      <c r="F685"/>
      <c r="G685"/>
    </row>
    <row r="686" spans="6:7" x14ac:dyDescent="0.25">
      <c r="F686"/>
      <c r="G686"/>
    </row>
    <row r="687" spans="6:7" x14ac:dyDescent="0.25">
      <c r="F687"/>
      <c r="G687"/>
    </row>
    <row r="688" spans="6:7" x14ac:dyDescent="0.25">
      <c r="F688"/>
      <c r="G688"/>
    </row>
    <row r="689" spans="6:7" x14ac:dyDescent="0.25">
      <c r="F689"/>
      <c r="G689"/>
    </row>
    <row r="690" spans="6:7" x14ac:dyDescent="0.25">
      <c r="F690"/>
      <c r="G690"/>
    </row>
    <row r="691" spans="6:7" x14ac:dyDescent="0.25">
      <c r="F691"/>
      <c r="G691"/>
    </row>
    <row r="692" spans="6:7" x14ac:dyDescent="0.25">
      <c r="F692"/>
      <c r="G692"/>
    </row>
    <row r="693" spans="6:7" x14ac:dyDescent="0.25">
      <c r="F693"/>
      <c r="G693"/>
    </row>
    <row r="694" spans="6:7" x14ac:dyDescent="0.25">
      <c r="F694"/>
      <c r="G694"/>
    </row>
    <row r="695" spans="6:7" x14ac:dyDescent="0.25">
      <c r="F695"/>
      <c r="G695"/>
    </row>
    <row r="696" spans="6:7" x14ac:dyDescent="0.25">
      <c r="F696"/>
      <c r="G696"/>
    </row>
    <row r="697" spans="6:7" x14ac:dyDescent="0.25">
      <c r="F697"/>
      <c r="G697"/>
    </row>
    <row r="698" spans="6:7" x14ac:dyDescent="0.25">
      <c r="F698"/>
      <c r="G698"/>
    </row>
    <row r="699" spans="6:7" x14ac:dyDescent="0.25">
      <c r="F699"/>
      <c r="G699"/>
    </row>
    <row r="700" spans="6:7" x14ac:dyDescent="0.25">
      <c r="F700"/>
      <c r="G700"/>
    </row>
    <row r="701" spans="6:7" x14ac:dyDescent="0.25">
      <c r="F701"/>
      <c r="G701"/>
    </row>
    <row r="702" spans="6:7" x14ac:dyDescent="0.25">
      <c r="F702"/>
      <c r="G702"/>
    </row>
    <row r="703" spans="6:7" x14ac:dyDescent="0.25">
      <c r="F703"/>
      <c r="G703"/>
    </row>
    <row r="704" spans="6:7" x14ac:dyDescent="0.25">
      <c r="F704"/>
      <c r="G704"/>
    </row>
    <row r="705" spans="6:7" x14ac:dyDescent="0.25">
      <c r="F705"/>
      <c r="G705"/>
    </row>
    <row r="706" spans="6:7" x14ac:dyDescent="0.25">
      <c r="F706"/>
      <c r="G706"/>
    </row>
    <row r="707" spans="6:7" x14ac:dyDescent="0.25">
      <c r="F707"/>
      <c r="G707"/>
    </row>
    <row r="708" spans="6:7" x14ac:dyDescent="0.25">
      <c r="F708"/>
      <c r="G708"/>
    </row>
    <row r="709" spans="6:7" x14ac:dyDescent="0.25">
      <c r="F709"/>
      <c r="G709"/>
    </row>
    <row r="710" spans="6:7" x14ac:dyDescent="0.25">
      <c r="F710"/>
      <c r="G710"/>
    </row>
    <row r="711" spans="6:7" x14ac:dyDescent="0.25">
      <c r="F711"/>
      <c r="G711"/>
    </row>
    <row r="712" spans="6:7" x14ac:dyDescent="0.25">
      <c r="F712"/>
      <c r="G712"/>
    </row>
    <row r="713" spans="6:7" x14ac:dyDescent="0.25">
      <c r="F713"/>
      <c r="G713"/>
    </row>
    <row r="714" spans="6:7" x14ac:dyDescent="0.25">
      <c r="F714"/>
      <c r="G714"/>
    </row>
    <row r="715" spans="6:7" x14ac:dyDescent="0.25">
      <c r="F715"/>
      <c r="G715"/>
    </row>
    <row r="716" spans="6:7" x14ac:dyDescent="0.25">
      <c r="F716"/>
      <c r="G716"/>
    </row>
    <row r="717" spans="6:7" x14ac:dyDescent="0.25">
      <c r="F717"/>
      <c r="G717"/>
    </row>
    <row r="718" spans="6:7" x14ac:dyDescent="0.25">
      <c r="F718"/>
      <c r="G718"/>
    </row>
    <row r="719" spans="6:7" x14ac:dyDescent="0.25">
      <c r="F719"/>
      <c r="G719"/>
    </row>
    <row r="720" spans="6:7" x14ac:dyDescent="0.25">
      <c r="F720"/>
      <c r="G720"/>
    </row>
    <row r="721" spans="6:7" x14ac:dyDescent="0.25">
      <c r="F721"/>
      <c r="G721"/>
    </row>
    <row r="722" spans="6:7" x14ac:dyDescent="0.25">
      <c r="F722"/>
      <c r="G722"/>
    </row>
    <row r="723" spans="6:7" x14ac:dyDescent="0.25">
      <c r="F723"/>
      <c r="G723"/>
    </row>
    <row r="724" spans="6:7" x14ac:dyDescent="0.25">
      <c r="F724"/>
      <c r="G724"/>
    </row>
    <row r="725" spans="6:7" x14ac:dyDescent="0.25">
      <c r="F725"/>
      <c r="G725"/>
    </row>
    <row r="726" spans="6:7" x14ac:dyDescent="0.25">
      <c r="F726"/>
      <c r="G726"/>
    </row>
    <row r="727" spans="6:7" x14ac:dyDescent="0.25">
      <c r="F727"/>
      <c r="G727"/>
    </row>
    <row r="728" spans="6:7" x14ac:dyDescent="0.25">
      <c r="F728"/>
      <c r="G728"/>
    </row>
    <row r="729" spans="6:7" x14ac:dyDescent="0.25">
      <c r="F729"/>
      <c r="G729"/>
    </row>
    <row r="730" spans="6:7" x14ac:dyDescent="0.25">
      <c r="F730"/>
      <c r="G730"/>
    </row>
    <row r="731" spans="6:7" x14ac:dyDescent="0.25">
      <c r="F731"/>
      <c r="G731"/>
    </row>
    <row r="732" spans="6:7" x14ac:dyDescent="0.25">
      <c r="F732"/>
      <c r="G732"/>
    </row>
    <row r="733" spans="6:7" x14ac:dyDescent="0.25">
      <c r="F733"/>
      <c r="G733"/>
    </row>
    <row r="734" spans="6:7" x14ac:dyDescent="0.25">
      <c r="F734"/>
      <c r="G734"/>
    </row>
    <row r="735" spans="6:7" x14ac:dyDescent="0.25">
      <c r="F735"/>
      <c r="G735"/>
    </row>
    <row r="736" spans="6:7" x14ac:dyDescent="0.25">
      <c r="F736"/>
      <c r="G736"/>
    </row>
    <row r="737" spans="6:7" x14ac:dyDescent="0.25">
      <c r="F737"/>
      <c r="G737"/>
    </row>
    <row r="738" spans="6:7" x14ac:dyDescent="0.25">
      <c r="F738"/>
      <c r="G738"/>
    </row>
    <row r="739" spans="6:7" x14ac:dyDescent="0.25">
      <c r="F739"/>
      <c r="G739"/>
    </row>
    <row r="740" spans="6:7" x14ac:dyDescent="0.25">
      <c r="F740"/>
      <c r="G740"/>
    </row>
    <row r="741" spans="6:7" x14ac:dyDescent="0.25">
      <c r="F741"/>
      <c r="G741"/>
    </row>
    <row r="742" spans="6:7" x14ac:dyDescent="0.25">
      <c r="F742"/>
      <c r="G742"/>
    </row>
    <row r="743" spans="6:7" x14ac:dyDescent="0.25">
      <c r="F743"/>
      <c r="G743"/>
    </row>
    <row r="744" spans="6:7" x14ac:dyDescent="0.25">
      <c r="F744"/>
      <c r="G744"/>
    </row>
    <row r="745" spans="6:7" x14ac:dyDescent="0.25">
      <c r="F745"/>
      <c r="G745"/>
    </row>
    <row r="746" spans="6:7" x14ac:dyDescent="0.25">
      <c r="F746"/>
      <c r="G746"/>
    </row>
    <row r="747" spans="6:7" x14ac:dyDescent="0.25">
      <c r="F747"/>
      <c r="G747"/>
    </row>
    <row r="748" spans="6:7" x14ac:dyDescent="0.25">
      <c r="F748"/>
      <c r="G748"/>
    </row>
    <row r="749" spans="6:7" x14ac:dyDescent="0.25">
      <c r="F749"/>
      <c r="G749"/>
    </row>
    <row r="750" spans="6:7" x14ac:dyDescent="0.25">
      <c r="F750"/>
      <c r="G750"/>
    </row>
    <row r="751" spans="6:7" x14ac:dyDescent="0.25">
      <c r="F751"/>
      <c r="G751"/>
    </row>
    <row r="752" spans="6:7" x14ac:dyDescent="0.25">
      <c r="F752"/>
      <c r="G752"/>
    </row>
    <row r="753" spans="6:7" x14ac:dyDescent="0.25">
      <c r="F753"/>
      <c r="G753"/>
    </row>
    <row r="754" spans="6:7" x14ac:dyDescent="0.25">
      <c r="F754"/>
      <c r="G754"/>
    </row>
    <row r="755" spans="6:7" x14ac:dyDescent="0.25">
      <c r="F755"/>
      <c r="G755"/>
    </row>
    <row r="756" spans="6:7" x14ac:dyDescent="0.25">
      <c r="F756"/>
      <c r="G756"/>
    </row>
    <row r="757" spans="6:7" x14ac:dyDescent="0.25">
      <c r="F757"/>
      <c r="G757"/>
    </row>
    <row r="758" spans="6:7" x14ac:dyDescent="0.25">
      <c r="F758"/>
      <c r="G758"/>
    </row>
    <row r="759" spans="6:7" x14ac:dyDescent="0.25">
      <c r="F759"/>
      <c r="G759"/>
    </row>
    <row r="760" spans="6:7" x14ac:dyDescent="0.25">
      <c r="F760"/>
      <c r="G760"/>
    </row>
    <row r="761" spans="6:7" x14ac:dyDescent="0.25">
      <c r="F761"/>
      <c r="G761"/>
    </row>
    <row r="762" spans="6:7" x14ac:dyDescent="0.25">
      <c r="F762"/>
      <c r="G762"/>
    </row>
    <row r="763" spans="6:7" x14ac:dyDescent="0.25">
      <c r="F763"/>
      <c r="G763"/>
    </row>
    <row r="764" spans="6:7" x14ac:dyDescent="0.25">
      <c r="F764"/>
      <c r="G764"/>
    </row>
    <row r="765" spans="6:7" x14ac:dyDescent="0.25">
      <c r="F765"/>
      <c r="G765"/>
    </row>
    <row r="766" spans="6:7" x14ac:dyDescent="0.25">
      <c r="F766"/>
      <c r="G766"/>
    </row>
    <row r="767" spans="6:7" x14ac:dyDescent="0.25">
      <c r="F767"/>
      <c r="G767"/>
    </row>
    <row r="768" spans="6:7" x14ac:dyDescent="0.25">
      <c r="F768"/>
      <c r="G768"/>
    </row>
    <row r="769" spans="6:7" x14ac:dyDescent="0.25">
      <c r="F769"/>
      <c r="G769"/>
    </row>
    <row r="770" spans="6:7" x14ac:dyDescent="0.25">
      <c r="F770"/>
      <c r="G770"/>
    </row>
    <row r="771" spans="6:7" x14ac:dyDescent="0.25">
      <c r="F771"/>
      <c r="G771"/>
    </row>
    <row r="772" spans="6:7" x14ac:dyDescent="0.25">
      <c r="F772"/>
      <c r="G772"/>
    </row>
    <row r="773" spans="6:7" x14ac:dyDescent="0.25">
      <c r="F773"/>
      <c r="G773"/>
    </row>
    <row r="774" spans="6:7" x14ac:dyDescent="0.25">
      <c r="F774"/>
      <c r="G774"/>
    </row>
    <row r="775" spans="6:7" x14ac:dyDescent="0.25">
      <c r="F775"/>
      <c r="G775"/>
    </row>
    <row r="776" spans="6:7" x14ac:dyDescent="0.25">
      <c r="F776"/>
      <c r="G776"/>
    </row>
    <row r="777" spans="6:7" x14ac:dyDescent="0.25">
      <c r="F777"/>
      <c r="G777"/>
    </row>
    <row r="778" spans="6:7" x14ac:dyDescent="0.25">
      <c r="F778"/>
      <c r="G778"/>
    </row>
    <row r="779" spans="6:7" x14ac:dyDescent="0.25">
      <c r="F779"/>
      <c r="G779"/>
    </row>
    <row r="780" spans="6:7" x14ac:dyDescent="0.25">
      <c r="F780"/>
      <c r="G780"/>
    </row>
    <row r="781" spans="6:7" x14ac:dyDescent="0.25">
      <c r="F781"/>
      <c r="G781"/>
    </row>
    <row r="782" spans="6:7" x14ac:dyDescent="0.25">
      <c r="F782"/>
      <c r="G782"/>
    </row>
    <row r="783" spans="6:7" x14ac:dyDescent="0.25">
      <c r="F783"/>
      <c r="G783"/>
    </row>
    <row r="784" spans="6:7" x14ac:dyDescent="0.25">
      <c r="F784"/>
      <c r="G784"/>
    </row>
    <row r="785" spans="6:7" x14ac:dyDescent="0.25">
      <c r="F785"/>
      <c r="G785"/>
    </row>
    <row r="786" spans="6:7" x14ac:dyDescent="0.25">
      <c r="F786"/>
      <c r="G786"/>
    </row>
    <row r="787" spans="6:7" x14ac:dyDescent="0.25">
      <c r="F787"/>
      <c r="G787"/>
    </row>
    <row r="788" spans="6:7" x14ac:dyDescent="0.25">
      <c r="F788"/>
      <c r="G788"/>
    </row>
    <row r="789" spans="6:7" x14ac:dyDescent="0.25">
      <c r="F789"/>
      <c r="G789"/>
    </row>
    <row r="790" spans="6:7" x14ac:dyDescent="0.25">
      <c r="F790"/>
      <c r="G790"/>
    </row>
    <row r="791" spans="6:7" x14ac:dyDescent="0.25">
      <c r="F791"/>
      <c r="G791"/>
    </row>
    <row r="792" spans="6:7" x14ac:dyDescent="0.25">
      <c r="F792"/>
      <c r="G792"/>
    </row>
    <row r="793" spans="6:7" x14ac:dyDescent="0.25">
      <c r="F793"/>
      <c r="G793"/>
    </row>
    <row r="794" spans="6:7" x14ac:dyDescent="0.25">
      <c r="F794"/>
      <c r="G794"/>
    </row>
    <row r="795" spans="6:7" x14ac:dyDescent="0.25">
      <c r="F795"/>
      <c r="G795"/>
    </row>
    <row r="796" spans="6:7" x14ac:dyDescent="0.25">
      <c r="F796"/>
      <c r="G796"/>
    </row>
    <row r="797" spans="6:7" x14ac:dyDescent="0.25">
      <c r="F797"/>
      <c r="G797"/>
    </row>
    <row r="798" spans="6:7" x14ac:dyDescent="0.25">
      <c r="F798"/>
      <c r="G798"/>
    </row>
    <row r="799" spans="6:7" x14ac:dyDescent="0.25">
      <c r="F799"/>
      <c r="G799"/>
    </row>
    <row r="800" spans="6:7" x14ac:dyDescent="0.25">
      <c r="F800"/>
      <c r="G800"/>
    </row>
    <row r="801" spans="6:7" x14ac:dyDescent="0.25">
      <c r="F801"/>
      <c r="G801"/>
    </row>
    <row r="802" spans="6:7" x14ac:dyDescent="0.25">
      <c r="F802"/>
      <c r="G802"/>
    </row>
    <row r="803" spans="6:7" x14ac:dyDescent="0.25">
      <c r="F803"/>
      <c r="G803"/>
    </row>
    <row r="804" spans="6:7" x14ac:dyDescent="0.25">
      <c r="F804"/>
      <c r="G804"/>
    </row>
    <row r="805" spans="6:7" x14ac:dyDescent="0.25">
      <c r="F805"/>
      <c r="G805"/>
    </row>
    <row r="806" spans="6:7" x14ac:dyDescent="0.25">
      <c r="F806"/>
      <c r="G806"/>
    </row>
    <row r="807" spans="6:7" x14ac:dyDescent="0.25">
      <c r="F807"/>
      <c r="G807"/>
    </row>
    <row r="808" spans="6:7" x14ac:dyDescent="0.25">
      <c r="F808"/>
      <c r="G808"/>
    </row>
    <row r="809" spans="6:7" x14ac:dyDescent="0.25">
      <c r="F809"/>
      <c r="G809"/>
    </row>
    <row r="810" spans="6:7" x14ac:dyDescent="0.25">
      <c r="F810"/>
      <c r="G810"/>
    </row>
    <row r="811" spans="6:7" x14ac:dyDescent="0.25">
      <c r="F811"/>
      <c r="G811"/>
    </row>
    <row r="812" spans="6:7" x14ac:dyDescent="0.25">
      <c r="F812"/>
      <c r="G812"/>
    </row>
    <row r="813" spans="6:7" x14ac:dyDescent="0.25">
      <c r="F813"/>
      <c r="G8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6"/>
  <dimension ref="A1:Z651"/>
  <sheetViews>
    <sheetView workbookViewId="0">
      <selection activeCell="A4" sqref="A4"/>
    </sheetView>
  </sheetViews>
  <sheetFormatPr baseColWidth="10" defaultRowHeight="15" x14ac:dyDescent="0.25"/>
  <cols>
    <col min="3" max="3" width="11.85546875" bestFit="1" customWidth="1"/>
    <col min="4" max="4" width="11.85546875" customWidth="1"/>
    <col min="14" max="24" width="11.42578125" style="2"/>
  </cols>
  <sheetData>
    <row r="1" spans="1:26" x14ac:dyDescent="0.25">
      <c r="A1" s="55" t="s">
        <v>8634</v>
      </c>
      <c r="B1" s="55" t="s">
        <v>17</v>
      </c>
      <c r="C1" s="56" t="s">
        <v>8637</v>
      </c>
      <c r="D1" s="56" t="s">
        <v>8644</v>
      </c>
      <c r="E1" s="56" t="s">
        <v>2</v>
      </c>
      <c r="F1" s="56" t="s">
        <v>3</v>
      </c>
      <c r="G1" s="56" t="s">
        <v>4</v>
      </c>
      <c r="H1" s="56" t="s">
        <v>69</v>
      </c>
      <c r="I1" s="56" t="s">
        <v>68</v>
      </c>
      <c r="J1" s="56" t="s">
        <v>67</v>
      </c>
      <c r="K1" s="56" t="s">
        <v>66</v>
      </c>
      <c r="L1" s="56" t="s">
        <v>77</v>
      </c>
      <c r="M1" s="56" t="s">
        <v>78</v>
      </c>
      <c r="N1" s="58" t="s">
        <v>65</v>
      </c>
      <c r="O1" s="58" t="s">
        <v>64</v>
      </c>
      <c r="P1" s="58" t="s">
        <v>63</v>
      </c>
      <c r="Q1" s="58" t="s">
        <v>62</v>
      </c>
      <c r="R1" s="58" t="s">
        <v>61</v>
      </c>
      <c r="S1" s="58" t="s">
        <v>60</v>
      </c>
      <c r="T1" s="58" t="s">
        <v>59</v>
      </c>
      <c r="U1" s="58" t="s">
        <v>58</v>
      </c>
      <c r="V1" s="58" t="s">
        <v>57</v>
      </c>
      <c r="W1" s="58" t="s">
        <v>56</v>
      </c>
      <c r="X1" s="58" t="s">
        <v>19</v>
      </c>
      <c r="Y1" s="57" t="s">
        <v>18</v>
      </c>
      <c r="Z1" s="57">
        <v>200</v>
      </c>
    </row>
    <row r="2" spans="1:26" x14ac:dyDescent="0.25">
      <c r="A2">
        <v>2022</v>
      </c>
      <c r="B2" t="s">
        <v>8480</v>
      </c>
      <c r="C2" t="str">
        <f>SUBSTITUTE(B2,"ICIEMBRE","iciembre")</f>
        <v>Diciembre</v>
      </c>
      <c r="D2">
        <f t="shared" ref="D2:D3" si="0">MONTH(E2)</f>
        <v>12</v>
      </c>
      <c r="E2" t="s">
        <v>9088</v>
      </c>
      <c r="F2" t="s">
        <v>1</v>
      </c>
      <c r="G2" t="s">
        <v>7854</v>
      </c>
      <c r="H2" t="s">
        <v>8287</v>
      </c>
      <c r="I2" t="s">
        <v>8288</v>
      </c>
      <c r="J2">
        <v>381</v>
      </c>
      <c r="K2">
        <v>381</v>
      </c>
      <c r="L2">
        <v>381</v>
      </c>
      <c r="M2">
        <v>381</v>
      </c>
      <c r="N2" s="2">
        <v>0</v>
      </c>
      <c r="O2" s="2">
        <v>0</v>
      </c>
      <c r="P2" s="2">
        <v>0</v>
      </c>
      <c r="Q2" s="2">
        <v>0</v>
      </c>
      <c r="R2" s="2">
        <v>36.21</v>
      </c>
      <c r="S2" s="2">
        <v>0</v>
      </c>
      <c r="T2" s="2">
        <v>0</v>
      </c>
      <c r="U2" s="2">
        <f>R2/1.13</f>
        <v>32.044247787610622</v>
      </c>
      <c r="V2" s="2">
        <f>U2*0.13</f>
        <v>4.1657522123893811</v>
      </c>
      <c r="W2" s="2">
        <v>0</v>
      </c>
      <c r="X2" s="2">
        <f>+U2+V2</f>
        <v>36.21</v>
      </c>
      <c r="Y2" s="21" t="s">
        <v>8633</v>
      </c>
      <c r="Z2" t="str">
        <f>IF(U2&lt;=200,"menor a 200","mayor a 200")</f>
        <v>menor a 200</v>
      </c>
    </row>
    <row r="3" spans="1:26" x14ac:dyDescent="0.25">
      <c r="A3">
        <v>2022</v>
      </c>
      <c r="B3" t="s">
        <v>8480</v>
      </c>
      <c r="C3" t="str">
        <f t="shared" ref="C3" si="1">SUBSTITUTE(B3,"ICIEMBRE","iciembre")</f>
        <v>Diciembre</v>
      </c>
      <c r="D3">
        <f t="shared" si="0"/>
        <v>12</v>
      </c>
      <c r="E3" t="s">
        <v>9088</v>
      </c>
      <c r="F3" t="s">
        <v>1</v>
      </c>
      <c r="G3" t="s">
        <v>7854</v>
      </c>
      <c r="H3" t="s">
        <v>8287</v>
      </c>
      <c r="I3" t="s">
        <v>8288</v>
      </c>
      <c r="J3">
        <v>382</v>
      </c>
      <c r="K3">
        <v>382</v>
      </c>
      <c r="L3">
        <v>382</v>
      </c>
      <c r="M3">
        <v>382</v>
      </c>
      <c r="N3" s="2">
        <v>0</v>
      </c>
      <c r="O3" s="2">
        <v>0</v>
      </c>
      <c r="P3" s="2">
        <v>0</v>
      </c>
      <c r="Q3" s="2">
        <v>0</v>
      </c>
      <c r="R3" s="2">
        <v>22.05</v>
      </c>
      <c r="S3" s="2">
        <v>0</v>
      </c>
      <c r="T3" s="2">
        <v>0</v>
      </c>
      <c r="U3" s="2">
        <f t="shared" ref="U3" si="2">R3/1.13</f>
        <v>19.513274336283189</v>
      </c>
      <c r="V3" s="2">
        <f t="shared" ref="V3" si="3">U3*0.13</f>
        <v>2.5367256637168145</v>
      </c>
      <c r="W3" s="2">
        <v>0</v>
      </c>
      <c r="X3" s="2">
        <f t="shared" ref="X3" si="4">+U3+V3</f>
        <v>22.050000000000004</v>
      </c>
      <c r="Y3" s="21" t="s">
        <v>8633</v>
      </c>
      <c r="Z3" t="str">
        <f t="shared" ref="Z3" si="5">IF(U3&lt;=200,"menor a 200","mayor a 200")</f>
        <v>menor a 200</v>
      </c>
    </row>
    <row r="4" spans="1:26" x14ac:dyDescent="0.25">
      <c r="Y4" s="21"/>
    </row>
    <row r="5" spans="1:26" x14ac:dyDescent="0.25">
      <c r="Y5" s="21"/>
    </row>
    <row r="6" spans="1:26" x14ac:dyDescent="0.25">
      <c r="Y6" s="21"/>
    </row>
    <row r="7" spans="1:26" x14ac:dyDescent="0.25">
      <c r="Y7" s="21"/>
    </row>
    <row r="8" spans="1:26" x14ac:dyDescent="0.25">
      <c r="Y8" s="21"/>
    </row>
    <row r="9" spans="1:26" x14ac:dyDescent="0.25">
      <c r="Y9" s="21"/>
    </row>
    <row r="10" spans="1:26" x14ac:dyDescent="0.25">
      <c r="Y10" s="21"/>
    </row>
    <row r="11" spans="1:26" x14ac:dyDescent="0.25">
      <c r="Y11" s="21"/>
    </row>
    <row r="12" spans="1:26" x14ac:dyDescent="0.25">
      <c r="Y12" s="21"/>
    </row>
    <row r="13" spans="1:26" x14ac:dyDescent="0.25">
      <c r="Y13" s="21"/>
    </row>
    <row r="14" spans="1:26" x14ac:dyDescent="0.25">
      <c r="Y14" s="21"/>
    </row>
    <row r="15" spans="1:26" x14ac:dyDescent="0.25">
      <c r="Y15" s="21"/>
    </row>
    <row r="16" spans="1:26" x14ac:dyDescent="0.25">
      <c r="Y16" s="21"/>
    </row>
    <row r="17" spans="25:25" x14ac:dyDescent="0.25">
      <c r="Y17" s="21"/>
    </row>
    <row r="18" spans="25:25" x14ac:dyDescent="0.25">
      <c r="Y18" s="21"/>
    </row>
    <row r="19" spans="25:25" x14ac:dyDescent="0.25">
      <c r="Y19" s="21"/>
    </row>
    <row r="20" spans="25:25" x14ac:dyDescent="0.25">
      <c r="Y20" s="21"/>
    </row>
    <row r="21" spans="25:25" x14ac:dyDescent="0.25">
      <c r="Y21" s="21"/>
    </row>
    <row r="22" spans="25:25" x14ac:dyDescent="0.25">
      <c r="Y22" s="21"/>
    </row>
    <row r="23" spans="25:25" x14ac:dyDescent="0.25">
      <c r="Y23" s="21"/>
    </row>
    <row r="24" spans="25:25" x14ac:dyDescent="0.25">
      <c r="Y24" s="21"/>
    </row>
    <row r="25" spans="25:25" x14ac:dyDescent="0.25">
      <c r="Y25" s="21"/>
    </row>
    <row r="26" spans="25:25" x14ac:dyDescent="0.25">
      <c r="Y26" s="21"/>
    </row>
    <row r="27" spans="25:25" x14ac:dyDescent="0.25">
      <c r="Y27" s="21"/>
    </row>
    <row r="28" spans="25:25" x14ac:dyDescent="0.25">
      <c r="Y28" s="21"/>
    </row>
    <row r="29" spans="25:25" x14ac:dyDescent="0.25">
      <c r="Y29" s="21"/>
    </row>
    <row r="30" spans="25:25" x14ac:dyDescent="0.25">
      <c r="Y30" s="21"/>
    </row>
    <row r="31" spans="25:25" x14ac:dyDescent="0.25">
      <c r="Y31" s="21"/>
    </row>
    <row r="32" spans="25:25" x14ac:dyDescent="0.25">
      <c r="Y32" s="21"/>
    </row>
    <row r="33" spans="25:25" x14ac:dyDescent="0.25">
      <c r="Y33" s="21"/>
    </row>
    <row r="34" spans="25:25" x14ac:dyDescent="0.25">
      <c r="Y34" s="21"/>
    </row>
    <row r="35" spans="25:25" x14ac:dyDescent="0.25">
      <c r="Y35" s="21"/>
    </row>
    <row r="36" spans="25:25" x14ac:dyDescent="0.25">
      <c r="Y36" s="21"/>
    </row>
    <row r="37" spans="25:25" x14ac:dyDescent="0.25">
      <c r="Y37" s="21"/>
    </row>
    <row r="38" spans="25:25" x14ac:dyDescent="0.25">
      <c r="Y38" s="21"/>
    </row>
    <row r="39" spans="25:25" x14ac:dyDescent="0.25">
      <c r="Y39" s="21"/>
    </row>
    <row r="40" spans="25:25" x14ac:dyDescent="0.25">
      <c r="Y40" s="21"/>
    </row>
    <row r="41" spans="25:25" x14ac:dyDescent="0.25">
      <c r="Y41" s="21"/>
    </row>
    <row r="42" spans="25:25" x14ac:dyDescent="0.25">
      <c r="Y42" s="21"/>
    </row>
    <row r="43" spans="25:25" x14ac:dyDescent="0.25">
      <c r="Y43" s="21"/>
    </row>
    <row r="44" spans="25:25" x14ac:dyDescent="0.25">
      <c r="Y44" s="21"/>
    </row>
    <row r="45" spans="25:25" x14ac:dyDescent="0.25">
      <c r="Y45" s="21"/>
    </row>
    <row r="46" spans="25:25" x14ac:dyDescent="0.25">
      <c r="Y46" s="21"/>
    </row>
    <row r="47" spans="25:25" x14ac:dyDescent="0.25">
      <c r="Y47" s="21"/>
    </row>
    <row r="48" spans="25:25" x14ac:dyDescent="0.25">
      <c r="Y48" s="21"/>
    </row>
    <row r="49" spans="25:25" x14ac:dyDescent="0.25">
      <c r="Y49" s="21"/>
    </row>
    <row r="50" spans="25:25" x14ac:dyDescent="0.25">
      <c r="Y50" s="21"/>
    </row>
    <row r="51" spans="25:25" x14ac:dyDescent="0.25">
      <c r="Y51" s="21"/>
    </row>
    <row r="52" spans="25:25" x14ac:dyDescent="0.25">
      <c r="Y52" s="21"/>
    </row>
    <row r="53" spans="25:25" x14ac:dyDescent="0.25">
      <c r="Y53" s="21"/>
    </row>
    <row r="54" spans="25:25" x14ac:dyDescent="0.25">
      <c r="Y54" s="21"/>
    </row>
    <row r="55" spans="25:25" x14ac:dyDescent="0.25">
      <c r="Y55" s="21"/>
    </row>
    <row r="56" spans="25:25" x14ac:dyDescent="0.25">
      <c r="Y56" s="21"/>
    </row>
    <row r="57" spans="25:25" x14ac:dyDescent="0.25">
      <c r="Y57" s="21"/>
    </row>
    <row r="58" spans="25:25" x14ac:dyDescent="0.25">
      <c r="Y58" s="21"/>
    </row>
    <row r="59" spans="25:25" x14ac:dyDescent="0.25">
      <c r="Y59" s="21"/>
    </row>
    <row r="60" spans="25:25" x14ac:dyDescent="0.25">
      <c r="Y60" s="21"/>
    </row>
    <row r="61" spans="25:25" x14ac:dyDescent="0.25">
      <c r="Y61" s="21"/>
    </row>
    <row r="62" spans="25:25" x14ac:dyDescent="0.25">
      <c r="Y62" s="21"/>
    </row>
    <row r="63" spans="25:25" x14ac:dyDescent="0.25">
      <c r="Y63" s="21"/>
    </row>
    <row r="64" spans="25:25" x14ac:dyDescent="0.25">
      <c r="Y64" s="21"/>
    </row>
    <row r="65" spans="25:25" x14ac:dyDescent="0.25">
      <c r="Y65" s="21"/>
    </row>
    <row r="66" spans="25:25" x14ac:dyDescent="0.25">
      <c r="Y66" s="21"/>
    </row>
    <row r="67" spans="25:25" x14ac:dyDescent="0.25">
      <c r="Y67" s="21"/>
    </row>
    <row r="68" spans="25:25" x14ac:dyDescent="0.25">
      <c r="Y68" s="21"/>
    </row>
    <row r="69" spans="25:25" x14ac:dyDescent="0.25">
      <c r="Y69" s="21"/>
    </row>
    <row r="70" spans="25:25" x14ac:dyDescent="0.25">
      <c r="Y70" s="21"/>
    </row>
    <row r="71" spans="25:25" x14ac:dyDescent="0.25">
      <c r="Y71" s="21"/>
    </row>
    <row r="72" spans="25:25" x14ac:dyDescent="0.25">
      <c r="Y72" s="21"/>
    </row>
    <row r="73" spans="25:25" x14ac:dyDescent="0.25">
      <c r="Y73" s="21"/>
    </row>
    <row r="74" spans="25:25" x14ac:dyDescent="0.25">
      <c r="Y74" s="21"/>
    </row>
    <row r="75" spans="25:25" x14ac:dyDescent="0.25">
      <c r="Y75" s="21"/>
    </row>
    <row r="76" spans="25:25" x14ac:dyDescent="0.25">
      <c r="Y76" s="21"/>
    </row>
    <row r="77" spans="25:25" x14ac:dyDescent="0.25">
      <c r="Y77" s="21"/>
    </row>
    <row r="78" spans="25:25" x14ac:dyDescent="0.25">
      <c r="Y78" s="21"/>
    </row>
    <row r="79" spans="25:25" x14ac:dyDescent="0.25">
      <c r="Y79" s="21"/>
    </row>
    <row r="80" spans="25:25" x14ac:dyDescent="0.25">
      <c r="Y80" s="21"/>
    </row>
    <row r="81" spans="25:25" x14ac:dyDescent="0.25">
      <c r="Y81" s="21"/>
    </row>
    <row r="82" spans="25:25" x14ac:dyDescent="0.25">
      <c r="Y82" s="21"/>
    </row>
    <row r="83" spans="25:25" x14ac:dyDescent="0.25">
      <c r="Y83" s="21"/>
    </row>
    <row r="84" spans="25:25" x14ac:dyDescent="0.25">
      <c r="Y84" s="21"/>
    </row>
    <row r="85" spans="25:25" x14ac:dyDescent="0.25">
      <c r="Y85" s="21"/>
    </row>
    <row r="86" spans="25:25" x14ac:dyDescent="0.25">
      <c r="Y86" s="21"/>
    </row>
    <row r="87" spans="25:25" x14ac:dyDescent="0.25">
      <c r="Y87" s="21"/>
    </row>
    <row r="88" spans="25:25" x14ac:dyDescent="0.25">
      <c r="Y88" s="21"/>
    </row>
    <row r="89" spans="25:25" x14ac:dyDescent="0.25">
      <c r="Y89" s="21"/>
    </row>
    <row r="90" spans="25:25" x14ac:dyDescent="0.25">
      <c r="Y90" s="21"/>
    </row>
    <row r="91" spans="25:25" x14ac:dyDescent="0.25">
      <c r="Y91" s="21"/>
    </row>
    <row r="92" spans="25:25" x14ac:dyDescent="0.25">
      <c r="Y92" s="21"/>
    </row>
    <row r="93" spans="25:25" x14ac:dyDescent="0.25">
      <c r="Y93" s="21"/>
    </row>
    <row r="94" spans="25:25" x14ac:dyDescent="0.25">
      <c r="Y94" s="21"/>
    </row>
    <row r="95" spans="25:25" x14ac:dyDescent="0.25">
      <c r="Y95" s="21"/>
    </row>
    <row r="96" spans="25:25" x14ac:dyDescent="0.25">
      <c r="Y96" s="21"/>
    </row>
    <row r="97" spans="25:25" x14ac:dyDescent="0.25">
      <c r="Y97" s="21"/>
    </row>
    <row r="98" spans="25:25" x14ac:dyDescent="0.25">
      <c r="Y98" s="21"/>
    </row>
    <row r="99" spans="25:25" x14ac:dyDescent="0.25">
      <c r="Y99" s="21"/>
    </row>
    <row r="100" spans="25:25" x14ac:dyDescent="0.25">
      <c r="Y100" s="21"/>
    </row>
    <row r="101" spans="25:25" x14ac:dyDescent="0.25">
      <c r="Y101" s="21"/>
    </row>
    <row r="102" spans="25:25" x14ac:dyDescent="0.25">
      <c r="Y102" s="21"/>
    </row>
    <row r="103" spans="25:25" x14ac:dyDescent="0.25">
      <c r="Y103" s="21"/>
    </row>
    <row r="104" spans="25:25" x14ac:dyDescent="0.25">
      <c r="Y104" s="21"/>
    </row>
    <row r="105" spans="25:25" x14ac:dyDescent="0.25">
      <c r="Y105" s="21"/>
    </row>
    <row r="106" spans="25:25" x14ac:dyDescent="0.25">
      <c r="Y106" s="21"/>
    </row>
    <row r="107" spans="25:25" x14ac:dyDescent="0.25">
      <c r="Y107" s="21"/>
    </row>
    <row r="108" spans="25:25" x14ac:dyDescent="0.25">
      <c r="Y108" s="21"/>
    </row>
    <row r="109" spans="25:25" x14ac:dyDescent="0.25">
      <c r="Y109" s="21"/>
    </row>
    <row r="110" spans="25:25" x14ac:dyDescent="0.25">
      <c r="Y110" s="21"/>
    </row>
    <row r="111" spans="25:25" x14ac:dyDescent="0.25">
      <c r="Y111" s="21"/>
    </row>
    <row r="112" spans="25:25" x14ac:dyDescent="0.25">
      <c r="Y112" s="21"/>
    </row>
    <row r="113" spans="25:25" x14ac:dyDescent="0.25">
      <c r="Y113" s="21"/>
    </row>
    <row r="114" spans="25:25" x14ac:dyDescent="0.25">
      <c r="Y114" s="21"/>
    </row>
    <row r="115" spans="25:25" x14ac:dyDescent="0.25">
      <c r="Y115" s="21"/>
    </row>
    <row r="116" spans="25:25" x14ac:dyDescent="0.25">
      <c r="Y116" s="21"/>
    </row>
    <row r="117" spans="25:25" x14ac:dyDescent="0.25">
      <c r="Y117" s="21"/>
    </row>
    <row r="118" spans="25:25" x14ac:dyDescent="0.25">
      <c r="Y118" s="21"/>
    </row>
    <row r="119" spans="25:25" x14ac:dyDescent="0.25">
      <c r="Y119" s="21"/>
    </row>
    <row r="120" spans="25:25" x14ac:dyDescent="0.25">
      <c r="Y120" s="21"/>
    </row>
    <row r="121" spans="25:25" x14ac:dyDescent="0.25">
      <c r="Y121" s="21"/>
    </row>
    <row r="122" spans="25:25" x14ac:dyDescent="0.25">
      <c r="Y122" s="21"/>
    </row>
    <row r="123" spans="25:25" x14ac:dyDescent="0.25">
      <c r="Y123" s="21"/>
    </row>
    <row r="124" spans="25:25" x14ac:dyDescent="0.25">
      <c r="Y124" s="21"/>
    </row>
    <row r="125" spans="25:25" x14ac:dyDescent="0.25">
      <c r="Y125" s="21"/>
    </row>
    <row r="126" spans="25:25" x14ac:dyDescent="0.25">
      <c r="Y126" s="21"/>
    </row>
    <row r="127" spans="25:25" x14ac:dyDescent="0.25">
      <c r="Y127" s="21"/>
    </row>
    <row r="128" spans="25:25" x14ac:dyDescent="0.25">
      <c r="Y128" s="21"/>
    </row>
    <row r="129" spans="25:25" x14ac:dyDescent="0.25">
      <c r="Y129" s="21"/>
    </row>
    <row r="130" spans="25:25" x14ac:dyDescent="0.25">
      <c r="Y130" s="21"/>
    </row>
    <row r="131" spans="25:25" x14ac:dyDescent="0.25">
      <c r="Y131" s="21"/>
    </row>
    <row r="132" spans="25:25" x14ac:dyDescent="0.25">
      <c r="Y132" s="21"/>
    </row>
    <row r="133" spans="25:25" x14ac:dyDescent="0.25">
      <c r="Y133" s="21"/>
    </row>
    <row r="134" spans="25:25" x14ac:dyDescent="0.25">
      <c r="Y134" s="21"/>
    </row>
    <row r="135" spans="25:25" x14ac:dyDescent="0.25">
      <c r="Y135" s="21"/>
    </row>
    <row r="136" spans="25:25" x14ac:dyDescent="0.25">
      <c r="Y136" s="21"/>
    </row>
    <row r="137" spans="25:25" x14ac:dyDescent="0.25">
      <c r="Y137" s="21"/>
    </row>
    <row r="138" spans="25:25" x14ac:dyDescent="0.25">
      <c r="Y138" s="21"/>
    </row>
    <row r="139" spans="25:25" x14ac:dyDescent="0.25">
      <c r="Y139" s="21"/>
    </row>
    <row r="140" spans="25:25" x14ac:dyDescent="0.25">
      <c r="Y140" s="21"/>
    </row>
    <row r="141" spans="25:25" x14ac:dyDescent="0.25">
      <c r="Y141" s="21"/>
    </row>
    <row r="142" spans="25:25" x14ac:dyDescent="0.25">
      <c r="Y142" s="21"/>
    </row>
    <row r="143" spans="25:25" x14ac:dyDescent="0.25">
      <c r="Y143" s="21"/>
    </row>
    <row r="144" spans="25:25" x14ac:dyDescent="0.25">
      <c r="Y144" s="21"/>
    </row>
    <row r="145" spans="25:25" x14ac:dyDescent="0.25">
      <c r="Y145" s="21"/>
    </row>
    <row r="146" spans="25:25" x14ac:dyDescent="0.25">
      <c r="Y146" s="21"/>
    </row>
    <row r="147" spans="25:25" x14ac:dyDescent="0.25">
      <c r="Y147" s="21"/>
    </row>
    <row r="148" spans="25:25" x14ac:dyDescent="0.25">
      <c r="Y148" s="21"/>
    </row>
    <row r="149" spans="25:25" x14ac:dyDescent="0.25">
      <c r="Y149" s="21"/>
    </row>
    <row r="150" spans="25:25" x14ac:dyDescent="0.25">
      <c r="Y150" s="21"/>
    </row>
    <row r="151" spans="25:25" x14ac:dyDescent="0.25">
      <c r="Y151" s="21"/>
    </row>
    <row r="152" spans="25:25" x14ac:dyDescent="0.25">
      <c r="Y152" s="21"/>
    </row>
    <row r="153" spans="25:25" x14ac:dyDescent="0.25">
      <c r="Y153" s="21"/>
    </row>
    <row r="154" spans="25:25" x14ac:dyDescent="0.25">
      <c r="Y154" s="21"/>
    </row>
    <row r="155" spans="25:25" x14ac:dyDescent="0.25">
      <c r="Y155" s="21"/>
    </row>
    <row r="156" spans="25:25" x14ac:dyDescent="0.25">
      <c r="Y156" s="21"/>
    </row>
    <row r="157" spans="25:25" x14ac:dyDescent="0.25">
      <c r="Y157" s="21"/>
    </row>
    <row r="158" spans="25:25" x14ac:dyDescent="0.25">
      <c r="Y158" s="21"/>
    </row>
    <row r="159" spans="25:25" x14ac:dyDescent="0.25">
      <c r="Y159" s="21"/>
    </row>
    <row r="160" spans="25:25" x14ac:dyDescent="0.25">
      <c r="Y160" s="21"/>
    </row>
    <row r="161" spans="25:25" x14ac:dyDescent="0.25">
      <c r="Y161" s="21"/>
    </row>
    <row r="162" spans="25:25" x14ac:dyDescent="0.25">
      <c r="Y162" s="21"/>
    </row>
    <row r="163" spans="25:25" x14ac:dyDescent="0.25">
      <c r="Y163" s="21"/>
    </row>
    <row r="164" spans="25:25" x14ac:dyDescent="0.25">
      <c r="Y164" s="21"/>
    </row>
    <row r="165" spans="25:25" x14ac:dyDescent="0.25">
      <c r="Y165" s="21"/>
    </row>
    <row r="166" spans="25:25" x14ac:dyDescent="0.25">
      <c r="Y166" s="21"/>
    </row>
    <row r="167" spans="25:25" x14ac:dyDescent="0.25">
      <c r="Y167" s="21"/>
    </row>
    <row r="168" spans="25:25" x14ac:dyDescent="0.25">
      <c r="Y168" s="21"/>
    </row>
    <row r="169" spans="25:25" x14ac:dyDescent="0.25">
      <c r="Y169" s="21"/>
    </row>
    <row r="170" spans="25:25" x14ac:dyDescent="0.25">
      <c r="Y170" s="21"/>
    </row>
    <row r="171" spans="25:25" x14ac:dyDescent="0.25">
      <c r="Y171" s="21"/>
    </row>
    <row r="172" spans="25:25" x14ac:dyDescent="0.25">
      <c r="Y172" s="21"/>
    </row>
    <row r="173" spans="25:25" x14ac:dyDescent="0.25">
      <c r="Y173" s="21"/>
    </row>
    <row r="174" spans="25:25" x14ac:dyDescent="0.25">
      <c r="Y174" s="21"/>
    </row>
    <row r="175" spans="25:25" x14ac:dyDescent="0.25">
      <c r="Y175" s="21"/>
    </row>
    <row r="176" spans="25:25" x14ac:dyDescent="0.25">
      <c r="Y176" s="21"/>
    </row>
    <row r="177" spans="25:25" x14ac:dyDescent="0.25">
      <c r="Y177" s="21"/>
    </row>
    <row r="178" spans="25:25" x14ac:dyDescent="0.25">
      <c r="Y178" s="21"/>
    </row>
    <row r="179" spans="25:25" x14ac:dyDescent="0.25">
      <c r="Y179" s="21"/>
    </row>
    <row r="180" spans="25:25" x14ac:dyDescent="0.25">
      <c r="Y180" s="21"/>
    </row>
    <row r="181" spans="25:25" x14ac:dyDescent="0.25">
      <c r="Y181" s="21"/>
    </row>
    <row r="182" spans="25:25" x14ac:dyDescent="0.25">
      <c r="Y182" s="21"/>
    </row>
    <row r="183" spans="25:25" x14ac:dyDescent="0.25">
      <c r="Y183" s="21"/>
    </row>
    <row r="184" spans="25:25" x14ac:dyDescent="0.25">
      <c r="Y184" s="21"/>
    </row>
    <row r="185" spans="25:25" x14ac:dyDescent="0.25">
      <c r="Y185" s="21"/>
    </row>
    <row r="186" spans="25:25" x14ac:dyDescent="0.25">
      <c r="Y186" s="21"/>
    </row>
    <row r="187" spans="25:25" x14ac:dyDescent="0.25">
      <c r="Y187" s="21"/>
    </row>
    <row r="188" spans="25:25" x14ac:dyDescent="0.25">
      <c r="Y188" s="21"/>
    </row>
    <row r="189" spans="25:25" x14ac:dyDescent="0.25">
      <c r="Y189" s="21"/>
    </row>
    <row r="190" spans="25:25" x14ac:dyDescent="0.25">
      <c r="Y190" s="21"/>
    </row>
    <row r="191" spans="25:25" x14ac:dyDescent="0.25">
      <c r="Y191" s="21"/>
    </row>
    <row r="192" spans="25:25" x14ac:dyDescent="0.25">
      <c r="Y192" s="21"/>
    </row>
    <row r="193" spans="25:25" x14ac:dyDescent="0.25">
      <c r="Y193" s="21"/>
    </row>
    <row r="194" spans="25:25" x14ac:dyDescent="0.25">
      <c r="Y194" s="21"/>
    </row>
    <row r="195" spans="25:25" x14ac:dyDescent="0.25">
      <c r="Y195" s="21"/>
    </row>
    <row r="196" spans="25:25" x14ac:dyDescent="0.25">
      <c r="Y196" s="21"/>
    </row>
    <row r="197" spans="25:25" x14ac:dyDescent="0.25">
      <c r="Y197" s="21"/>
    </row>
    <row r="198" spans="25:25" x14ac:dyDescent="0.25">
      <c r="Y198" s="21"/>
    </row>
    <row r="199" spans="25:25" x14ac:dyDescent="0.25">
      <c r="Y199" s="21"/>
    </row>
    <row r="200" spans="25:25" x14ac:dyDescent="0.25">
      <c r="Y200" s="21"/>
    </row>
    <row r="201" spans="25:25" x14ac:dyDescent="0.25">
      <c r="Y201" s="21"/>
    </row>
    <row r="202" spans="25:25" x14ac:dyDescent="0.25">
      <c r="Y202" s="21"/>
    </row>
    <row r="203" spans="25:25" x14ac:dyDescent="0.25">
      <c r="Y203" s="21"/>
    </row>
    <row r="204" spans="25:25" x14ac:dyDescent="0.25">
      <c r="Y204" s="21"/>
    </row>
    <row r="205" spans="25:25" x14ac:dyDescent="0.25">
      <c r="Y205" s="21"/>
    </row>
    <row r="206" spans="25:25" x14ac:dyDescent="0.25">
      <c r="Y206" s="21"/>
    </row>
    <row r="207" spans="25:25" x14ac:dyDescent="0.25">
      <c r="Y207" s="21"/>
    </row>
    <row r="208" spans="25:25" x14ac:dyDescent="0.25">
      <c r="Y208" s="21"/>
    </row>
    <row r="209" spans="25:25" x14ac:dyDescent="0.25">
      <c r="Y209" s="21"/>
    </row>
    <row r="210" spans="25:25" x14ac:dyDescent="0.25">
      <c r="Y210" s="21"/>
    </row>
    <row r="211" spans="25:25" x14ac:dyDescent="0.25">
      <c r="Y211" s="21"/>
    </row>
    <row r="212" spans="25:25" x14ac:dyDescent="0.25">
      <c r="Y212" s="21"/>
    </row>
    <row r="213" spans="25:25" x14ac:dyDescent="0.25">
      <c r="Y213" s="21"/>
    </row>
    <row r="214" spans="25:25" x14ac:dyDescent="0.25">
      <c r="Y214" s="21"/>
    </row>
    <row r="215" spans="25:25" x14ac:dyDescent="0.25">
      <c r="Y215" s="21"/>
    </row>
    <row r="216" spans="25:25" x14ac:dyDescent="0.25">
      <c r="Y216" s="21"/>
    </row>
    <row r="217" spans="25:25" x14ac:dyDescent="0.25">
      <c r="Y217" s="21"/>
    </row>
    <row r="218" spans="25:25" x14ac:dyDescent="0.25">
      <c r="Y218" s="21"/>
    </row>
    <row r="219" spans="25:25" x14ac:dyDescent="0.25">
      <c r="Y219" s="21"/>
    </row>
    <row r="220" spans="25:25" x14ac:dyDescent="0.25">
      <c r="Y220" s="21"/>
    </row>
    <row r="221" spans="25:25" x14ac:dyDescent="0.25">
      <c r="Y221" s="21"/>
    </row>
    <row r="222" spans="25:25" x14ac:dyDescent="0.25">
      <c r="Y222" s="21"/>
    </row>
    <row r="223" spans="25:25" x14ac:dyDescent="0.25">
      <c r="Y223" s="21"/>
    </row>
    <row r="224" spans="25:25" x14ac:dyDescent="0.25">
      <c r="Y224" s="21"/>
    </row>
    <row r="225" spans="25:25" x14ac:dyDescent="0.25">
      <c r="Y225" s="21"/>
    </row>
    <row r="226" spans="25:25" x14ac:dyDescent="0.25">
      <c r="Y226" s="21"/>
    </row>
    <row r="227" spans="25:25" x14ac:dyDescent="0.25">
      <c r="Y227" s="21"/>
    </row>
    <row r="228" spans="25:25" x14ac:dyDescent="0.25">
      <c r="Y228" s="21"/>
    </row>
    <row r="229" spans="25:25" x14ac:dyDescent="0.25">
      <c r="Y229" s="21"/>
    </row>
    <row r="230" spans="25:25" x14ac:dyDescent="0.25">
      <c r="Y230" s="21"/>
    </row>
    <row r="231" spans="25:25" x14ac:dyDescent="0.25">
      <c r="Y231" s="21"/>
    </row>
    <row r="232" spans="25:25" x14ac:dyDescent="0.25">
      <c r="Y232" s="21"/>
    </row>
    <row r="233" spans="25:25" x14ac:dyDescent="0.25">
      <c r="Y233" s="21"/>
    </row>
    <row r="234" spans="25:25" x14ac:dyDescent="0.25">
      <c r="Y234" s="21"/>
    </row>
    <row r="235" spans="25:25" x14ac:dyDescent="0.25">
      <c r="Y235" s="21"/>
    </row>
    <row r="236" spans="25:25" x14ac:dyDescent="0.25">
      <c r="Y236" s="21"/>
    </row>
    <row r="237" spans="25:25" x14ac:dyDescent="0.25">
      <c r="Y237" s="21"/>
    </row>
    <row r="238" spans="25:25" x14ac:dyDescent="0.25">
      <c r="Y238" s="21"/>
    </row>
    <row r="239" spans="25:25" x14ac:dyDescent="0.25">
      <c r="Y239" s="21"/>
    </row>
    <row r="240" spans="25:25" x14ac:dyDescent="0.25">
      <c r="Y240" s="21"/>
    </row>
    <row r="241" spans="25:25" x14ac:dyDescent="0.25">
      <c r="Y241" s="21"/>
    </row>
    <row r="242" spans="25:25" x14ac:dyDescent="0.25">
      <c r="Y242" s="21"/>
    </row>
    <row r="243" spans="25:25" x14ac:dyDescent="0.25">
      <c r="Y243" s="21"/>
    </row>
    <row r="244" spans="25:25" x14ac:dyDescent="0.25">
      <c r="Y244" s="21"/>
    </row>
    <row r="245" spans="25:25" x14ac:dyDescent="0.25">
      <c r="Y245" s="21"/>
    </row>
    <row r="246" spans="25:25" x14ac:dyDescent="0.25">
      <c r="Y246" s="21"/>
    </row>
    <row r="247" spans="25:25" x14ac:dyDescent="0.25">
      <c r="Y247" s="21"/>
    </row>
    <row r="248" spans="25:25" x14ac:dyDescent="0.25">
      <c r="Y248" s="21"/>
    </row>
    <row r="249" spans="25:25" x14ac:dyDescent="0.25">
      <c r="Y249" s="21"/>
    </row>
    <row r="250" spans="25:25" x14ac:dyDescent="0.25">
      <c r="Y250" s="21"/>
    </row>
    <row r="251" spans="25:25" x14ac:dyDescent="0.25">
      <c r="Y251" s="21"/>
    </row>
    <row r="252" spans="25:25" x14ac:dyDescent="0.25">
      <c r="Y252" s="21"/>
    </row>
    <row r="253" spans="25:25" x14ac:dyDescent="0.25">
      <c r="Y253" s="21"/>
    </row>
    <row r="254" spans="25:25" x14ac:dyDescent="0.25">
      <c r="Y254" s="21"/>
    </row>
    <row r="255" spans="25:25" x14ac:dyDescent="0.25">
      <c r="Y255" s="21"/>
    </row>
    <row r="256" spans="25:25" x14ac:dyDescent="0.25">
      <c r="Y256" s="21"/>
    </row>
    <row r="257" spans="25:25" x14ac:dyDescent="0.25">
      <c r="Y257" s="21"/>
    </row>
    <row r="258" spans="25:25" x14ac:dyDescent="0.25">
      <c r="Y258" s="21"/>
    </row>
    <row r="259" spans="25:25" x14ac:dyDescent="0.25">
      <c r="Y259" s="21"/>
    </row>
    <row r="260" spans="25:25" x14ac:dyDescent="0.25">
      <c r="Y260" s="21"/>
    </row>
    <row r="261" spans="25:25" x14ac:dyDescent="0.25">
      <c r="Y261" s="21"/>
    </row>
    <row r="262" spans="25:25" x14ac:dyDescent="0.25">
      <c r="Y262" s="21"/>
    </row>
    <row r="263" spans="25:25" x14ac:dyDescent="0.25">
      <c r="Y263" s="21"/>
    </row>
    <row r="264" spans="25:25" x14ac:dyDescent="0.25">
      <c r="Y264" s="21"/>
    </row>
    <row r="265" spans="25:25" x14ac:dyDescent="0.25">
      <c r="Y265" s="21"/>
    </row>
    <row r="266" spans="25:25" x14ac:dyDescent="0.25">
      <c r="Y266" s="21"/>
    </row>
    <row r="267" spans="25:25" x14ac:dyDescent="0.25">
      <c r="Y267" s="21"/>
    </row>
    <row r="268" spans="25:25" x14ac:dyDescent="0.25">
      <c r="Y268" s="21"/>
    </row>
    <row r="269" spans="25:25" x14ac:dyDescent="0.25">
      <c r="Y269" s="21"/>
    </row>
    <row r="270" spans="25:25" x14ac:dyDescent="0.25">
      <c r="Y270" s="21"/>
    </row>
    <row r="271" spans="25:25" x14ac:dyDescent="0.25">
      <c r="Y271" s="21"/>
    </row>
    <row r="272" spans="25:25" x14ac:dyDescent="0.25">
      <c r="Y272" s="21"/>
    </row>
    <row r="273" spans="25:25" x14ac:dyDescent="0.25">
      <c r="Y273" s="21"/>
    </row>
    <row r="274" spans="25:25" x14ac:dyDescent="0.25">
      <c r="Y274" s="21"/>
    </row>
    <row r="275" spans="25:25" x14ac:dyDescent="0.25">
      <c r="Y275" s="21"/>
    </row>
    <row r="276" spans="25:25" x14ac:dyDescent="0.25">
      <c r="Y276" s="21"/>
    </row>
    <row r="277" spans="25:25" x14ac:dyDescent="0.25">
      <c r="Y277" s="21"/>
    </row>
    <row r="278" spans="25:25" x14ac:dyDescent="0.25">
      <c r="Y278" s="21"/>
    </row>
    <row r="279" spans="25:25" x14ac:dyDescent="0.25">
      <c r="Y279" s="21"/>
    </row>
    <row r="280" spans="25:25" x14ac:dyDescent="0.25">
      <c r="Y280" s="21"/>
    </row>
    <row r="281" spans="25:25" x14ac:dyDescent="0.25">
      <c r="Y281" s="21"/>
    </row>
    <row r="282" spans="25:25" x14ac:dyDescent="0.25">
      <c r="Y282" s="21"/>
    </row>
    <row r="283" spans="25:25" x14ac:dyDescent="0.25">
      <c r="Y283" s="21"/>
    </row>
    <row r="284" spans="25:25" x14ac:dyDescent="0.25">
      <c r="Y284" s="21"/>
    </row>
    <row r="285" spans="25:25" x14ac:dyDescent="0.25">
      <c r="Y285" s="21"/>
    </row>
    <row r="286" spans="25:25" x14ac:dyDescent="0.25">
      <c r="Y286" s="21"/>
    </row>
    <row r="287" spans="25:25" x14ac:dyDescent="0.25">
      <c r="Y287" s="21"/>
    </row>
    <row r="288" spans="25:25" x14ac:dyDescent="0.25">
      <c r="Y288" s="21"/>
    </row>
    <row r="289" spans="25:25" x14ac:dyDescent="0.25">
      <c r="Y289" s="21"/>
    </row>
    <row r="290" spans="25:25" x14ac:dyDescent="0.25">
      <c r="Y290" s="21"/>
    </row>
    <row r="291" spans="25:25" x14ac:dyDescent="0.25">
      <c r="Y291" s="21"/>
    </row>
    <row r="292" spans="25:25" x14ac:dyDescent="0.25">
      <c r="Y292" s="21"/>
    </row>
    <row r="293" spans="25:25" x14ac:dyDescent="0.25">
      <c r="Y293" s="21"/>
    </row>
    <row r="294" spans="25:25" x14ac:dyDescent="0.25">
      <c r="Y294" s="21"/>
    </row>
    <row r="295" spans="25:25" x14ac:dyDescent="0.25">
      <c r="Y295" s="21"/>
    </row>
    <row r="296" spans="25:25" x14ac:dyDescent="0.25">
      <c r="Y296" s="21"/>
    </row>
    <row r="297" spans="25:25" x14ac:dyDescent="0.25">
      <c r="Y297" s="21"/>
    </row>
    <row r="298" spans="25:25" x14ac:dyDescent="0.25">
      <c r="Y298" s="21"/>
    </row>
    <row r="299" spans="25:25" x14ac:dyDescent="0.25">
      <c r="Y299" s="21"/>
    </row>
    <row r="300" spans="25:25" x14ac:dyDescent="0.25">
      <c r="Y300" s="21"/>
    </row>
    <row r="301" spans="25:25" x14ac:dyDescent="0.25">
      <c r="Y301" s="21"/>
    </row>
    <row r="302" spans="25:25" x14ac:dyDescent="0.25">
      <c r="Y302" s="21"/>
    </row>
    <row r="303" spans="25:25" x14ac:dyDescent="0.25">
      <c r="Y303" s="21"/>
    </row>
    <row r="304" spans="25:25" x14ac:dyDescent="0.25">
      <c r="Y304" s="21"/>
    </row>
    <row r="305" spans="25:25" x14ac:dyDescent="0.25">
      <c r="Y305" s="21"/>
    </row>
    <row r="306" spans="25:25" x14ac:dyDescent="0.25">
      <c r="Y306" s="21"/>
    </row>
    <row r="307" spans="25:25" x14ac:dyDescent="0.25">
      <c r="Y307" s="21"/>
    </row>
    <row r="308" spans="25:25" x14ac:dyDescent="0.25">
      <c r="Y308" s="21"/>
    </row>
    <row r="309" spans="25:25" x14ac:dyDescent="0.25">
      <c r="Y309" s="21"/>
    </row>
    <row r="310" spans="25:25" x14ac:dyDescent="0.25">
      <c r="Y310" s="21"/>
    </row>
    <row r="311" spans="25:25" x14ac:dyDescent="0.25">
      <c r="Y311" s="21"/>
    </row>
    <row r="312" spans="25:25" x14ac:dyDescent="0.25">
      <c r="Y312" s="21"/>
    </row>
    <row r="313" spans="25:25" x14ac:dyDescent="0.25">
      <c r="Y313" s="21"/>
    </row>
    <row r="314" spans="25:25" x14ac:dyDescent="0.25">
      <c r="Y314" s="21"/>
    </row>
    <row r="315" spans="25:25" x14ac:dyDescent="0.25">
      <c r="Y315" s="21"/>
    </row>
    <row r="316" spans="25:25" x14ac:dyDescent="0.25">
      <c r="Y316" s="21"/>
    </row>
    <row r="317" spans="25:25" x14ac:dyDescent="0.25">
      <c r="Y317" s="21"/>
    </row>
    <row r="318" spans="25:25" x14ac:dyDescent="0.25">
      <c r="Y318" s="21"/>
    </row>
    <row r="319" spans="25:25" x14ac:dyDescent="0.25">
      <c r="Y319" s="21"/>
    </row>
    <row r="320" spans="25:25" x14ac:dyDescent="0.25">
      <c r="Y320" s="21"/>
    </row>
    <row r="321" spans="25:25" x14ac:dyDescent="0.25">
      <c r="Y321" s="21"/>
    </row>
    <row r="322" spans="25:25" x14ac:dyDescent="0.25">
      <c r="Y322" s="21"/>
    </row>
    <row r="323" spans="25:25" x14ac:dyDescent="0.25">
      <c r="Y323" s="21"/>
    </row>
    <row r="324" spans="25:25" x14ac:dyDescent="0.25">
      <c r="Y324" s="21"/>
    </row>
    <row r="325" spans="25:25" x14ac:dyDescent="0.25">
      <c r="Y325" s="21"/>
    </row>
    <row r="326" spans="25:25" x14ac:dyDescent="0.25">
      <c r="Y326" s="21"/>
    </row>
    <row r="327" spans="25:25" x14ac:dyDescent="0.25">
      <c r="Y327" s="21"/>
    </row>
    <row r="328" spans="25:25" x14ac:dyDescent="0.25">
      <c r="Y328" s="21"/>
    </row>
    <row r="329" spans="25:25" x14ac:dyDescent="0.25">
      <c r="Y329" s="21"/>
    </row>
    <row r="330" spans="25:25" x14ac:dyDescent="0.25">
      <c r="Y330" s="21"/>
    </row>
    <row r="331" spans="25:25" x14ac:dyDescent="0.25">
      <c r="Y331" s="21"/>
    </row>
    <row r="332" spans="25:25" x14ac:dyDescent="0.25">
      <c r="Y332" s="21"/>
    </row>
    <row r="333" spans="25:25" x14ac:dyDescent="0.25">
      <c r="Y333" s="21"/>
    </row>
    <row r="334" spans="25:25" x14ac:dyDescent="0.25">
      <c r="Y334" s="21"/>
    </row>
    <row r="335" spans="25:25" x14ac:dyDescent="0.25">
      <c r="Y335" s="21"/>
    </row>
    <row r="336" spans="25:25" x14ac:dyDescent="0.25">
      <c r="Y336" s="21"/>
    </row>
    <row r="337" spans="25:25" x14ac:dyDescent="0.25">
      <c r="Y337" s="21"/>
    </row>
    <row r="338" spans="25:25" x14ac:dyDescent="0.25">
      <c r="Y338" s="21"/>
    </row>
    <row r="339" spans="25:25" x14ac:dyDescent="0.25">
      <c r="Y339" s="21"/>
    </row>
    <row r="340" spans="25:25" x14ac:dyDescent="0.25">
      <c r="Y340" s="21"/>
    </row>
    <row r="341" spans="25:25" x14ac:dyDescent="0.25">
      <c r="Y341" s="21"/>
    </row>
    <row r="342" spans="25:25" x14ac:dyDescent="0.25">
      <c r="Y342" s="21"/>
    </row>
    <row r="343" spans="25:25" x14ac:dyDescent="0.25">
      <c r="Y343" s="21"/>
    </row>
    <row r="344" spans="25:25" x14ac:dyDescent="0.25">
      <c r="Y344" s="21"/>
    </row>
    <row r="345" spans="25:25" x14ac:dyDescent="0.25">
      <c r="Y345" s="21"/>
    </row>
    <row r="346" spans="25:25" x14ac:dyDescent="0.25">
      <c r="Y346" s="21"/>
    </row>
    <row r="347" spans="25:25" x14ac:dyDescent="0.25">
      <c r="Y347" s="21"/>
    </row>
    <row r="348" spans="25:25" x14ac:dyDescent="0.25">
      <c r="Y348" s="21"/>
    </row>
    <row r="349" spans="25:25" x14ac:dyDescent="0.25">
      <c r="Y349" s="21"/>
    </row>
    <row r="350" spans="25:25" x14ac:dyDescent="0.25">
      <c r="Y350" s="21"/>
    </row>
    <row r="351" spans="25:25" x14ac:dyDescent="0.25">
      <c r="Y351" s="21"/>
    </row>
    <row r="352" spans="25:25" x14ac:dyDescent="0.25">
      <c r="Y352" s="21"/>
    </row>
    <row r="353" spans="25:25" x14ac:dyDescent="0.25">
      <c r="Y353" s="21"/>
    </row>
    <row r="354" spans="25:25" x14ac:dyDescent="0.25">
      <c r="Y354" s="21"/>
    </row>
    <row r="355" spans="25:25" x14ac:dyDescent="0.25">
      <c r="Y355" s="21"/>
    </row>
    <row r="356" spans="25:25" x14ac:dyDescent="0.25">
      <c r="Y356" s="21"/>
    </row>
    <row r="357" spans="25:25" x14ac:dyDescent="0.25">
      <c r="Y357" s="21"/>
    </row>
    <row r="358" spans="25:25" x14ac:dyDescent="0.25">
      <c r="Y358" s="21"/>
    </row>
    <row r="359" spans="25:25" x14ac:dyDescent="0.25">
      <c r="Y359" s="21"/>
    </row>
    <row r="360" spans="25:25" x14ac:dyDescent="0.25">
      <c r="Y360" s="21"/>
    </row>
    <row r="361" spans="25:25" x14ac:dyDescent="0.25">
      <c r="Y361" s="21"/>
    </row>
    <row r="362" spans="25:25" x14ac:dyDescent="0.25">
      <c r="Y362" s="21"/>
    </row>
    <row r="363" spans="25:25" x14ac:dyDescent="0.25">
      <c r="Y363" s="21"/>
    </row>
    <row r="364" spans="25:25" x14ac:dyDescent="0.25">
      <c r="Y364" s="21"/>
    </row>
    <row r="365" spans="25:25" x14ac:dyDescent="0.25">
      <c r="Y365" s="21"/>
    </row>
    <row r="366" spans="25:25" x14ac:dyDescent="0.25">
      <c r="Y366" s="21"/>
    </row>
    <row r="367" spans="25:25" x14ac:dyDescent="0.25">
      <c r="Y367" s="21"/>
    </row>
    <row r="368" spans="25:25" x14ac:dyDescent="0.25">
      <c r="Y368" s="21"/>
    </row>
    <row r="369" spans="25:25" x14ac:dyDescent="0.25">
      <c r="Y369" s="21"/>
    </row>
    <row r="370" spans="25:25" x14ac:dyDescent="0.25">
      <c r="Y370" s="21"/>
    </row>
    <row r="371" spans="25:25" x14ac:dyDescent="0.25">
      <c r="Y371" s="21"/>
    </row>
    <row r="372" spans="25:25" x14ac:dyDescent="0.25">
      <c r="Y372" s="21"/>
    </row>
    <row r="373" spans="25:25" x14ac:dyDescent="0.25">
      <c r="Y373" s="21"/>
    </row>
    <row r="374" spans="25:25" x14ac:dyDescent="0.25">
      <c r="Y374" s="21"/>
    </row>
    <row r="375" spans="25:25" x14ac:dyDescent="0.25">
      <c r="Y375" s="21"/>
    </row>
    <row r="376" spans="25:25" x14ac:dyDescent="0.25">
      <c r="Y376" s="21"/>
    </row>
    <row r="377" spans="25:25" x14ac:dyDescent="0.25">
      <c r="Y377" s="21"/>
    </row>
    <row r="378" spans="25:25" x14ac:dyDescent="0.25">
      <c r="Y378" s="21"/>
    </row>
    <row r="379" spans="25:25" x14ac:dyDescent="0.25">
      <c r="Y379" s="21"/>
    </row>
    <row r="380" spans="25:25" x14ac:dyDescent="0.25">
      <c r="Y380" s="21"/>
    </row>
    <row r="381" spans="25:25" x14ac:dyDescent="0.25">
      <c r="Y381" s="21"/>
    </row>
    <row r="382" spans="25:25" x14ac:dyDescent="0.25">
      <c r="Y382" s="21"/>
    </row>
    <row r="383" spans="25:25" x14ac:dyDescent="0.25">
      <c r="Y383" s="21"/>
    </row>
    <row r="384" spans="25:25" x14ac:dyDescent="0.25">
      <c r="Y384" s="21"/>
    </row>
    <row r="385" spans="25:25" x14ac:dyDescent="0.25">
      <c r="Y385" s="21"/>
    </row>
    <row r="386" spans="25:25" x14ac:dyDescent="0.25">
      <c r="Y386" s="21"/>
    </row>
    <row r="387" spans="25:25" x14ac:dyDescent="0.25">
      <c r="Y387" s="21"/>
    </row>
    <row r="388" spans="25:25" x14ac:dyDescent="0.25">
      <c r="Y388" s="21"/>
    </row>
    <row r="389" spans="25:25" x14ac:dyDescent="0.25">
      <c r="Y389" s="21"/>
    </row>
    <row r="390" spans="25:25" x14ac:dyDescent="0.25">
      <c r="Y390" s="21"/>
    </row>
    <row r="391" spans="25:25" x14ac:dyDescent="0.25">
      <c r="Y391" s="21"/>
    </row>
    <row r="392" spans="25:25" x14ac:dyDescent="0.25">
      <c r="Y392" s="21"/>
    </row>
    <row r="393" spans="25:25" x14ac:dyDescent="0.25">
      <c r="Y393" s="21"/>
    </row>
    <row r="394" spans="25:25" x14ac:dyDescent="0.25">
      <c r="Y394" s="21"/>
    </row>
    <row r="395" spans="25:25" x14ac:dyDescent="0.25">
      <c r="Y395" s="21"/>
    </row>
    <row r="396" spans="25:25" x14ac:dyDescent="0.25">
      <c r="Y396" s="21"/>
    </row>
    <row r="397" spans="25:25" x14ac:dyDescent="0.25">
      <c r="Y397" s="21"/>
    </row>
    <row r="398" spans="25:25" x14ac:dyDescent="0.25">
      <c r="Y398" s="21"/>
    </row>
    <row r="399" spans="25:25" x14ac:dyDescent="0.25">
      <c r="Y399" s="21"/>
    </row>
    <row r="400" spans="25:25" x14ac:dyDescent="0.25">
      <c r="Y400" s="21"/>
    </row>
    <row r="401" spans="25:25" x14ac:dyDescent="0.25">
      <c r="Y401" s="21"/>
    </row>
    <row r="402" spans="25:25" x14ac:dyDescent="0.25">
      <c r="Y402" s="21"/>
    </row>
    <row r="403" spans="25:25" x14ac:dyDescent="0.25">
      <c r="Y403" s="21"/>
    </row>
    <row r="404" spans="25:25" x14ac:dyDescent="0.25">
      <c r="Y404" s="21"/>
    </row>
    <row r="405" spans="25:25" x14ac:dyDescent="0.25">
      <c r="Y405" s="21"/>
    </row>
    <row r="406" spans="25:25" x14ac:dyDescent="0.25">
      <c r="Y406" s="21"/>
    </row>
    <row r="407" spans="25:25" x14ac:dyDescent="0.25">
      <c r="Y407" s="21"/>
    </row>
    <row r="408" spans="25:25" x14ac:dyDescent="0.25">
      <c r="Y408" s="21"/>
    </row>
    <row r="409" spans="25:25" x14ac:dyDescent="0.25">
      <c r="Y409" s="21"/>
    </row>
    <row r="410" spans="25:25" x14ac:dyDescent="0.25">
      <c r="Y410" s="21"/>
    </row>
    <row r="411" spans="25:25" x14ac:dyDescent="0.25">
      <c r="Y411" s="21"/>
    </row>
    <row r="412" spans="25:25" x14ac:dyDescent="0.25">
      <c r="Y412" s="21"/>
    </row>
    <row r="413" spans="25:25" x14ac:dyDescent="0.25">
      <c r="Y413" s="21"/>
    </row>
    <row r="414" spans="25:25" x14ac:dyDescent="0.25">
      <c r="Y414" s="21"/>
    </row>
    <row r="415" spans="25:25" x14ac:dyDescent="0.25">
      <c r="Y415" s="21"/>
    </row>
    <row r="416" spans="25:25" x14ac:dyDescent="0.25">
      <c r="Y416" s="21"/>
    </row>
    <row r="417" spans="25:25" x14ac:dyDescent="0.25">
      <c r="Y417" s="21"/>
    </row>
    <row r="418" spans="25:25" x14ac:dyDescent="0.25">
      <c r="Y418" s="21"/>
    </row>
    <row r="419" spans="25:25" x14ac:dyDescent="0.25">
      <c r="Y419" s="21"/>
    </row>
    <row r="420" spans="25:25" x14ac:dyDescent="0.25">
      <c r="Y420" s="21"/>
    </row>
    <row r="421" spans="25:25" x14ac:dyDescent="0.25">
      <c r="Y421" s="21"/>
    </row>
    <row r="422" spans="25:25" x14ac:dyDescent="0.25">
      <c r="Y422" s="21"/>
    </row>
    <row r="423" spans="25:25" x14ac:dyDescent="0.25">
      <c r="Y423" s="21"/>
    </row>
    <row r="424" spans="25:25" x14ac:dyDescent="0.25">
      <c r="Y424" s="21"/>
    </row>
    <row r="425" spans="25:25" x14ac:dyDescent="0.25">
      <c r="Y425" s="21"/>
    </row>
    <row r="426" spans="25:25" x14ac:dyDescent="0.25">
      <c r="Y426" s="21"/>
    </row>
    <row r="427" spans="25:25" x14ac:dyDescent="0.25">
      <c r="Y427" s="21"/>
    </row>
    <row r="428" spans="25:25" x14ac:dyDescent="0.25">
      <c r="Y428" s="21"/>
    </row>
    <row r="429" spans="25:25" x14ac:dyDescent="0.25">
      <c r="Y429" s="21"/>
    </row>
    <row r="430" spans="25:25" x14ac:dyDescent="0.25">
      <c r="Y430" s="21"/>
    </row>
    <row r="431" spans="25:25" x14ac:dyDescent="0.25">
      <c r="Y431" s="21"/>
    </row>
    <row r="432" spans="25:25" x14ac:dyDescent="0.25">
      <c r="Y432" s="21"/>
    </row>
    <row r="433" spans="25:25" x14ac:dyDescent="0.25">
      <c r="Y433" s="21"/>
    </row>
    <row r="434" spans="25:25" x14ac:dyDescent="0.25">
      <c r="Y434" s="21"/>
    </row>
    <row r="435" spans="25:25" x14ac:dyDescent="0.25">
      <c r="Y435" s="21"/>
    </row>
    <row r="436" spans="25:25" x14ac:dyDescent="0.25">
      <c r="Y436" s="21"/>
    </row>
    <row r="437" spans="25:25" x14ac:dyDescent="0.25">
      <c r="Y437" s="21"/>
    </row>
    <row r="438" spans="25:25" x14ac:dyDescent="0.25">
      <c r="Y438" s="21"/>
    </row>
    <row r="439" spans="25:25" x14ac:dyDescent="0.25">
      <c r="Y439" s="21"/>
    </row>
    <row r="440" spans="25:25" x14ac:dyDescent="0.25">
      <c r="Y440" s="21"/>
    </row>
    <row r="441" spans="25:25" x14ac:dyDescent="0.25">
      <c r="Y441" s="21"/>
    </row>
    <row r="442" spans="25:25" x14ac:dyDescent="0.25">
      <c r="Y442" s="21"/>
    </row>
    <row r="443" spans="25:25" x14ac:dyDescent="0.25">
      <c r="Y443" s="21"/>
    </row>
    <row r="444" spans="25:25" x14ac:dyDescent="0.25">
      <c r="Y444" s="21"/>
    </row>
    <row r="445" spans="25:25" x14ac:dyDescent="0.25">
      <c r="Y445" s="21"/>
    </row>
    <row r="446" spans="25:25" x14ac:dyDescent="0.25">
      <c r="Y446" s="21"/>
    </row>
    <row r="447" spans="25:25" x14ac:dyDescent="0.25">
      <c r="Y447" s="21"/>
    </row>
    <row r="448" spans="25:25" x14ac:dyDescent="0.25">
      <c r="Y448" s="21"/>
    </row>
    <row r="449" spans="25:25" x14ac:dyDescent="0.25">
      <c r="Y449" s="21"/>
    </row>
    <row r="450" spans="25:25" x14ac:dyDescent="0.25">
      <c r="Y450" s="21"/>
    </row>
    <row r="451" spans="25:25" x14ac:dyDescent="0.25">
      <c r="Y451" s="21"/>
    </row>
    <row r="452" spans="25:25" x14ac:dyDescent="0.25">
      <c r="Y452" s="21"/>
    </row>
    <row r="453" spans="25:25" x14ac:dyDescent="0.25">
      <c r="Y453" s="21"/>
    </row>
    <row r="454" spans="25:25" x14ac:dyDescent="0.25">
      <c r="Y454" s="21"/>
    </row>
    <row r="455" spans="25:25" x14ac:dyDescent="0.25">
      <c r="Y455" s="21"/>
    </row>
    <row r="456" spans="25:25" x14ac:dyDescent="0.25">
      <c r="Y456" s="21"/>
    </row>
    <row r="457" spans="25:25" x14ac:dyDescent="0.25">
      <c r="Y457" s="21"/>
    </row>
    <row r="458" spans="25:25" x14ac:dyDescent="0.25">
      <c r="Y458" s="21"/>
    </row>
    <row r="459" spans="25:25" x14ac:dyDescent="0.25">
      <c r="Y459" s="21"/>
    </row>
    <row r="460" spans="25:25" x14ac:dyDescent="0.25">
      <c r="Y460" s="21"/>
    </row>
    <row r="461" spans="25:25" x14ac:dyDescent="0.25">
      <c r="Y461" s="21"/>
    </row>
    <row r="462" spans="25:25" x14ac:dyDescent="0.25">
      <c r="Y462" s="21"/>
    </row>
    <row r="463" spans="25:25" x14ac:dyDescent="0.25">
      <c r="Y463" s="21"/>
    </row>
    <row r="464" spans="25:25" x14ac:dyDescent="0.25">
      <c r="Y464" s="21"/>
    </row>
    <row r="465" spans="25:25" x14ac:dyDescent="0.25">
      <c r="Y465" s="21"/>
    </row>
    <row r="466" spans="25:25" x14ac:dyDescent="0.25">
      <c r="Y466" s="21"/>
    </row>
    <row r="467" spans="25:25" x14ac:dyDescent="0.25">
      <c r="Y467" s="21"/>
    </row>
    <row r="468" spans="25:25" x14ac:dyDescent="0.25">
      <c r="Y468" s="21"/>
    </row>
    <row r="469" spans="25:25" x14ac:dyDescent="0.25">
      <c r="Y469" s="21"/>
    </row>
    <row r="470" spans="25:25" x14ac:dyDescent="0.25">
      <c r="Y470" s="21"/>
    </row>
    <row r="471" spans="25:25" x14ac:dyDescent="0.25">
      <c r="Y471" s="21"/>
    </row>
    <row r="472" spans="25:25" x14ac:dyDescent="0.25">
      <c r="Y472" s="21"/>
    </row>
    <row r="473" spans="25:25" x14ac:dyDescent="0.25">
      <c r="Y473" s="21"/>
    </row>
    <row r="474" spans="25:25" x14ac:dyDescent="0.25">
      <c r="Y474" s="21"/>
    </row>
    <row r="475" spans="25:25" x14ac:dyDescent="0.25">
      <c r="Y475" s="21"/>
    </row>
    <row r="476" spans="25:25" x14ac:dyDescent="0.25">
      <c r="Y476" s="21"/>
    </row>
    <row r="477" spans="25:25" x14ac:dyDescent="0.25">
      <c r="Y477" s="21"/>
    </row>
    <row r="478" spans="25:25" x14ac:dyDescent="0.25">
      <c r="Y478" s="21"/>
    </row>
    <row r="479" spans="25:25" x14ac:dyDescent="0.25">
      <c r="Y479" s="21"/>
    </row>
    <row r="480" spans="25:25" x14ac:dyDescent="0.25">
      <c r="Y480" s="21"/>
    </row>
    <row r="481" spans="25:25" x14ac:dyDescent="0.25">
      <c r="Y481" s="21"/>
    </row>
    <row r="482" spans="25:25" x14ac:dyDescent="0.25">
      <c r="Y482" s="21"/>
    </row>
    <row r="483" spans="25:25" x14ac:dyDescent="0.25">
      <c r="Y483" s="21"/>
    </row>
    <row r="484" spans="25:25" x14ac:dyDescent="0.25">
      <c r="Y484" s="21"/>
    </row>
    <row r="485" spans="25:25" x14ac:dyDescent="0.25">
      <c r="Y485" s="21"/>
    </row>
    <row r="486" spans="25:25" x14ac:dyDescent="0.25">
      <c r="Y486" s="21"/>
    </row>
    <row r="487" spans="25:25" x14ac:dyDescent="0.25">
      <c r="Y487" s="21"/>
    </row>
    <row r="488" spans="25:25" x14ac:dyDescent="0.25">
      <c r="Y488" s="21"/>
    </row>
    <row r="489" spans="25:25" x14ac:dyDescent="0.25">
      <c r="Y489" s="21"/>
    </row>
    <row r="490" spans="25:25" x14ac:dyDescent="0.25">
      <c r="Y490" s="21"/>
    </row>
    <row r="491" spans="25:25" x14ac:dyDescent="0.25">
      <c r="Y491" s="21"/>
    </row>
    <row r="492" spans="25:25" x14ac:dyDescent="0.25">
      <c r="Y492" s="21"/>
    </row>
    <row r="493" spans="25:25" x14ac:dyDescent="0.25">
      <c r="Y493" s="21"/>
    </row>
    <row r="494" spans="25:25" x14ac:dyDescent="0.25">
      <c r="Y494" s="21"/>
    </row>
    <row r="495" spans="25:25" x14ac:dyDescent="0.25">
      <c r="Y495" s="21"/>
    </row>
    <row r="496" spans="25:25" x14ac:dyDescent="0.25">
      <c r="Y496" s="21"/>
    </row>
    <row r="497" spans="25:25" x14ac:dyDescent="0.25">
      <c r="Y497" s="21"/>
    </row>
    <row r="498" spans="25:25" x14ac:dyDescent="0.25">
      <c r="Y498" s="21"/>
    </row>
    <row r="499" spans="25:25" x14ac:dyDescent="0.25">
      <c r="Y499" s="21"/>
    </row>
    <row r="500" spans="25:25" x14ac:dyDescent="0.25">
      <c r="Y500" s="21"/>
    </row>
    <row r="501" spans="25:25" x14ac:dyDescent="0.25">
      <c r="Y501" s="21"/>
    </row>
    <row r="502" spans="25:25" x14ac:dyDescent="0.25">
      <c r="Y502" s="21"/>
    </row>
    <row r="503" spans="25:25" x14ac:dyDescent="0.25">
      <c r="Y503" s="21"/>
    </row>
    <row r="504" spans="25:25" x14ac:dyDescent="0.25">
      <c r="Y504" s="21"/>
    </row>
    <row r="505" spans="25:25" x14ac:dyDescent="0.25">
      <c r="Y505" s="21"/>
    </row>
    <row r="506" spans="25:25" x14ac:dyDescent="0.25">
      <c r="Y506" s="21"/>
    </row>
    <row r="507" spans="25:25" x14ac:dyDescent="0.25">
      <c r="Y507" s="21"/>
    </row>
    <row r="508" spans="25:25" x14ac:dyDescent="0.25">
      <c r="Y508" s="21"/>
    </row>
    <row r="509" spans="25:25" x14ac:dyDescent="0.25">
      <c r="Y509" s="21"/>
    </row>
    <row r="510" spans="25:25" x14ac:dyDescent="0.25">
      <c r="Y510" s="21"/>
    </row>
    <row r="511" spans="25:25" x14ac:dyDescent="0.25">
      <c r="Y511" s="21"/>
    </row>
    <row r="512" spans="25:25" x14ac:dyDescent="0.25">
      <c r="Y512" s="21"/>
    </row>
    <row r="513" spans="25:25" x14ac:dyDescent="0.25">
      <c r="Y513" s="21"/>
    </row>
    <row r="514" spans="25:25" x14ac:dyDescent="0.25">
      <c r="Y514" s="21"/>
    </row>
    <row r="515" spans="25:25" x14ac:dyDescent="0.25">
      <c r="Y515" s="21"/>
    </row>
    <row r="516" spans="25:25" x14ac:dyDescent="0.25">
      <c r="Y516" s="21"/>
    </row>
    <row r="517" spans="25:25" x14ac:dyDescent="0.25">
      <c r="Y517" s="21"/>
    </row>
    <row r="518" spans="25:25" x14ac:dyDescent="0.25">
      <c r="Y518" s="21"/>
    </row>
    <row r="519" spans="25:25" x14ac:dyDescent="0.25">
      <c r="Y519" s="21"/>
    </row>
    <row r="520" spans="25:25" x14ac:dyDescent="0.25">
      <c r="Y520" s="21"/>
    </row>
    <row r="521" spans="25:25" x14ac:dyDescent="0.25">
      <c r="Y521" s="21"/>
    </row>
    <row r="522" spans="25:25" x14ac:dyDescent="0.25">
      <c r="Y522" s="21"/>
    </row>
    <row r="523" spans="25:25" x14ac:dyDescent="0.25">
      <c r="Y523" s="21"/>
    </row>
    <row r="524" spans="25:25" x14ac:dyDescent="0.25">
      <c r="Y524" s="21"/>
    </row>
    <row r="525" spans="25:25" x14ac:dyDescent="0.25">
      <c r="Y525" s="21"/>
    </row>
    <row r="526" spans="25:25" x14ac:dyDescent="0.25">
      <c r="Y526" s="21"/>
    </row>
    <row r="527" spans="25:25" x14ac:dyDescent="0.25">
      <c r="Y527" s="21"/>
    </row>
    <row r="528" spans="25:25" x14ac:dyDescent="0.25">
      <c r="Y528" s="21"/>
    </row>
    <row r="529" spans="25:25" x14ac:dyDescent="0.25">
      <c r="Y529" s="21"/>
    </row>
    <row r="530" spans="25:25" x14ac:dyDescent="0.25">
      <c r="Y530" s="21"/>
    </row>
    <row r="531" spans="25:25" x14ac:dyDescent="0.25">
      <c r="Y531" s="21"/>
    </row>
    <row r="532" spans="25:25" x14ac:dyDescent="0.25">
      <c r="Y532" s="21"/>
    </row>
    <row r="533" spans="25:25" x14ac:dyDescent="0.25">
      <c r="Y533" s="21"/>
    </row>
    <row r="534" spans="25:25" x14ac:dyDescent="0.25">
      <c r="Y534" s="21"/>
    </row>
    <row r="535" spans="25:25" x14ac:dyDescent="0.25">
      <c r="Y535" s="21"/>
    </row>
    <row r="536" spans="25:25" x14ac:dyDescent="0.25">
      <c r="Y536" s="21"/>
    </row>
    <row r="537" spans="25:25" x14ac:dyDescent="0.25">
      <c r="Y537" s="21"/>
    </row>
    <row r="538" spans="25:25" x14ac:dyDescent="0.25">
      <c r="Y538" s="21"/>
    </row>
    <row r="539" spans="25:25" x14ac:dyDescent="0.25">
      <c r="Y539" s="21"/>
    </row>
    <row r="540" spans="25:25" x14ac:dyDescent="0.25">
      <c r="Y540" s="21"/>
    </row>
    <row r="541" spans="25:25" x14ac:dyDescent="0.25">
      <c r="Y541" s="21"/>
    </row>
    <row r="542" spans="25:25" x14ac:dyDescent="0.25">
      <c r="Y542" s="21"/>
    </row>
    <row r="543" spans="25:25" x14ac:dyDescent="0.25">
      <c r="Y543" s="21"/>
    </row>
    <row r="544" spans="25:25" x14ac:dyDescent="0.25">
      <c r="Y544" s="21"/>
    </row>
    <row r="545" spans="25:25" x14ac:dyDescent="0.25">
      <c r="Y545" s="21"/>
    </row>
    <row r="546" spans="25:25" x14ac:dyDescent="0.25">
      <c r="Y546" s="21"/>
    </row>
    <row r="547" spans="25:25" x14ac:dyDescent="0.25">
      <c r="Y547" s="21"/>
    </row>
    <row r="548" spans="25:25" x14ac:dyDescent="0.25">
      <c r="Y548" s="21"/>
    </row>
    <row r="549" spans="25:25" x14ac:dyDescent="0.25">
      <c r="Y549" s="21"/>
    </row>
    <row r="550" spans="25:25" x14ac:dyDescent="0.25">
      <c r="Y550" s="21"/>
    </row>
    <row r="551" spans="25:25" x14ac:dyDescent="0.25">
      <c r="Y551" s="21"/>
    </row>
    <row r="552" spans="25:25" x14ac:dyDescent="0.25">
      <c r="Y552" s="21"/>
    </row>
    <row r="553" spans="25:25" x14ac:dyDescent="0.25">
      <c r="Y553" s="21"/>
    </row>
    <row r="554" spans="25:25" x14ac:dyDescent="0.25">
      <c r="Y554" s="21"/>
    </row>
    <row r="555" spans="25:25" x14ac:dyDescent="0.25">
      <c r="Y555" s="21"/>
    </row>
    <row r="556" spans="25:25" x14ac:dyDescent="0.25">
      <c r="Y556" s="21"/>
    </row>
    <row r="557" spans="25:25" x14ac:dyDescent="0.25">
      <c r="Y557" s="21"/>
    </row>
    <row r="558" spans="25:25" x14ac:dyDescent="0.25">
      <c r="Y558" s="21"/>
    </row>
    <row r="559" spans="25:25" x14ac:dyDescent="0.25">
      <c r="Y559" s="21"/>
    </row>
    <row r="560" spans="25:25" x14ac:dyDescent="0.25">
      <c r="Y560" s="21"/>
    </row>
    <row r="561" spans="25:25" x14ac:dyDescent="0.25">
      <c r="Y561" s="21"/>
    </row>
    <row r="562" spans="25:25" x14ac:dyDescent="0.25">
      <c r="Y562" s="21"/>
    </row>
    <row r="563" spans="25:25" x14ac:dyDescent="0.25">
      <c r="Y563" s="21"/>
    </row>
    <row r="564" spans="25:25" x14ac:dyDescent="0.25">
      <c r="Y564" s="21"/>
    </row>
    <row r="565" spans="25:25" x14ac:dyDescent="0.25">
      <c r="Y565" s="21"/>
    </row>
    <row r="566" spans="25:25" x14ac:dyDescent="0.25">
      <c r="Y566" s="21"/>
    </row>
    <row r="567" spans="25:25" x14ac:dyDescent="0.25">
      <c r="Y567" s="21"/>
    </row>
    <row r="568" spans="25:25" x14ac:dyDescent="0.25">
      <c r="Y568" s="21"/>
    </row>
    <row r="569" spans="25:25" x14ac:dyDescent="0.25">
      <c r="Y569" s="21"/>
    </row>
    <row r="570" spans="25:25" x14ac:dyDescent="0.25">
      <c r="Y570" s="21"/>
    </row>
    <row r="571" spans="25:25" x14ac:dyDescent="0.25">
      <c r="Y571" s="21"/>
    </row>
    <row r="572" spans="25:25" x14ac:dyDescent="0.25">
      <c r="Y572" s="21"/>
    </row>
    <row r="573" spans="25:25" x14ac:dyDescent="0.25">
      <c r="Y573" s="21"/>
    </row>
    <row r="574" spans="25:25" x14ac:dyDescent="0.25">
      <c r="Y574" s="21"/>
    </row>
    <row r="575" spans="25:25" x14ac:dyDescent="0.25">
      <c r="Y575" s="21"/>
    </row>
    <row r="576" spans="25:25" x14ac:dyDescent="0.25">
      <c r="Y576" s="21"/>
    </row>
    <row r="577" spans="25:25" x14ac:dyDescent="0.25">
      <c r="Y577" s="21"/>
    </row>
    <row r="578" spans="25:25" x14ac:dyDescent="0.25">
      <c r="Y578" s="21"/>
    </row>
    <row r="579" spans="25:25" x14ac:dyDescent="0.25">
      <c r="Y579" s="21"/>
    </row>
    <row r="580" spans="25:25" x14ac:dyDescent="0.25">
      <c r="Y580" s="21"/>
    </row>
    <row r="581" spans="25:25" x14ac:dyDescent="0.25">
      <c r="Y581" s="21"/>
    </row>
    <row r="582" spans="25:25" x14ac:dyDescent="0.25">
      <c r="Y582" s="21"/>
    </row>
    <row r="583" spans="25:25" x14ac:dyDescent="0.25">
      <c r="Y583" s="21"/>
    </row>
    <row r="584" spans="25:25" x14ac:dyDescent="0.25">
      <c r="Y584" s="21"/>
    </row>
    <row r="585" spans="25:25" x14ac:dyDescent="0.25">
      <c r="Y585" s="21"/>
    </row>
    <row r="586" spans="25:25" x14ac:dyDescent="0.25">
      <c r="Y586" s="21"/>
    </row>
    <row r="587" spans="25:25" x14ac:dyDescent="0.25">
      <c r="Y587" s="21"/>
    </row>
    <row r="588" spans="25:25" x14ac:dyDescent="0.25">
      <c r="Y588" s="21"/>
    </row>
    <row r="589" spans="25:25" x14ac:dyDescent="0.25">
      <c r="Y589" s="21"/>
    </row>
    <row r="590" spans="25:25" x14ac:dyDescent="0.25">
      <c r="Y590" s="21"/>
    </row>
    <row r="591" spans="25:25" x14ac:dyDescent="0.25">
      <c r="Y591" s="21"/>
    </row>
    <row r="592" spans="25:25" x14ac:dyDescent="0.25">
      <c r="Y592" s="21"/>
    </row>
    <row r="593" spans="25:25" x14ac:dyDescent="0.25">
      <c r="Y593" s="21"/>
    </row>
    <row r="594" spans="25:25" x14ac:dyDescent="0.25">
      <c r="Y594" s="21"/>
    </row>
    <row r="595" spans="25:25" x14ac:dyDescent="0.25">
      <c r="Y595" s="21"/>
    </row>
    <row r="596" spans="25:25" x14ac:dyDescent="0.25">
      <c r="Y596" s="21"/>
    </row>
    <row r="597" spans="25:25" x14ac:dyDescent="0.25">
      <c r="Y597" s="21"/>
    </row>
    <row r="598" spans="25:25" x14ac:dyDescent="0.25">
      <c r="Y598" s="21"/>
    </row>
    <row r="599" spans="25:25" x14ac:dyDescent="0.25">
      <c r="Y599" s="21"/>
    </row>
    <row r="600" spans="25:25" x14ac:dyDescent="0.25">
      <c r="Y600" s="21"/>
    </row>
    <row r="601" spans="25:25" x14ac:dyDescent="0.25">
      <c r="Y601" s="21"/>
    </row>
    <row r="602" spans="25:25" x14ac:dyDescent="0.25">
      <c r="Y602" s="21"/>
    </row>
    <row r="603" spans="25:25" x14ac:dyDescent="0.25">
      <c r="Y603" s="21"/>
    </row>
    <row r="604" spans="25:25" x14ac:dyDescent="0.25">
      <c r="Y604" s="21"/>
    </row>
    <row r="605" spans="25:25" x14ac:dyDescent="0.25">
      <c r="Y605" s="21"/>
    </row>
    <row r="606" spans="25:25" x14ac:dyDescent="0.25">
      <c r="Y606" s="21"/>
    </row>
    <row r="607" spans="25:25" x14ac:dyDescent="0.25">
      <c r="Y607" s="21"/>
    </row>
    <row r="608" spans="25:25" x14ac:dyDescent="0.25">
      <c r="Y608" s="21"/>
    </row>
    <row r="609" spans="25:25" x14ac:dyDescent="0.25">
      <c r="Y609" s="21"/>
    </row>
    <row r="610" spans="25:25" x14ac:dyDescent="0.25">
      <c r="Y610" s="21"/>
    </row>
    <row r="611" spans="25:25" x14ac:dyDescent="0.25">
      <c r="Y611" s="21"/>
    </row>
    <row r="612" spans="25:25" x14ac:dyDescent="0.25">
      <c r="Y612" s="21"/>
    </row>
    <row r="613" spans="25:25" x14ac:dyDescent="0.25">
      <c r="Y613" s="21"/>
    </row>
    <row r="614" spans="25:25" x14ac:dyDescent="0.25">
      <c r="Y614" s="21"/>
    </row>
    <row r="615" spans="25:25" x14ac:dyDescent="0.25">
      <c r="Y615" s="21"/>
    </row>
    <row r="616" spans="25:25" x14ac:dyDescent="0.25">
      <c r="Y616" s="21"/>
    </row>
    <row r="617" spans="25:25" x14ac:dyDescent="0.25">
      <c r="Y617" s="21"/>
    </row>
    <row r="618" spans="25:25" x14ac:dyDescent="0.25">
      <c r="Y618" s="21"/>
    </row>
    <row r="619" spans="25:25" x14ac:dyDescent="0.25">
      <c r="Y619" s="21"/>
    </row>
    <row r="620" spans="25:25" x14ac:dyDescent="0.25">
      <c r="Y620" s="21"/>
    </row>
    <row r="621" spans="25:25" x14ac:dyDescent="0.25">
      <c r="Y621" s="21"/>
    </row>
    <row r="622" spans="25:25" x14ac:dyDescent="0.25">
      <c r="Y622" s="21"/>
    </row>
    <row r="623" spans="25:25" x14ac:dyDescent="0.25">
      <c r="Y623" s="21"/>
    </row>
    <row r="624" spans="25:25" x14ac:dyDescent="0.25">
      <c r="Y624" s="21"/>
    </row>
    <row r="625" spans="25:25" x14ac:dyDescent="0.25">
      <c r="Y625" s="21"/>
    </row>
    <row r="626" spans="25:25" x14ac:dyDescent="0.25">
      <c r="Y626" s="21"/>
    </row>
    <row r="627" spans="25:25" x14ac:dyDescent="0.25">
      <c r="Y627" s="21"/>
    </row>
    <row r="628" spans="25:25" x14ac:dyDescent="0.25">
      <c r="Y628" s="21"/>
    </row>
    <row r="629" spans="25:25" x14ac:dyDescent="0.25">
      <c r="Y629" s="21"/>
    </row>
    <row r="630" spans="25:25" x14ac:dyDescent="0.25">
      <c r="Y630" s="21"/>
    </row>
    <row r="631" spans="25:25" x14ac:dyDescent="0.25">
      <c r="Y631" s="21"/>
    </row>
    <row r="632" spans="25:25" x14ac:dyDescent="0.25">
      <c r="Y632" s="21"/>
    </row>
    <row r="633" spans="25:25" x14ac:dyDescent="0.25">
      <c r="Y633" s="21"/>
    </row>
    <row r="634" spans="25:25" x14ac:dyDescent="0.25">
      <c r="Y634" s="21"/>
    </row>
    <row r="635" spans="25:25" x14ac:dyDescent="0.25">
      <c r="Y635" s="21"/>
    </row>
    <row r="636" spans="25:25" x14ac:dyDescent="0.25">
      <c r="Y636" s="21"/>
    </row>
    <row r="637" spans="25:25" x14ac:dyDescent="0.25">
      <c r="Y637" s="21"/>
    </row>
    <row r="638" spans="25:25" x14ac:dyDescent="0.25">
      <c r="Y638" s="21"/>
    </row>
    <row r="639" spans="25:25" x14ac:dyDescent="0.25">
      <c r="Y639" s="21"/>
    </row>
    <row r="640" spans="25:25" x14ac:dyDescent="0.25">
      <c r="Y640" s="21"/>
    </row>
    <row r="641" spans="25:25" x14ac:dyDescent="0.25">
      <c r="Y641" s="21"/>
    </row>
    <row r="642" spans="25:25" x14ac:dyDescent="0.25">
      <c r="Y642" s="21"/>
    </row>
    <row r="643" spans="25:25" x14ac:dyDescent="0.25">
      <c r="Y643" s="21"/>
    </row>
    <row r="644" spans="25:25" x14ac:dyDescent="0.25">
      <c r="Y644" s="21"/>
    </row>
    <row r="645" spans="25:25" x14ac:dyDescent="0.25">
      <c r="Y645" s="21"/>
    </row>
    <row r="646" spans="25:25" x14ac:dyDescent="0.25">
      <c r="Y646" s="21"/>
    </row>
    <row r="647" spans="25:25" x14ac:dyDescent="0.25">
      <c r="Y647" s="21"/>
    </row>
    <row r="648" spans="25:25" x14ac:dyDescent="0.25">
      <c r="Y648" s="21"/>
    </row>
    <row r="649" spans="25:25" x14ac:dyDescent="0.25">
      <c r="Y649" s="21"/>
    </row>
    <row r="650" spans="25:25" x14ac:dyDescent="0.25">
      <c r="Y650" s="21"/>
    </row>
    <row r="651" spans="25:25" x14ac:dyDescent="0.25">
      <c r="Y651" s="21"/>
    </row>
  </sheetData>
  <autoFilter ref="A1:Z651" xr:uid="{00000000-0009-0000-0000-00000C000000}">
    <sortState xmlns:xlrd2="http://schemas.microsoft.com/office/spreadsheetml/2017/richdata2" ref="A2:Z651">
      <sortCondition ref="D1:D651"/>
    </sortState>
  </autoFilter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7">
    <tabColor rgb="FF002060"/>
  </sheetPr>
  <dimension ref="B1:F12"/>
  <sheetViews>
    <sheetView showGridLines="0" zoomScale="110" zoomScaleNormal="110" zoomScaleSheetLayoutView="85" workbookViewId="0">
      <selection activeCell="F20" sqref="F20"/>
    </sheetView>
  </sheetViews>
  <sheetFormatPr baseColWidth="10" defaultColWidth="11.42578125" defaultRowHeight="15" x14ac:dyDescent="0.25"/>
  <cols>
    <col min="1" max="1" width="11.42578125" customWidth="1"/>
    <col min="2" max="2" width="13.7109375" bestFit="1" customWidth="1"/>
    <col min="3" max="3" width="0.7109375" customWidth="1"/>
    <col min="4" max="4" width="21.140625" customWidth="1"/>
    <col min="5" max="5" width="7.85546875" customWidth="1"/>
    <col min="6" max="6" width="12.5703125" bestFit="1" customWidth="1"/>
  </cols>
  <sheetData>
    <row r="1" spans="2:6" ht="49.5" customHeight="1" x14ac:dyDescent="0.25"/>
    <row r="2" spans="2:6" ht="15.75" thickBot="1" x14ac:dyDescent="0.3"/>
    <row r="3" spans="2:6" x14ac:dyDescent="0.25">
      <c r="B3" s="23" t="s">
        <v>17</v>
      </c>
      <c r="D3" s="25" t="s">
        <v>8095</v>
      </c>
    </row>
    <row r="4" spans="2:6" hidden="1" x14ac:dyDescent="0.25">
      <c r="B4" s="23" t="s">
        <v>7883</v>
      </c>
      <c r="D4" s="27"/>
    </row>
    <row r="5" spans="2:6" x14ac:dyDescent="0.25">
      <c r="B5" s="23" t="s">
        <v>6</v>
      </c>
      <c r="D5" s="49" t="s">
        <v>567</v>
      </c>
    </row>
    <row r="6" spans="2:6" x14ac:dyDescent="0.25">
      <c r="B6" s="23" t="s">
        <v>2</v>
      </c>
      <c r="D6" s="50"/>
      <c r="F6" s="13"/>
    </row>
    <row r="7" spans="2:6" x14ac:dyDescent="0.25">
      <c r="B7" s="23" t="s">
        <v>4</v>
      </c>
      <c r="D7" s="51" t="s">
        <v>8415</v>
      </c>
    </row>
    <row r="8" spans="2:6" x14ac:dyDescent="0.25">
      <c r="B8" s="23" t="s">
        <v>68</v>
      </c>
      <c r="D8" s="51" t="s">
        <v>9177</v>
      </c>
    </row>
    <row r="9" spans="2:6" x14ac:dyDescent="0.25">
      <c r="B9" s="23" t="s">
        <v>5</v>
      </c>
      <c r="D9" s="51"/>
    </row>
    <row r="10" spans="2:6" x14ac:dyDescent="0.25">
      <c r="B10" s="23" t="s">
        <v>8048</v>
      </c>
      <c r="D10" s="28">
        <v>0</v>
      </c>
      <c r="F10" s="2"/>
    </row>
    <row r="11" spans="2:6" x14ac:dyDescent="0.25">
      <c r="B11" s="23" t="s">
        <v>8049</v>
      </c>
      <c r="D11" s="5">
        <f>D10*0.01</f>
        <v>0</v>
      </c>
      <c r="F11" s="2"/>
    </row>
    <row r="12" spans="2:6" x14ac:dyDescent="0.25">
      <c r="B12" s="23" t="s">
        <v>8050</v>
      </c>
      <c r="D12" s="30">
        <v>7</v>
      </c>
    </row>
  </sheetData>
  <dataValidations count="2">
    <dataValidation type="decimal" allowBlank="1" showInputMessage="1" showErrorMessage="1" errorTitle="Error de ingreso" error="Los datos ingresados no son validos solo se aceptan numeros" sqref="D10:D11" xr:uid="{00000000-0002-0000-0D00-000000000000}">
      <formula1>0</formula1>
      <formula2>10000000</formula2>
    </dataValidation>
    <dataValidation type="textLength" allowBlank="1" showInputMessage="1" showErrorMessage="1" errorTitle="Numero de NIT no valido" error="Debes ingresar 14 digitos" sqref="D5" xr:uid="{00000000-0002-0000-0D00-000001000000}">
      <formula1>14</formula1>
      <formula2>14</formula2>
    </dataValidation>
  </dataValidations>
  <pageMargins left="0.7" right="0.7" top="0.75" bottom="0.75" header="0.3" footer="0.3"/>
  <pageSetup orientation="landscape" horizontalDpi="4294967294" r:id="rId1"/>
  <drawing r:id="rId2"/>
  <picture r:id="rId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2">
    <tabColor rgb="FF00B0F0"/>
  </sheetPr>
  <dimension ref="A1:J273"/>
  <sheetViews>
    <sheetView showGridLines="0" workbookViewId="0"/>
  </sheetViews>
  <sheetFormatPr baseColWidth="10" defaultColWidth="11.42578125" defaultRowHeight="15" x14ac:dyDescent="0.25"/>
  <cols>
    <col min="1" max="1" width="11.42578125" style="1"/>
    <col min="2" max="2" width="16.140625" style="1" customWidth="1"/>
    <col min="3" max="3" width="18.5703125" style="1" customWidth="1"/>
    <col min="4" max="4" width="20.28515625" style="13" customWidth="1"/>
    <col min="5" max="5" width="11.42578125" style="1" customWidth="1"/>
    <col min="6" max="6" width="23.7109375" style="1" customWidth="1"/>
    <col min="7" max="7" width="20.85546875" style="19" customWidth="1"/>
    <col min="8" max="9" width="21.5703125" style="82" customWidth="1"/>
    <col min="10" max="10" width="19" style="1" customWidth="1"/>
    <col min="11" max="16384" width="11.42578125" style="1"/>
  </cols>
  <sheetData>
    <row r="1" spans="1:10" s="18" customFormat="1" ht="30" x14ac:dyDescent="0.25">
      <c r="A1" s="17" t="s">
        <v>7882</v>
      </c>
      <c r="B1" s="17" t="s">
        <v>7883</v>
      </c>
      <c r="C1" s="17" t="s">
        <v>7861</v>
      </c>
      <c r="D1" s="80" t="s">
        <v>7862</v>
      </c>
      <c r="E1" s="17" t="s">
        <v>7863</v>
      </c>
      <c r="F1" s="17" t="s">
        <v>7864</v>
      </c>
      <c r="G1" s="17" t="s">
        <v>7865</v>
      </c>
      <c r="H1" s="81" t="s">
        <v>7866</v>
      </c>
      <c r="I1" s="17" t="s">
        <v>7884</v>
      </c>
      <c r="J1" s="17" t="s">
        <v>18</v>
      </c>
    </row>
    <row r="2" spans="1:10" s="18" customFormat="1" x14ac:dyDescent="0.25">
      <c r="A2"/>
      <c r="B2"/>
      <c r="C2"/>
      <c r="D2" s="13"/>
      <c r="E2" s="1"/>
      <c r="F2" s="35"/>
      <c r="G2" s="35"/>
      <c r="H2" s="77"/>
      <c r="I2" s="2"/>
      <c r="J2" s="83"/>
    </row>
    <row r="3" spans="1:10" s="18" customFormat="1" x14ac:dyDescent="0.25">
      <c r="A3" t="s">
        <v>7867</v>
      </c>
      <c r="B3"/>
      <c r="C3"/>
      <c r="D3" s="13"/>
      <c r="E3" s="15">
        <f>SUBTOTAL(109,Tabla6[Tipo de documento])</f>
        <v>0</v>
      </c>
      <c r="F3" s="15">
        <f>SUBTOTAL(109,Tabla6[Serie])</f>
        <v>0</v>
      </c>
      <c r="G3" s="15"/>
      <c r="H3" s="37">
        <f>SUBTOTAL(109,Tabla6[Monto sujeto])</f>
        <v>0</v>
      </c>
      <c r="I3" s="37">
        <f>SUBTOTAL(109,Tabla6[Monto Retención 1%])</f>
        <v>0</v>
      </c>
      <c r="J3" s="19">
        <f>SUBTOTAL(109,Tabla6[ANEXO])</f>
        <v>0</v>
      </c>
    </row>
    <row r="4" spans="1:10" s="18" customFormat="1" x14ac:dyDescent="0.25">
      <c r="A4" s="1"/>
      <c r="B4" s="1"/>
      <c r="C4" s="1"/>
      <c r="D4" s="13"/>
      <c r="E4" s="1"/>
      <c r="F4" s="1"/>
      <c r="G4" s="19"/>
      <c r="H4" s="82"/>
      <c r="I4" s="82"/>
      <c r="J4" s="1"/>
    </row>
    <row r="5" spans="1:10" s="18" customFormat="1" x14ac:dyDescent="0.25">
      <c r="A5" s="1"/>
      <c r="B5" s="1"/>
      <c r="C5" s="1"/>
      <c r="D5" s="13"/>
      <c r="E5" s="1"/>
      <c r="F5" s="1"/>
      <c r="G5" s="19"/>
      <c r="H5" s="82"/>
      <c r="I5" s="82"/>
      <c r="J5" s="1"/>
    </row>
    <row r="6" spans="1:10" s="18" customFormat="1" x14ac:dyDescent="0.25">
      <c r="A6" s="1"/>
      <c r="B6" s="1"/>
      <c r="C6" s="1"/>
      <c r="D6" s="13"/>
      <c r="E6" s="1"/>
      <c r="F6" s="1"/>
      <c r="G6" s="19"/>
      <c r="H6" s="82"/>
      <c r="I6" s="82"/>
      <c r="J6" s="1"/>
    </row>
    <row r="7" spans="1:10" s="18" customFormat="1" x14ac:dyDescent="0.25">
      <c r="A7" s="1"/>
      <c r="B7" s="1"/>
      <c r="C7" s="1"/>
      <c r="D7" s="13"/>
      <c r="E7" s="1"/>
      <c r="F7" s="1"/>
      <c r="G7" s="19"/>
      <c r="H7" s="82"/>
      <c r="I7" s="82"/>
      <c r="J7" s="1"/>
    </row>
    <row r="8" spans="1:10" s="18" customFormat="1" x14ac:dyDescent="0.25">
      <c r="A8" s="1"/>
      <c r="B8" s="1"/>
      <c r="C8" s="1"/>
      <c r="D8" s="13"/>
      <c r="E8" s="1"/>
      <c r="F8" s="1"/>
      <c r="G8" s="19"/>
      <c r="H8" s="82"/>
      <c r="I8" s="82"/>
      <c r="J8" s="1"/>
    </row>
    <row r="9" spans="1:10" s="18" customFormat="1" x14ac:dyDescent="0.25">
      <c r="A9" s="1"/>
      <c r="B9" s="1"/>
      <c r="C9" s="1"/>
      <c r="D9" s="13"/>
      <c r="E9" s="1"/>
      <c r="F9" s="1"/>
      <c r="G9" s="19"/>
      <c r="H9" s="82"/>
      <c r="I9" s="82"/>
      <c r="J9" s="1"/>
    </row>
    <row r="10" spans="1:10" s="18" customFormat="1" x14ac:dyDescent="0.25">
      <c r="A10" s="1"/>
      <c r="B10" s="1"/>
      <c r="C10" s="1"/>
      <c r="D10" s="13"/>
      <c r="E10" s="1"/>
      <c r="F10" s="1"/>
      <c r="G10" s="19"/>
      <c r="H10" s="82"/>
      <c r="I10" s="82"/>
      <c r="J10" s="1"/>
    </row>
    <row r="11" spans="1:10" s="18" customFormat="1" x14ac:dyDescent="0.25">
      <c r="A11" s="1"/>
      <c r="B11" s="1"/>
      <c r="C11" s="1"/>
      <c r="D11" s="13"/>
      <c r="E11" s="1"/>
      <c r="F11" s="1"/>
      <c r="G11" s="19"/>
      <c r="H11" s="82"/>
      <c r="I11" s="82"/>
      <c r="J11" s="1"/>
    </row>
    <row r="12" spans="1:10" s="18" customFormat="1" x14ac:dyDescent="0.25">
      <c r="A12" s="1"/>
      <c r="B12" s="1"/>
      <c r="C12" s="1"/>
      <c r="D12" s="13"/>
      <c r="E12" s="1"/>
      <c r="F12" s="1"/>
      <c r="G12" s="19"/>
      <c r="H12" s="82"/>
      <c r="I12" s="82"/>
      <c r="J12" s="1"/>
    </row>
    <row r="13" spans="1:10" s="18" customFormat="1" x14ac:dyDescent="0.25">
      <c r="A13" s="1"/>
      <c r="B13" s="1"/>
      <c r="C13" s="1"/>
      <c r="D13" s="13"/>
      <c r="E13" s="1"/>
      <c r="F13" s="1"/>
      <c r="G13" s="19"/>
      <c r="H13" s="82"/>
      <c r="I13" s="82"/>
      <c r="J13" s="1"/>
    </row>
    <row r="14" spans="1:10" s="18" customFormat="1" x14ac:dyDescent="0.25">
      <c r="A14" s="1"/>
      <c r="B14" s="1"/>
      <c r="C14" s="1"/>
      <c r="D14" s="13"/>
      <c r="E14" s="1"/>
      <c r="F14" s="1"/>
      <c r="G14" s="19"/>
      <c r="H14" s="82"/>
      <c r="I14" s="82"/>
      <c r="J14" s="1"/>
    </row>
    <row r="15" spans="1:10" s="18" customFormat="1" x14ac:dyDescent="0.25">
      <c r="A15" s="1"/>
      <c r="B15" s="1"/>
      <c r="C15" s="1"/>
      <c r="D15" s="13"/>
      <c r="E15" s="1"/>
      <c r="F15" s="1"/>
      <c r="G15" s="19"/>
      <c r="H15" s="82"/>
      <c r="I15" s="82"/>
      <c r="J15" s="1"/>
    </row>
    <row r="16" spans="1:10" s="18" customFormat="1" x14ac:dyDescent="0.25">
      <c r="A16" s="1"/>
      <c r="B16" s="1"/>
      <c r="C16" s="1"/>
      <c r="D16" s="13"/>
      <c r="E16" s="1"/>
      <c r="F16" s="1"/>
      <c r="G16" s="19"/>
      <c r="H16" s="82"/>
      <c r="I16" s="82"/>
      <c r="J16" s="1"/>
    </row>
    <row r="17" spans="1:10" s="18" customFormat="1" x14ac:dyDescent="0.25">
      <c r="A17" s="1"/>
      <c r="B17" s="1"/>
      <c r="C17" s="1"/>
      <c r="D17" s="13"/>
      <c r="E17" s="1"/>
      <c r="F17" s="1"/>
      <c r="G17" s="19"/>
      <c r="H17" s="82"/>
      <c r="I17" s="82"/>
      <c r="J17" s="1"/>
    </row>
    <row r="18" spans="1:10" s="18" customFormat="1" x14ac:dyDescent="0.25">
      <c r="A18" s="1"/>
      <c r="B18" s="1"/>
      <c r="C18" s="1"/>
      <c r="D18" s="13"/>
      <c r="E18" s="1"/>
      <c r="F18" s="1"/>
      <c r="G18" s="19"/>
      <c r="H18" s="82"/>
      <c r="I18" s="82"/>
      <c r="J18" s="1"/>
    </row>
    <row r="19" spans="1:10" s="18" customFormat="1" x14ac:dyDescent="0.25">
      <c r="A19" s="1"/>
      <c r="B19" s="1"/>
      <c r="C19" s="1"/>
      <c r="D19" s="13"/>
      <c r="E19" s="1"/>
      <c r="F19" s="1"/>
      <c r="G19" s="19"/>
      <c r="H19" s="82"/>
      <c r="I19" s="82"/>
      <c r="J19" s="1"/>
    </row>
    <row r="20" spans="1:10" s="18" customFormat="1" x14ac:dyDescent="0.25">
      <c r="A20" s="1"/>
      <c r="B20" s="1"/>
      <c r="C20" s="1"/>
      <c r="D20" s="13"/>
      <c r="E20" s="1"/>
      <c r="F20" s="1"/>
      <c r="G20" s="19"/>
      <c r="H20" s="82"/>
      <c r="I20" s="82"/>
      <c r="J20" s="1"/>
    </row>
    <row r="21" spans="1:10" s="18" customFormat="1" x14ac:dyDescent="0.25">
      <c r="A21" s="1"/>
      <c r="B21" s="1"/>
      <c r="C21" s="1"/>
      <c r="D21" s="13"/>
      <c r="E21" s="1"/>
      <c r="F21" s="1"/>
      <c r="G21" s="19"/>
      <c r="H21" s="82"/>
      <c r="I21" s="82"/>
      <c r="J21" s="1"/>
    </row>
    <row r="22" spans="1:10" s="18" customFormat="1" x14ac:dyDescent="0.25">
      <c r="A22" s="1"/>
      <c r="B22" s="1"/>
      <c r="C22" s="1"/>
      <c r="D22" s="13"/>
      <c r="E22" s="1"/>
      <c r="F22" s="1"/>
      <c r="G22" s="19"/>
      <c r="H22" s="82"/>
      <c r="I22" s="82"/>
      <c r="J22" s="1"/>
    </row>
    <row r="23" spans="1:10" s="18" customFormat="1" x14ac:dyDescent="0.25">
      <c r="A23" s="1"/>
      <c r="B23" s="1"/>
      <c r="C23" s="1"/>
      <c r="D23" s="13"/>
      <c r="E23" s="1"/>
      <c r="F23" s="1"/>
      <c r="G23" s="19"/>
      <c r="H23" s="82"/>
      <c r="I23" s="82"/>
      <c r="J23" s="1"/>
    </row>
    <row r="24" spans="1:10" s="18" customFormat="1" x14ac:dyDescent="0.25">
      <c r="A24" s="1"/>
      <c r="B24" s="1"/>
      <c r="C24" s="1"/>
      <c r="D24" s="13"/>
      <c r="E24" s="1"/>
      <c r="F24" s="1"/>
      <c r="G24" s="19"/>
      <c r="H24" s="82"/>
      <c r="I24" s="82"/>
      <c r="J24" s="1"/>
    </row>
    <row r="25" spans="1:10" s="18" customFormat="1" x14ac:dyDescent="0.25">
      <c r="A25" s="1"/>
      <c r="B25" s="1"/>
      <c r="C25" s="1"/>
      <c r="D25" s="13"/>
      <c r="E25" s="1"/>
      <c r="F25" s="1"/>
      <c r="G25" s="19"/>
      <c r="H25" s="82"/>
      <c r="I25" s="82"/>
      <c r="J25" s="1"/>
    </row>
    <row r="26" spans="1:10" s="18" customFormat="1" x14ac:dyDescent="0.25">
      <c r="A26" s="1"/>
      <c r="B26" s="1"/>
      <c r="C26" s="1"/>
      <c r="D26" s="13"/>
      <c r="E26" s="1"/>
      <c r="F26" s="1"/>
      <c r="G26" s="19"/>
      <c r="H26" s="82"/>
      <c r="I26" s="82"/>
      <c r="J26" s="1"/>
    </row>
    <row r="27" spans="1:10" s="18" customFormat="1" x14ac:dyDescent="0.25">
      <c r="A27" s="1"/>
      <c r="B27" s="1"/>
      <c r="C27" s="1"/>
      <c r="D27" s="13"/>
      <c r="E27" s="1"/>
      <c r="F27" s="1"/>
      <c r="G27" s="19"/>
      <c r="H27" s="82"/>
      <c r="I27" s="82"/>
      <c r="J27" s="1"/>
    </row>
    <row r="28" spans="1:10" s="18" customFormat="1" x14ac:dyDescent="0.25">
      <c r="A28" s="1"/>
      <c r="B28" s="1"/>
      <c r="C28" s="1"/>
      <c r="D28" s="13"/>
      <c r="E28" s="1"/>
      <c r="F28" s="1"/>
      <c r="G28" s="19"/>
      <c r="H28" s="82"/>
      <c r="I28" s="82"/>
      <c r="J28" s="1"/>
    </row>
    <row r="29" spans="1:10" s="18" customFormat="1" x14ac:dyDescent="0.25">
      <c r="A29" s="1"/>
      <c r="B29" s="1"/>
      <c r="C29" s="1"/>
      <c r="D29" s="13"/>
      <c r="E29" s="1"/>
      <c r="F29" s="1"/>
      <c r="G29" s="19"/>
      <c r="H29" s="82"/>
      <c r="I29" s="82"/>
      <c r="J29" s="1"/>
    </row>
    <row r="30" spans="1:10" s="18" customFormat="1" x14ac:dyDescent="0.25">
      <c r="A30" s="1"/>
      <c r="B30" s="1"/>
      <c r="C30" s="1"/>
      <c r="D30" s="13"/>
      <c r="E30" s="1"/>
      <c r="F30" s="1"/>
      <c r="G30" s="19"/>
      <c r="H30" s="82"/>
      <c r="I30" s="82"/>
      <c r="J30" s="1"/>
    </row>
    <row r="31" spans="1:10" s="18" customFormat="1" x14ac:dyDescent="0.25">
      <c r="A31" s="1"/>
      <c r="B31" s="1"/>
      <c r="C31" s="1"/>
      <c r="D31" s="13"/>
      <c r="E31" s="1"/>
      <c r="F31" s="1"/>
      <c r="G31" s="19"/>
      <c r="H31" s="82"/>
      <c r="I31" s="82"/>
      <c r="J31" s="1"/>
    </row>
    <row r="32" spans="1:10" s="18" customFormat="1" x14ac:dyDescent="0.25">
      <c r="A32" s="1"/>
      <c r="B32" s="1"/>
      <c r="C32" s="1"/>
      <c r="D32" s="13"/>
      <c r="E32" s="1"/>
      <c r="F32" s="1"/>
      <c r="G32" s="19"/>
      <c r="H32" s="82"/>
      <c r="I32" s="82"/>
      <c r="J32" s="1"/>
    </row>
    <row r="33" spans="1:10" s="18" customFormat="1" x14ac:dyDescent="0.25">
      <c r="A33" s="1"/>
      <c r="B33" s="1"/>
      <c r="C33" s="1"/>
      <c r="D33" s="13"/>
      <c r="E33" s="1"/>
      <c r="F33" s="1"/>
      <c r="G33" s="19"/>
      <c r="H33" s="82"/>
      <c r="I33" s="82"/>
      <c r="J33" s="1"/>
    </row>
    <row r="34" spans="1:10" s="18" customFormat="1" x14ac:dyDescent="0.25">
      <c r="A34" s="1"/>
      <c r="B34" s="1"/>
      <c r="C34" s="1"/>
      <c r="D34" s="13"/>
      <c r="E34" s="1"/>
      <c r="F34" s="1"/>
      <c r="G34" s="19"/>
      <c r="H34" s="82"/>
      <c r="I34" s="82"/>
      <c r="J34" s="1"/>
    </row>
    <row r="35" spans="1:10" s="18" customFormat="1" x14ac:dyDescent="0.25">
      <c r="A35" s="1"/>
      <c r="B35" s="1"/>
      <c r="C35" s="1"/>
      <c r="D35" s="13"/>
      <c r="E35" s="1"/>
      <c r="F35" s="1"/>
      <c r="G35" s="19"/>
      <c r="H35" s="82"/>
      <c r="I35" s="82"/>
      <c r="J35" s="1"/>
    </row>
    <row r="36" spans="1:10" s="18" customFormat="1" x14ac:dyDescent="0.25">
      <c r="A36" s="1"/>
      <c r="B36" s="1"/>
      <c r="C36" s="1"/>
      <c r="D36" s="13"/>
      <c r="E36" s="1"/>
      <c r="F36" s="1"/>
      <c r="G36" s="19"/>
      <c r="H36" s="82"/>
      <c r="I36" s="82"/>
      <c r="J36" s="1"/>
    </row>
    <row r="37" spans="1:10" s="18" customFormat="1" x14ac:dyDescent="0.25">
      <c r="A37" s="1"/>
      <c r="B37" s="1"/>
      <c r="C37" s="1"/>
      <c r="D37" s="13"/>
      <c r="E37" s="1"/>
      <c r="F37" s="1"/>
      <c r="G37" s="19"/>
      <c r="H37" s="82"/>
      <c r="I37" s="82"/>
      <c r="J37" s="1"/>
    </row>
    <row r="38" spans="1:10" s="18" customFormat="1" x14ac:dyDescent="0.25">
      <c r="A38" s="1"/>
      <c r="B38" s="1"/>
      <c r="C38" s="1"/>
      <c r="D38" s="13"/>
      <c r="E38" s="1"/>
      <c r="F38" s="1"/>
      <c r="G38" s="19"/>
      <c r="H38" s="82"/>
      <c r="I38" s="82"/>
      <c r="J38" s="1"/>
    </row>
    <row r="39" spans="1:10" s="18" customFormat="1" x14ac:dyDescent="0.25">
      <c r="A39" s="1"/>
      <c r="B39" s="1"/>
      <c r="C39" s="1"/>
      <c r="D39" s="13"/>
      <c r="E39" s="1"/>
      <c r="F39" s="1"/>
      <c r="G39" s="19"/>
      <c r="H39" s="82"/>
      <c r="I39" s="82"/>
      <c r="J39" s="1"/>
    </row>
    <row r="40" spans="1:10" s="18" customFormat="1" x14ac:dyDescent="0.25">
      <c r="A40" s="1"/>
      <c r="B40" s="1"/>
      <c r="C40" s="1"/>
      <c r="D40" s="13"/>
      <c r="E40" s="1"/>
      <c r="F40" s="1"/>
      <c r="G40" s="19"/>
      <c r="H40" s="82"/>
      <c r="I40" s="82"/>
      <c r="J40" s="1"/>
    </row>
    <row r="41" spans="1:10" s="18" customFormat="1" x14ac:dyDescent="0.25">
      <c r="A41" s="1"/>
      <c r="B41" s="1"/>
      <c r="C41" s="1"/>
      <c r="D41" s="13"/>
      <c r="E41" s="1"/>
      <c r="F41" s="1"/>
      <c r="G41" s="19"/>
      <c r="H41" s="82"/>
      <c r="I41" s="82"/>
      <c r="J41" s="1"/>
    </row>
    <row r="42" spans="1:10" s="18" customFormat="1" x14ac:dyDescent="0.25">
      <c r="A42" s="1"/>
      <c r="B42" s="1"/>
      <c r="C42" s="1"/>
      <c r="D42" s="13"/>
      <c r="E42" s="1"/>
      <c r="F42" s="1"/>
      <c r="G42" s="19"/>
      <c r="H42" s="82"/>
      <c r="I42" s="82"/>
      <c r="J42" s="1"/>
    </row>
    <row r="43" spans="1:10" s="18" customFormat="1" x14ac:dyDescent="0.25">
      <c r="A43" s="1"/>
      <c r="B43" s="1"/>
      <c r="C43" s="1"/>
      <c r="D43" s="13"/>
      <c r="E43" s="1"/>
      <c r="F43" s="1"/>
      <c r="G43" s="19"/>
      <c r="H43" s="82"/>
      <c r="I43" s="82"/>
      <c r="J43" s="1"/>
    </row>
    <row r="44" spans="1:10" s="18" customFormat="1" x14ac:dyDescent="0.25">
      <c r="A44" s="1"/>
      <c r="B44" s="1"/>
      <c r="C44" s="1"/>
      <c r="D44" s="13"/>
      <c r="E44" s="1"/>
      <c r="F44" s="1"/>
      <c r="G44" s="19"/>
      <c r="H44" s="82"/>
      <c r="I44" s="82"/>
      <c r="J44" s="1"/>
    </row>
    <row r="45" spans="1:10" s="18" customFormat="1" x14ac:dyDescent="0.25">
      <c r="A45" s="1"/>
      <c r="B45" s="1"/>
      <c r="C45" s="1"/>
      <c r="D45" s="13"/>
      <c r="E45" s="1"/>
      <c r="F45" s="1"/>
      <c r="G45" s="19"/>
      <c r="H45" s="82"/>
      <c r="I45" s="82"/>
      <c r="J45" s="1"/>
    </row>
    <row r="46" spans="1:10" s="18" customFormat="1" x14ac:dyDescent="0.25">
      <c r="A46" s="1"/>
      <c r="B46" s="1"/>
      <c r="C46" s="1"/>
      <c r="D46" s="13"/>
      <c r="E46" s="1"/>
      <c r="F46" s="1"/>
      <c r="G46" s="19"/>
      <c r="H46" s="82"/>
      <c r="I46" s="82"/>
      <c r="J46" s="1"/>
    </row>
    <row r="47" spans="1:10" s="18" customFormat="1" x14ac:dyDescent="0.25">
      <c r="A47" s="1"/>
      <c r="B47" s="1"/>
      <c r="C47" s="1"/>
      <c r="D47" s="13"/>
      <c r="E47" s="1"/>
      <c r="F47" s="1"/>
      <c r="G47" s="19"/>
      <c r="H47" s="82"/>
      <c r="I47" s="82"/>
      <c r="J47" s="1"/>
    </row>
    <row r="48" spans="1:10" s="18" customFormat="1" x14ac:dyDescent="0.25">
      <c r="A48" s="1"/>
      <c r="B48" s="1"/>
      <c r="C48" s="1"/>
      <c r="D48" s="13"/>
      <c r="E48" s="1"/>
      <c r="F48" s="1"/>
      <c r="G48" s="19"/>
      <c r="H48" s="82"/>
      <c r="I48" s="82"/>
      <c r="J48" s="1"/>
    </row>
    <row r="49" spans="1:10" s="18" customFormat="1" x14ac:dyDescent="0.25">
      <c r="A49" s="1"/>
      <c r="B49" s="1"/>
      <c r="C49" s="1"/>
      <c r="D49" s="13"/>
      <c r="E49" s="1"/>
      <c r="F49" s="1"/>
      <c r="G49" s="19"/>
      <c r="H49" s="82"/>
      <c r="I49" s="82"/>
      <c r="J49" s="1"/>
    </row>
    <row r="50" spans="1:10" s="18" customFormat="1" x14ac:dyDescent="0.25">
      <c r="A50" s="1"/>
      <c r="B50" s="1"/>
      <c r="C50" s="1"/>
      <c r="D50" s="13"/>
      <c r="E50" s="1"/>
      <c r="F50" s="1"/>
      <c r="G50" s="19"/>
      <c r="H50" s="82"/>
      <c r="I50" s="82"/>
      <c r="J50" s="1"/>
    </row>
    <row r="51" spans="1:10" s="18" customFormat="1" x14ac:dyDescent="0.25">
      <c r="A51" s="1"/>
      <c r="B51" s="1"/>
      <c r="C51" s="1"/>
      <c r="D51" s="13"/>
      <c r="E51" s="1"/>
      <c r="F51" s="1"/>
      <c r="G51" s="19"/>
      <c r="H51" s="82"/>
      <c r="I51" s="82"/>
      <c r="J51" s="1"/>
    </row>
    <row r="52" spans="1:10" s="18" customFormat="1" x14ac:dyDescent="0.25">
      <c r="A52" s="1"/>
      <c r="B52" s="1"/>
      <c r="C52" s="1"/>
      <c r="D52" s="13"/>
      <c r="E52" s="1"/>
      <c r="F52" s="1"/>
      <c r="G52" s="19"/>
      <c r="H52" s="82"/>
      <c r="I52" s="82"/>
      <c r="J52" s="1"/>
    </row>
    <row r="53" spans="1:10" s="18" customFormat="1" x14ac:dyDescent="0.25">
      <c r="A53" s="1"/>
      <c r="B53" s="1"/>
      <c r="C53" s="1"/>
      <c r="D53" s="13"/>
      <c r="E53" s="1"/>
      <c r="F53" s="1"/>
      <c r="G53" s="19"/>
      <c r="H53" s="82"/>
      <c r="I53" s="82"/>
      <c r="J53" s="1"/>
    </row>
    <row r="54" spans="1:10" s="18" customFormat="1" x14ac:dyDescent="0.25">
      <c r="A54" s="1"/>
      <c r="B54" s="1"/>
      <c r="C54" s="1"/>
      <c r="D54" s="13"/>
      <c r="E54" s="1"/>
      <c r="F54" s="1"/>
      <c r="G54" s="19"/>
      <c r="H54" s="82"/>
      <c r="I54" s="82"/>
      <c r="J54" s="1"/>
    </row>
    <row r="55" spans="1:10" s="18" customFormat="1" x14ac:dyDescent="0.25">
      <c r="A55" s="1"/>
      <c r="B55" s="1"/>
      <c r="C55" s="1"/>
      <c r="D55" s="13"/>
      <c r="E55" s="1"/>
      <c r="F55" s="1"/>
      <c r="G55" s="19"/>
      <c r="H55" s="82"/>
      <c r="I55" s="82"/>
      <c r="J55" s="1"/>
    </row>
    <row r="56" spans="1:10" s="18" customFormat="1" x14ac:dyDescent="0.25">
      <c r="A56" s="1"/>
      <c r="B56" s="1"/>
      <c r="C56" s="1"/>
      <c r="D56" s="13"/>
      <c r="E56" s="1"/>
      <c r="F56" s="1"/>
      <c r="G56" s="19"/>
      <c r="H56" s="82"/>
      <c r="I56" s="82"/>
      <c r="J56" s="1"/>
    </row>
    <row r="57" spans="1:10" s="18" customFormat="1" x14ac:dyDescent="0.25">
      <c r="A57" s="1"/>
      <c r="B57" s="1"/>
      <c r="C57" s="1"/>
      <c r="D57" s="13"/>
      <c r="E57" s="1"/>
      <c r="F57" s="1"/>
      <c r="G57" s="19"/>
      <c r="H57" s="82"/>
      <c r="I57" s="82"/>
      <c r="J57" s="1"/>
    </row>
    <row r="58" spans="1:10" s="18" customFormat="1" x14ac:dyDescent="0.25">
      <c r="A58" s="1"/>
      <c r="B58" s="1"/>
      <c r="C58" s="1"/>
      <c r="D58" s="13"/>
      <c r="E58" s="1"/>
      <c r="F58" s="1"/>
      <c r="G58" s="19"/>
      <c r="H58" s="82"/>
      <c r="I58" s="82"/>
      <c r="J58" s="1"/>
    </row>
    <row r="59" spans="1:10" s="18" customFormat="1" x14ac:dyDescent="0.25">
      <c r="A59" s="1"/>
      <c r="B59" s="1"/>
      <c r="C59" s="1"/>
      <c r="D59" s="13"/>
      <c r="E59" s="1"/>
      <c r="F59" s="1"/>
      <c r="G59" s="19"/>
      <c r="H59" s="82"/>
      <c r="I59" s="82"/>
      <c r="J59" s="1"/>
    </row>
    <row r="60" spans="1:10" s="18" customFormat="1" x14ac:dyDescent="0.25">
      <c r="A60" s="1"/>
      <c r="B60" s="1"/>
      <c r="C60" s="1"/>
      <c r="D60" s="13"/>
      <c r="E60" s="1"/>
      <c r="F60" s="1"/>
      <c r="G60" s="19"/>
      <c r="H60" s="82"/>
      <c r="I60" s="82"/>
      <c r="J60" s="1"/>
    </row>
    <row r="61" spans="1:10" s="18" customFormat="1" x14ac:dyDescent="0.25">
      <c r="A61" s="1"/>
      <c r="B61" s="1"/>
      <c r="C61" s="1"/>
      <c r="D61" s="13"/>
      <c r="E61" s="1"/>
      <c r="F61" s="1"/>
      <c r="G61" s="19"/>
      <c r="H61" s="82"/>
      <c r="I61" s="82"/>
      <c r="J61" s="1"/>
    </row>
    <row r="62" spans="1:10" s="18" customFormat="1" x14ac:dyDescent="0.25">
      <c r="A62" s="1"/>
      <c r="B62" s="1"/>
      <c r="C62" s="1"/>
      <c r="D62" s="13"/>
      <c r="E62" s="1"/>
      <c r="F62" s="1"/>
      <c r="G62" s="19"/>
      <c r="H62" s="82"/>
      <c r="I62" s="82"/>
      <c r="J62" s="1"/>
    </row>
    <row r="63" spans="1:10" s="18" customFormat="1" x14ac:dyDescent="0.25">
      <c r="A63" s="1"/>
      <c r="B63" s="1"/>
      <c r="C63" s="1"/>
      <c r="D63" s="13"/>
      <c r="E63" s="1"/>
      <c r="F63" s="1"/>
      <c r="G63" s="19"/>
      <c r="H63" s="82"/>
      <c r="I63" s="82"/>
      <c r="J63" s="1"/>
    </row>
    <row r="64" spans="1:10" s="18" customFormat="1" x14ac:dyDescent="0.25">
      <c r="A64" s="1"/>
      <c r="B64" s="1"/>
      <c r="C64" s="1"/>
      <c r="D64" s="13"/>
      <c r="E64" s="1"/>
      <c r="F64" s="1"/>
      <c r="G64" s="19"/>
      <c r="H64" s="82"/>
      <c r="I64" s="82"/>
      <c r="J64" s="1"/>
    </row>
    <row r="65" spans="1:10" s="18" customFormat="1" x14ac:dyDescent="0.25">
      <c r="A65" s="1"/>
      <c r="B65" s="1"/>
      <c r="C65" s="1"/>
      <c r="D65" s="13"/>
      <c r="E65" s="1"/>
      <c r="F65" s="1"/>
      <c r="G65" s="19"/>
      <c r="H65" s="82"/>
      <c r="I65" s="82"/>
      <c r="J65" s="1"/>
    </row>
    <row r="66" spans="1:10" s="18" customFormat="1" x14ac:dyDescent="0.25">
      <c r="A66" s="1"/>
      <c r="B66" s="1"/>
      <c r="C66" s="1"/>
      <c r="D66" s="13"/>
      <c r="E66" s="1"/>
      <c r="F66" s="1"/>
      <c r="G66" s="19"/>
      <c r="H66" s="82"/>
      <c r="I66" s="82"/>
      <c r="J66" s="1"/>
    </row>
    <row r="67" spans="1:10" s="18" customFormat="1" x14ac:dyDescent="0.25">
      <c r="A67" s="1"/>
      <c r="B67" s="1"/>
      <c r="C67" s="1"/>
      <c r="D67" s="13"/>
      <c r="E67" s="1"/>
      <c r="F67" s="1"/>
      <c r="G67" s="19"/>
      <c r="H67" s="82"/>
      <c r="I67" s="82"/>
      <c r="J67" s="1"/>
    </row>
    <row r="68" spans="1:10" s="18" customFormat="1" x14ac:dyDescent="0.25">
      <c r="A68" s="1"/>
      <c r="B68" s="1"/>
      <c r="C68" s="1"/>
      <c r="D68" s="13"/>
      <c r="E68" s="1"/>
      <c r="F68" s="1"/>
      <c r="G68" s="19"/>
      <c r="H68" s="82"/>
      <c r="I68" s="82"/>
      <c r="J68" s="1"/>
    </row>
    <row r="69" spans="1:10" s="18" customFormat="1" x14ac:dyDescent="0.25">
      <c r="A69" s="1"/>
      <c r="B69" s="1"/>
      <c r="C69" s="1"/>
      <c r="D69" s="13"/>
      <c r="E69" s="1"/>
      <c r="F69" s="1"/>
      <c r="G69" s="19"/>
      <c r="H69" s="82"/>
      <c r="I69" s="82"/>
      <c r="J69" s="1"/>
    </row>
    <row r="70" spans="1:10" s="18" customFormat="1" x14ac:dyDescent="0.25">
      <c r="A70" s="1"/>
      <c r="B70" s="1"/>
      <c r="C70" s="1"/>
      <c r="D70" s="13"/>
      <c r="E70" s="1"/>
      <c r="F70" s="1"/>
      <c r="G70" s="19"/>
      <c r="H70" s="82"/>
      <c r="I70" s="82"/>
      <c r="J70" s="1"/>
    </row>
    <row r="71" spans="1:10" s="18" customFormat="1" x14ac:dyDescent="0.25">
      <c r="A71" s="1"/>
      <c r="B71" s="1"/>
      <c r="C71" s="1"/>
      <c r="D71" s="13"/>
      <c r="E71" s="1"/>
      <c r="F71" s="1"/>
      <c r="G71" s="19"/>
      <c r="H71" s="82"/>
      <c r="I71" s="82"/>
      <c r="J71" s="1"/>
    </row>
    <row r="72" spans="1:10" s="18" customFormat="1" x14ac:dyDescent="0.25">
      <c r="A72" s="1"/>
      <c r="B72" s="1"/>
      <c r="C72" s="1"/>
      <c r="D72" s="13"/>
      <c r="E72" s="1"/>
      <c r="F72" s="1"/>
      <c r="G72" s="19"/>
      <c r="H72" s="82"/>
      <c r="I72" s="82"/>
      <c r="J72" s="1"/>
    </row>
    <row r="73" spans="1:10" s="18" customFormat="1" x14ac:dyDescent="0.25">
      <c r="A73" s="1"/>
      <c r="B73" s="1"/>
      <c r="C73" s="1"/>
      <c r="D73" s="13"/>
      <c r="E73" s="1"/>
      <c r="F73" s="1"/>
      <c r="G73" s="19"/>
      <c r="H73" s="82"/>
      <c r="I73" s="82"/>
      <c r="J73" s="1"/>
    </row>
    <row r="74" spans="1:10" s="18" customFormat="1" x14ac:dyDescent="0.25">
      <c r="A74" s="1"/>
      <c r="B74" s="1"/>
      <c r="C74" s="1"/>
      <c r="D74" s="13"/>
      <c r="E74" s="1"/>
      <c r="F74" s="1"/>
      <c r="G74" s="19"/>
      <c r="H74" s="82"/>
      <c r="I74" s="82"/>
      <c r="J74" s="1"/>
    </row>
    <row r="75" spans="1:10" s="18" customFormat="1" x14ac:dyDescent="0.25">
      <c r="A75" s="1"/>
      <c r="B75" s="1"/>
      <c r="C75" s="1"/>
      <c r="D75" s="13"/>
      <c r="E75" s="1"/>
      <c r="F75" s="1"/>
      <c r="G75" s="19"/>
      <c r="H75" s="82"/>
      <c r="I75" s="82"/>
      <c r="J75" s="1"/>
    </row>
    <row r="76" spans="1:10" s="18" customFormat="1" x14ac:dyDescent="0.25">
      <c r="A76" s="1"/>
      <c r="B76" s="1"/>
      <c r="C76" s="1"/>
      <c r="D76" s="13"/>
      <c r="E76" s="1"/>
      <c r="F76" s="1"/>
      <c r="G76" s="19"/>
      <c r="H76" s="82"/>
      <c r="I76" s="82"/>
      <c r="J76" s="1"/>
    </row>
    <row r="77" spans="1:10" s="18" customFormat="1" x14ac:dyDescent="0.25">
      <c r="A77" s="1"/>
      <c r="B77" s="1"/>
      <c r="C77" s="1"/>
      <c r="D77" s="13"/>
      <c r="E77" s="1"/>
      <c r="F77" s="1"/>
      <c r="G77" s="19"/>
      <c r="H77" s="82"/>
      <c r="I77" s="82"/>
      <c r="J77" s="1"/>
    </row>
    <row r="78" spans="1:10" s="18" customFormat="1" x14ac:dyDescent="0.25">
      <c r="A78" s="1"/>
      <c r="B78" s="1"/>
      <c r="C78" s="1"/>
      <c r="D78" s="13"/>
      <c r="E78" s="1"/>
      <c r="F78" s="1"/>
      <c r="G78" s="19"/>
      <c r="H78" s="82"/>
      <c r="I78" s="82"/>
      <c r="J78" s="1"/>
    </row>
    <row r="79" spans="1:10" s="18" customFormat="1" x14ac:dyDescent="0.25">
      <c r="A79" s="1"/>
      <c r="B79" s="1"/>
      <c r="C79" s="1"/>
      <c r="D79" s="13"/>
      <c r="E79" s="1"/>
      <c r="F79" s="1"/>
      <c r="G79" s="19"/>
      <c r="H79" s="82"/>
      <c r="I79" s="82"/>
      <c r="J79" s="1"/>
    </row>
    <row r="80" spans="1:10" s="18" customFormat="1" x14ac:dyDescent="0.25">
      <c r="A80" s="1"/>
      <c r="B80" s="1"/>
      <c r="C80" s="1"/>
      <c r="D80" s="13"/>
      <c r="E80" s="1"/>
      <c r="F80" s="1"/>
      <c r="G80" s="19"/>
      <c r="H80" s="82"/>
      <c r="I80" s="82"/>
      <c r="J80" s="1"/>
    </row>
    <row r="81" spans="1:10" s="18" customFormat="1" x14ac:dyDescent="0.25">
      <c r="A81" s="1"/>
      <c r="B81" s="1"/>
      <c r="C81" s="1"/>
      <c r="D81" s="13"/>
      <c r="E81" s="1"/>
      <c r="F81" s="1"/>
      <c r="G81" s="19"/>
      <c r="H81" s="82"/>
      <c r="I81" s="82"/>
      <c r="J81" s="1"/>
    </row>
    <row r="82" spans="1:10" s="18" customFormat="1" x14ac:dyDescent="0.25">
      <c r="A82" s="1"/>
      <c r="B82" s="1"/>
      <c r="C82" s="1"/>
      <c r="D82" s="13"/>
      <c r="E82" s="1"/>
      <c r="F82" s="1"/>
      <c r="G82" s="19"/>
      <c r="H82" s="82"/>
      <c r="I82" s="82"/>
      <c r="J82" s="1"/>
    </row>
    <row r="83" spans="1:10" s="18" customFormat="1" x14ac:dyDescent="0.25">
      <c r="A83" s="1"/>
      <c r="B83" s="1"/>
      <c r="C83" s="1"/>
      <c r="D83" s="13"/>
      <c r="E83" s="1"/>
      <c r="F83" s="1"/>
      <c r="G83" s="19"/>
      <c r="H83" s="82"/>
      <c r="I83" s="82"/>
      <c r="J83" s="1"/>
    </row>
    <row r="84" spans="1:10" s="18" customFormat="1" x14ac:dyDescent="0.25">
      <c r="A84" s="1"/>
      <c r="B84" s="1"/>
      <c r="C84" s="1"/>
      <c r="D84" s="13"/>
      <c r="E84" s="1"/>
      <c r="F84" s="1"/>
      <c r="G84" s="19"/>
      <c r="H84" s="82"/>
      <c r="I84" s="82"/>
      <c r="J84" s="1"/>
    </row>
    <row r="85" spans="1:10" s="18" customFormat="1" x14ac:dyDescent="0.25">
      <c r="A85" s="1"/>
      <c r="B85" s="1"/>
      <c r="C85" s="1"/>
      <c r="D85" s="13"/>
      <c r="E85" s="1"/>
      <c r="F85" s="1"/>
      <c r="G85" s="19"/>
      <c r="H85" s="82"/>
      <c r="I85" s="82"/>
      <c r="J85" s="1"/>
    </row>
    <row r="86" spans="1:10" s="18" customFormat="1" x14ac:dyDescent="0.25">
      <c r="A86" s="1"/>
      <c r="B86" s="1"/>
      <c r="C86" s="1"/>
      <c r="D86" s="13"/>
      <c r="E86" s="1"/>
      <c r="F86" s="1"/>
      <c r="G86" s="19"/>
      <c r="H86" s="82"/>
      <c r="I86" s="82"/>
      <c r="J86" s="1"/>
    </row>
    <row r="87" spans="1:10" s="18" customFormat="1" x14ac:dyDescent="0.25">
      <c r="A87" s="1"/>
      <c r="B87" s="1"/>
      <c r="C87" s="1"/>
      <c r="D87" s="13"/>
      <c r="E87" s="1"/>
      <c r="F87" s="1"/>
      <c r="G87" s="19"/>
      <c r="H87" s="82"/>
      <c r="I87" s="82"/>
      <c r="J87" s="1"/>
    </row>
    <row r="88" spans="1:10" s="18" customFormat="1" x14ac:dyDescent="0.25">
      <c r="A88" s="1"/>
      <c r="B88" s="1"/>
      <c r="C88" s="1"/>
      <c r="D88" s="13"/>
      <c r="E88" s="1"/>
      <c r="F88" s="1"/>
      <c r="G88" s="19"/>
      <c r="H88" s="82"/>
      <c r="I88" s="82"/>
      <c r="J88" s="1"/>
    </row>
    <row r="89" spans="1:10" s="18" customFormat="1" x14ac:dyDescent="0.25">
      <c r="A89" s="1"/>
      <c r="B89" s="1"/>
      <c r="C89" s="1"/>
      <c r="D89" s="13"/>
      <c r="E89" s="1"/>
      <c r="F89" s="1"/>
      <c r="G89" s="19"/>
      <c r="H89" s="82"/>
      <c r="I89" s="82"/>
      <c r="J89" s="1"/>
    </row>
    <row r="90" spans="1:10" s="18" customFormat="1" x14ac:dyDescent="0.25">
      <c r="A90" s="1"/>
      <c r="B90" s="1"/>
      <c r="C90" s="1"/>
      <c r="D90" s="13"/>
      <c r="E90" s="1"/>
      <c r="F90" s="1"/>
      <c r="G90" s="19"/>
      <c r="H90" s="82"/>
      <c r="I90" s="82"/>
      <c r="J90" s="1"/>
    </row>
    <row r="91" spans="1:10" s="18" customFormat="1" x14ac:dyDescent="0.25">
      <c r="A91" s="1"/>
      <c r="B91" s="1"/>
      <c r="C91" s="1"/>
      <c r="D91" s="13"/>
      <c r="E91" s="1"/>
      <c r="F91" s="1"/>
      <c r="G91" s="19"/>
      <c r="H91" s="82"/>
      <c r="I91" s="82"/>
      <c r="J91" s="1"/>
    </row>
    <row r="92" spans="1:10" s="18" customFormat="1" x14ac:dyDescent="0.25">
      <c r="A92" s="1"/>
      <c r="B92" s="1"/>
      <c r="C92" s="1"/>
      <c r="D92" s="13"/>
      <c r="E92" s="1"/>
      <c r="F92" s="1"/>
      <c r="G92" s="19"/>
      <c r="H92" s="82"/>
      <c r="I92" s="82"/>
      <c r="J92" s="1"/>
    </row>
    <row r="93" spans="1:10" s="18" customFormat="1" x14ac:dyDescent="0.25">
      <c r="A93" s="1"/>
      <c r="B93" s="1"/>
      <c r="C93" s="1"/>
      <c r="D93" s="13"/>
      <c r="E93" s="1"/>
      <c r="F93" s="1"/>
      <c r="G93" s="19"/>
      <c r="H93" s="82"/>
      <c r="I93" s="82"/>
      <c r="J93" s="1"/>
    </row>
    <row r="94" spans="1:10" s="18" customFormat="1" x14ac:dyDescent="0.25">
      <c r="A94" s="1"/>
      <c r="B94" s="1"/>
      <c r="C94" s="1"/>
      <c r="D94" s="13"/>
      <c r="E94" s="1"/>
      <c r="F94" s="1"/>
      <c r="G94" s="19"/>
      <c r="H94" s="82"/>
      <c r="I94" s="82"/>
      <c r="J94" s="1"/>
    </row>
    <row r="95" spans="1:10" s="18" customFormat="1" x14ac:dyDescent="0.25">
      <c r="A95" s="1"/>
      <c r="B95" s="1"/>
      <c r="C95" s="1"/>
      <c r="D95" s="13"/>
      <c r="E95" s="1"/>
      <c r="F95" s="1"/>
      <c r="G95" s="19"/>
      <c r="H95" s="82"/>
      <c r="I95" s="82"/>
      <c r="J95" s="1"/>
    </row>
    <row r="96" spans="1:10" s="18" customFormat="1" x14ac:dyDescent="0.25">
      <c r="A96" s="1"/>
      <c r="B96" s="1"/>
      <c r="C96" s="1"/>
      <c r="D96" s="13"/>
      <c r="E96" s="1"/>
      <c r="F96" s="1"/>
      <c r="G96" s="19"/>
      <c r="H96" s="82"/>
      <c r="I96" s="82"/>
      <c r="J96" s="1"/>
    </row>
    <row r="97" spans="1:10" s="18" customFormat="1" x14ac:dyDescent="0.25">
      <c r="A97" s="1"/>
      <c r="B97" s="1"/>
      <c r="C97" s="1"/>
      <c r="D97" s="13"/>
      <c r="E97" s="1"/>
      <c r="F97" s="1"/>
      <c r="G97" s="19"/>
      <c r="H97" s="82"/>
      <c r="I97" s="82"/>
      <c r="J97" s="1"/>
    </row>
    <row r="98" spans="1:10" s="18" customFormat="1" x14ac:dyDescent="0.25">
      <c r="A98" s="1"/>
      <c r="B98" s="1"/>
      <c r="C98" s="1"/>
      <c r="D98" s="13"/>
      <c r="E98" s="1"/>
      <c r="F98" s="1"/>
      <c r="G98" s="19"/>
      <c r="H98" s="82"/>
      <c r="I98" s="82"/>
      <c r="J98" s="1"/>
    </row>
    <row r="99" spans="1:10" s="18" customFormat="1" x14ac:dyDescent="0.25">
      <c r="A99" s="1"/>
      <c r="B99" s="1"/>
      <c r="C99" s="1"/>
      <c r="D99" s="13"/>
      <c r="E99" s="1"/>
      <c r="F99" s="1"/>
      <c r="G99" s="19"/>
      <c r="H99" s="82"/>
      <c r="I99" s="82"/>
      <c r="J99" s="1"/>
    </row>
    <row r="100" spans="1:10" s="18" customFormat="1" x14ac:dyDescent="0.25">
      <c r="A100" s="1"/>
      <c r="B100" s="1"/>
      <c r="C100" s="1"/>
      <c r="D100" s="13"/>
      <c r="E100" s="1"/>
      <c r="F100" s="1"/>
      <c r="G100" s="19"/>
      <c r="H100" s="82"/>
      <c r="I100" s="82"/>
      <c r="J100" s="1"/>
    </row>
    <row r="101" spans="1:10" s="18" customFormat="1" x14ac:dyDescent="0.25">
      <c r="A101" s="1"/>
      <c r="B101" s="1"/>
      <c r="C101" s="1"/>
      <c r="D101" s="13"/>
      <c r="E101" s="1"/>
      <c r="F101" s="1"/>
      <c r="G101" s="19"/>
      <c r="H101" s="82"/>
      <c r="I101" s="82"/>
      <c r="J101" s="1"/>
    </row>
    <row r="102" spans="1:10" s="18" customFormat="1" x14ac:dyDescent="0.25">
      <c r="A102" s="1"/>
      <c r="B102" s="1"/>
      <c r="C102" s="1"/>
      <c r="D102" s="13"/>
      <c r="E102" s="1"/>
      <c r="F102" s="1"/>
      <c r="G102" s="19"/>
      <c r="H102" s="82"/>
      <c r="I102" s="82"/>
      <c r="J102" s="1"/>
    </row>
    <row r="103" spans="1:10" s="18" customFormat="1" x14ac:dyDescent="0.25">
      <c r="A103" s="1"/>
      <c r="B103" s="1"/>
      <c r="C103" s="1"/>
      <c r="D103" s="13"/>
      <c r="E103" s="1"/>
      <c r="F103" s="1"/>
      <c r="G103" s="19"/>
      <c r="H103" s="82"/>
      <c r="I103" s="82"/>
      <c r="J103" s="1"/>
    </row>
    <row r="104" spans="1:10" s="18" customFormat="1" x14ac:dyDescent="0.25">
      <c r="A104" s="1"/>
      <c r="B104" s="1"/>
      <c r="C104" s="1"/>
      <c r="D104" s="13"/>
      <c r="E104" s="1"/>
      <c r="F104" s="1"/>
      <c r="G104" s="19"/>
      <c r="H104" s="82"/>
      <c r="I104" s="82"/>
      <c r="J104" s="1"/>
    </row>
    <row r="105" spans="1:10" s="18" customFormat="1" x14ac:dyDescent="0.25">
      <c r="A105" s="1"/>
      <c r="B105" s="1"/>
      <c r="C105" s="1"/>
      <c r="D105" s="13"/>
      <c r="E105" s="1"/>
      <c r="F105" s="1"/>
      <c r="G105" s="19"/>
      <c r="H105" s="82"/>
      <c r="I105" s="82"/>
      <c r="J105" s="1"/>
    </row>
    <row r="106" spans="1:10" s="18" customFormat="1" x14ac:dyDescent="0.25">
      <c r="A106" s="1"/>
      <c r="B106" s="1"/>
      <c r="C106" s="1"/>
      <c r="D106" s="13"/>
      <c r="E106" s="1"/>
      <c r="F106" s="1"/>
      <c r="G106" s="19"/>
      <c r="H106" s="82"/>
      <c r="I106" s="82"/>
      <c r="J106" s="1"/>
    </row>
    <row r="107" spans="1:10" s="18" customFormat="1" x14ac:dyDescent="0.25">
      <c r="A107" s="1"/>
      <c r="B107" s="1"/>
      <c r="C107" s="1"/>
      <c r="D107" s="13"/>
      <c r="E107" s="1"/>
      <c r="F107" s="1"/>
      <c r="G107" s="19"/>
      <c r="H107" s="82"/>
      <c r="I107" s="82"/>
      <c r="J107" s="1"/>
    </row>
    <row r="108" spans="1:10" s="18" customFormat="1" x14ac:dyDescent="0.25">
      <c r="A108" s="1"/>
      <c r="B108" s="1"/>
      <c r="C108" s="1"/>
      <c r="D108" s="13"/>
      <c r="E108" s="1"/>
      <c r="F108" s="1"/>
      <c r="G108" s="19"/>
      <c r="H108" s="82"/>
      <c r="I108" s="82"/>
      <c r="J108" s="1"/>
    </row>
    <row r="109" spans="1:10" s="18" customFormat="1" x14ac:dyDescent="0.25">
      <c r="A109" s="1"/>
      <c r="B109" s="1"/>
      <c r="C109" s="1"/>
      <c r="D109" s="13"/>
      <c r="E109" s="1"/>
      <c r="F109" s="1"/>
      <c r="G109" s="19"/>
      <c r="H109" s="82"/>
      <c r="I109" s="82"/>
      <c r="J109" s="1"/>
    </row>
    <row r="110" spans="1:10" s="18" customFormat="1" x14ac:dyDescent="0.25">
      <c r="A110" s="1"/>
      <c r="B110" s="1"/>
      <c r="C110" s="1"/>
      <c r="D110" s="13"/>
      <c r="E110" s="1"/>
      <c r="F110" s="1"/>
      <c r="G110" s="19"/>
      <c r="H110" s="82"/>
      <c r="I110" s="82"/>
      <c r="J110" s="1"/>
    </row>
    <row r="111" spans="1:10" s="18" customFormat="1" x14ac:dyDescent="0.25">
      <c r="A111" s="1"/>
      <c r="B111" s="1"/>
      <c r="C111" s="1"/>
      <c r="D111" s="13"/>
      <c r="E111" s="1"/>
      <c r="F111" s="1"/>
      <c r="G111" s="19"/>
      <c r="H111" s="82"/>
      <c r="I111" s="82"/>
      <c r="J111" s="1"/>
    </row>
    <row r="112" spans="1:10" s="18" customFormat="1" x14ac:dyDescent="0.25">
      <c r="A112" s="1"/>
      <c r="B112" s="1"/>
      <c r="C112" s="1"/>
      <c r="D112" s="13"/>
      <c r="E112" s="1"/>
      <c r="F112" s="1"/>
      <c r="G112" s="19"/>
      <c r="H112" s="82"/>
      <c r="I112" s="82"/>
      <c r="J112" s="1"/>
    </row>
    <row r="113" spans="1:10" s="18" customFormat="1" x14ac:dyDescent="0.25">
      <c r="A113" s="1"/>
      <c r="B113" s="1"/>
      <c r="C113" s="1"/>
      <c r="D113" s="13"/>
      <c r="E113" s="1"/>
      <c r="F113" s="1"/>
      <c r="G113" s="19"/>
      <c r="H113" s="82"/>
      <c r="I113" s="82"/>
      <c r="J113" s="1"/>
    </row>
    <row r="114" spans="1:10" s="18" customFormat="1" x14ac:dyDescent="0.25">
      <c r="A114" s="1"/>
      <c r="B114" s="1"/>
      <c r="C114" s="1"/>
      <c r="D114" s="13"/>
      <c r="E114" s="1"/>
      <c r="F114" s="1"/>
      <c r="G114" s="19"/>
      <c r="H114" s="82"/>
      <c r="I114" s="82"/>
      <c r="J114" s="1"/>
    </row>
    <row r="115" spans="1:10" s="18" customFormat="1" x14ac:dyDescent="0.25">
      <c r="A115" s="1"/>
      <c r="B115" s="1"/>
      <c r="C115" s="1"/>
      <c r="D115" s="13"/>
      <c r="E115" s="1"/>
      <c r="F115" s="1"/>
      <c r="G115" s="19"/>
      <c r="H115" s="82"/>
      <c r="I115" s="82"/>
      <c r="J115" s="1"/>
    </row>
    <row r="116" spans="1:10" s="18" customFormat="1" x14ac:dyDescent="0.25">
      <c r="A116" s="1"/>
      <c r="B116" s="1"/>
      <c r="C116" s="1"/>
      <c r="D116" s="13"/>
      <c r="E116" s="1"/>
      <c r="F116" s="1"/>
      <c r="G116" s="19"/>
      <c r="H116" s="82"/>
      <c r="I116" s="82"/>
      <c r="J116" s="1"/>
    </row>
    <row r="117" spans="1:10" s="18" customFormat="1" x14ac:dyDescent="0.25">
      <c r="A117" s="1"/>
      <c r="B117" s="1"/>
      <c r="C117" s="1"/>
      <c r="D117" s="13"/>
      <c r="E117" s="1"/>
      <c r="F117" s="1"/>
      <c r="G117" s="19"/>
      <c r="H117" s="82"/>
      <c r="I117" s="82"/>
      <c r="J117" s="1"/>
    </row>
    <row r="118" spans="1:10" s="18" customFormat="1" x14ac:dyDescent="0.25">
      <c r="A118" s="1"/>
      <c r="B118" s="1"/>
      <c r="C118" s="1"/>
      <c r="D118" s="13"/>
      <c r="E118" s="1"/>
      <c r="F118" s="1"/>
      <c r="G118" s="19"/>
      <c r="H118" s="82"/>
      <c r="I118" s="82"/>
      <c r="J118" s="1"/>
    </row>
    <row r="119" spans="1:10" s="18" customFormat="1" x14ac:dyDescent="0.25">
      <c r="A119" s="1"/>
      <c r="B119" s="1"/>
      <c r="C119" s="1"/>
      <c r="D119" s="13"/>
      <c r="E119" s="1"/>
      <c r="F119" s="1"/>
      <c r="G119" s="19"/>
      <c r="H119" s="82"/>
      <c r="I119" s="82"/>
      <c r="J119" s="1"/>
    </row>
    <row r="120" spans="1:10" s="18" customFormat="1" x14ac:dyDescent="0.25">
      <c r="A120" s="1"/>
      <c r="B120" s="1"/>
      <c r="C120" s="1"/>
      <c r="D120" s="13"/>
      <c r="E120" s="1"/>
      <c r="F120" s="1"/>
      <c r="G120" s="19"/>
      <c r="H120" s="82"/>
      <c r="I120" s="82"/>
      <c r="J120" s="1"/>
    </row>
    <row r="121" spans="1:10" s="18" customFormat="1" x14ac:dyDescent="0.25">
      <c r="A121" s="1"/>
      <c r="B121" s="1"/>
      <c r="C121" s="1"/>
      <c r="D121" s="13"/>
      <c r="E121" s="1"/>
      <c r="F121" s="1"/>
      <c r="G121" s="19"/>
      <c r="H121" s="82"/>
      <c r="I121" s="82"/>
      <c r="J121" s="1"/>
    </row>
    <row r="122" spans="1:10" s="18" customFormat="1" x14ac:dyDescent="0.25">
      <c r="A122" s="1"/>
      <c r="B122" s="1"/>
      <c r="C122" s="1"/>
      <c r="D122" s="13"/>
      <c r="E122" s="1"/>
      <c r="F122" s="1"/>
      <c r="G122" s="19"/>
      <c r="H122" s="82"/>
      <c r="I122" s="82"/>
      <c r="J122" s="1"/>
    </row>
    <row r="123" spans="1:10" s="18" customFormat="1" x14ac:dyDescent="0.25">
      <c r="A123" s="1"/>
      <c r="B123" s="1"/>
      <c r="C123" s="1"/>
      <c r="D123" s="13"/>
      <c r="E123" s="1"/>
      <c r="F123" s="1"/>
      <c r="G123" s="19"/>
      <c r="H123" s="82"/>
      <c r="I123" s="82"/>
      <c r="J123" s="1"/>
    </row>
    <row r="124" spans="1:10" s="18" customFormat="1" x14ac:dyDescent="0.25">
      <c r="A124" s="1"/>
      <c r="B124" s="1"/>
      <c r="C124" s="1"/>
      <c r="D124" s="13"/>
      <c r="E124" s="1"/>
      <c r="F124" s="1"/>
      <c r="G124" s="19"/>
      <c r="H124" s="82"/>
      <c r="I124" s="82"/>
      <c r="J124" s="1"/>
    </row>
    <row r="125" spans="1:10" s="18" customFormat="1" x14ac:dyDescent="0.25">
      <c r="A125" s="1"/>
      <c r="B125" s="1"/>
      <c r="C125" s="1"/>
      <c r="D125" s="13"/>
      <c r="E125" s="1"/>
      <c r="F125" s="1"/>
      <c r="G125" s="19"/>
      <c r="H125" s="82"/>
      <c r="I125" s="82"/>
      <c r="J125" s="1"/>
    </row>
    <row r="126" spans="1:10" s="18" customFormat="1" x14ac:dyDescent="0.25">
      <c r="A126" s="1"/>
      <c r="B126" s="1"/>
      <c r="C126" s="1"/>
      <c r="D126" s="13"/>
      <c r="E126" s="1"/>
      <c r="F126" s="1"/>
      <c r="G126" s="19"/>
      <c r="H126" s="82"/>
      <c r="I126" s="82"/>
      <c r="J126" s="1"/>
    </row>
    <row r="127" spans="1:10" s="18" customFormat="1" x14ac:dyDescent="0.25">
      <c r="A127" s="1"/>
      <c r="B127" s="1"/>
      <c r="C127" s="1"/>
      <c r="D127" s="13"/>
      <c r="E127" s="1"/>
      <c r="F127" s="1"/>
      <c r="G127" s="19"/>
      <c r="H127" s="82"/>
      <c r="I127" s="82"/>
      <c r="J127" s="1"/>
    </row>
    <row r="128" spans="1:10" s="18" customFormat="1" x14ac:dyDescent="0.25">
      <c r="A128" s="1"/>
      <c r="B128" s="1"/>
      <c r="C128" s="1"/>
      <c r="D128" s="13"/>
      <c r="E128" s="1"/>
      <c r="F128" s="1"/>
      <c r="G128" s="19"/>
      <c r="H128" s="82"/>
      <c r="I128" s="82"/>
      <c r="J128" s="1"/>
    </row>
    <row r="129" spans="1:10" s="18" customFormat="1" x14ac:dyDescent="0.25">
      <c r="A129" s="1"/>
      <c r="B129" s="1"/>
      <c r="C129" s="1"/>
      <c r="D129" s="13"/>
      <c r="E129" s="1"/>
      <c r="F129" s="1"/>
      <c r="G129" s="19"/>
      <c r="H129" s="82"/>
      <c r="I129" s="82"/>
      <c r="J129" s="1"/>
    </row>
    <row r="130" spans="1:10" s="18" customFormat="1" x14ac:dyDescent="0.25">
      <c r="A130" s="1"/>
      <c r="B130" s="1"/>
      <c r="C130" s="1"/>
      <c r="D130" s="13"/>
      <c r="E130" s="1"/>
      <c r="F130" s="1"/>
      <c r="G130" s="19"/>
      <c r="H130" s="82"/>
      <c r="I130" s="82"/>
      <c r="J130" s="1"/>
    </row>
    <row r="131" spans="1:10" s="18" customFormat="1" x14ac:dyDescent="0.25">
      <c r="A131" s="1"/>
      <c r="B131" s="1"/>
      <c r="C131" s="1"/>
      <c r="D131" s="13"/>
      <c r="E131" s="1"/>
      <c r="F131" s="1"/>
      <c r="G131" s="19"/>
      <c r="H131" s="82"/>
      <c r="I131" s="82"/>
      <c r="J131" s="1"/>
    </row>
    <row r="132" spans="1:10" s="18" customFormat="1" x14ac:dyDescent="0.25">
      <c r="A132" s="1"/>
      <c r="B132" s="1"/>
      <c r="C132" s="1"/>
      <c r="D132" s="13"/>
      <c r="E132" s="1"/>
      <c r="F132" s="1"/>
      <c r="G132" s="19"/>
      <c r="H132" s="82"/>
      <c r="I132" s="82"/>
      <c r="J132" s="1"/>
    </row>
    <row r="133" spans="1:10" s="18" customFormat="1" x14ac:dyDescent="0.25">
      <c r="A133" s="1"/>
      <c r="B133" s="1"/>
      <c r="C133" s="1"/>
      <c r="D133" s="13"/>
      <c r="E133" s="1"/>
      <c r="F133" s="1"/>
      <c r="G133" s="19"/>
      <c r="H133" s="82"/>
      <c r="I133" s="82"/>
      <c r="J133" s="1"/>
    </row>
    <row r="134" spans="1:10" s="18" customFormat="1" x14ac:dyDescent="0.25">
      <c r="A134" s="1"/>
      <c r="B134" s="1"/>
      <c r="C134" s="1"/>
      <c r="D134" s="13"/>
      <c r="E134" s="1"/>
      <c r="F134" s="1"/>
      <c r="G134" s="19"/>
      <c r="H134" s="82"/>
      <c r="I134" s="82"/>
      <c r="J134" s="1"/>
    </row>
    <row r="135" spans="1:10" s="18" customFormat="1" x14ac:dyDescent="0.25">
      <c r="A135" s="1"/>
      <c r="B135" s="1"/>
      <c r="C135" s="1"/>
      <c r="D135" s="13"/>
      <c r="E135" s="1"/>
      <c r="F135" s="1"/>
      <c r="G135" s="19"/>
      <c r="H135" s="82"/>
      <c r="I135" s="82"/>
      <c r="J135" s="1"/>
    </row>
    <row r="136" spans="1:10" s="18" customFormat="1" x14ac:dyDescent="0.25">
      <c r="A136" s="1"/>
      <c r="B136" s="1"/>
      <c r="C136" s="1"/>
      <c r="D136" s="13"/>
      <c r="E136" s="1"/>
      <c r="F136" s="1"/>
      <c r="G136" s="19"/>
      <c r="H136" s="82"/>
      <c r="I136" s="82"/>
      <c r="J136" s="1"/>
    </row>
    <row r="137" spans="1:10" s="18" customFormat="1" x14ac:dyDescent="0.25">
      <c r="A137" s="1"/>
      <c r="B137" s="1"/>
      <c r="C137" s="1"/>
      <c r="D137" s="13"/>
      <c r="E137" s="1"/>
      <c r="F137" s="1"/>
      <c r="G137" s="19"/>
      <c r="H137" s="82"/>
      <c r="I137" s="82"/>
      <c r="J137" s="1"/>
    </row>
    <row r="138" spans="1:10" s="18" customFormat="1" x14ac:dyDescent="0.25">
      <c r="A138" s="1"/>
      <c r="B138" s="1"/>
      <c r="C138" s="1"/>
      <c r="D138" s="13"/>
      <c r="E138" s="1"/>
      <c r="F138" s="1"/>
      <c r="G138" s="19"/>
      <c r="H138" s="82"/>
      <c r="I138" s="82"/>
      <c r="J138" s="1"/>
    </row>
    <row r="139" spans="1:10" s="18" customFormat="1" x14ac:dyDescent="0.25">
      <c r="A139" s="1"/>
      <c r="B139" s="1"/>
      <c r="C139" s="1"/>
      <c r="D139" s="13"/>
      <c r="E139" s="1"/>
      <c r="F139" s="1"/>
      <c r="G139" s="19"/>
      <c r="H139" s="82"/>
      <c r="I139" s="82"/>
      <c r="J139" s="1"/>
    </row>
    <row r="140" spans="1:10" s="18" customFormat="1" x14ac:dyDescent="0.25">
      <c r="A140" s="1"/>
      <c r="B140" s="1"/>
      <c r="C140" s="1"/>
      <c r="D140" s="13"/>
      <c r="E140" s="1"/>
      <c r="F140" s="1"/>
      <c r="G140" s="19"/>
      <c r="H140" s="82"/>
      <c r="I140" s="82"/>
      <c r="J140" s="1"/>
    </row>
    <row r="141" spans="1:10" s="18" customFormat="1" x14ac:dyDescent="0.25">
      <c r="A141" s="1"/>
      <c r="B141" s="1"/>
      <c r="C141" s="1"/>
      <c r="D141" s="13"/>
      <c r="E141" s="1"/>
      <c r="F141" s="1"/>
      <c r="G141" s="19"/>
      <c r="H141" s="82"/>
      <c r="I141" s="82"/>
      <c r="J141" s="1"/>
    </row>
    <row r="142" spans="1:10" s="18" customFormat="1" x14ac:dyDescent="0.25">
      <c r="A142" s="1"/>
      <c r="B142" s="1"/>
      <c r="C142" s="1"/>
      <c r="D142" s="13"/>
      <c r="E142" s="1"/>
      <c r="F142" s="1"/>
      <c r="G142" s="19"/>
      <c r="H142" s="82"/>
      <c r="I142" s="82"/>
      <c r="J142" s="1"/>
    </row>
    <row r="143" spans="1:10" s="18" customFormat="1" x14ac:dyDescent="0.25">
      <c r="A143" s="1"/>
      <c r="B143" s="1"/>
      <c r="C143" s="1"/>
      <c r="D143" s="13"/>
      <c r="E143" s="1"/>
      <c r="F143" s="1"/>
      <c r="G143" s="19"/>
      <c r="H143" s="82"/>
      <c r="I143" s="82"/>
      <c r="J143" s="1"/>
    </row>
    <row r="144" spans="1:10" s="18" customFormat="1" x14ac:dyDescent="0.25">
      <c r="A144" s="1"/>
      <c r="B144" s="1"/>
      <c r="C144" s="1"/>
      <c r="D144" s="13"/>
      <c r="E144" s="1"/>
      <c r="F144" s="1"/>
      <c r="G144" s="19"/>
      <c r="H144" s="82"/>
      <c r="I144" s="82"/>
      <c r="J144" s="1"/>
    </row>
    <row r="145" spans="1:10" s="18" customFormat="1" x14ac:dyDescent="0.25">
      <c r="A145" s="1"/>
      <c r="B145" s="1"/>
      <c r="C145" s="1"/>
      <c r="D145" s="13"/>
      <c r="E145" s="1"/>
      <c r="F145" s="1"/>
      <c r="G145" s="19"/>
      <c r="H145" s="82"/>
      <c r="I145" s="82"/>
      <c r="J145" s="1"/>
    </row>
    <row r="146" spans="1:10" s="18" customFormat="1" x14ac:dyDescent="0.25">
      <c r="A146" s="1"/>
      <c r="B146" s="1"/>
      <c r="C146" s="1"/>
      <c r="D146" s="13"/>
      <c r="E146" s="1"/>
      <c r="F146" s="1"/>
      <c r="G146" s="19"/>
      <c r="H146" s="82"/>
      <c r="I146" s="82"/>
      <c r="J146" s="1"/>
    </row>
    <row r="147" spans="1:10" s="18" customFormat="1" x14ac:dyDescent="0.25">
      <c r="A147" s="1"/>
      <c r="B147" s="1"/>
      <c r="C147" s="1"/>
      <c r="D147" s="13"/>
      <c r="E147" s="1"/>
      <c r="F147" s="1"/>
      <c r="G147" s="19"/>
      <c r="H147" s="82"/>
      <c r="I147" s="82"/>
      <c r="J147" s="1"/>
    </row>
    <row r="148" spans="1:10" s="18" customFormat="1" x14ac:dyDescent="0.25">
      <c r="A148" s="1"/>
      <c r="B148" s="1"/>
      <c r="C148" s="1"/>
      <c r="D148" s="13"/>
      <c r="E148" s="1"/>
      <c r="F148" s="1"/>
      <c r="G148" s="19"/>
      <c r="H148" s="82"/>
      <c r="I148" s="82"/>
      <c r="J148" s="1"/>
    </row>
    <row r="149" spans="1:10" s="18" customFormat="1" x14ac:dyDescent="0.25">
      <c r="A149" s="1"/>
      <c r="B149" s="1"/>
      <c r="C149" s="1"/>
      <c r="D149" s="13"/>
      <c r="E149" s="1"/>
      <c r="F149" s="1"/>
      <c r="G149" s="19"/>
      <c r="H149" s="82"/>
      <c r="I149" s="82"/>
      <c r="J149" s="1"/>
    </row>
    <row r="150" spans="1:10" s="18" customFormat="1" x14ac:dyDescent="0.25">
      <c r="A150" s="1"/>
      <c r="B150" s="1"/>
      <c r="C150" s="1"/>
      <c r="D150" s="13"/>
      <c r="E150" s="1"/>
      <c r="F150" s="1"/>
      <c r="G150" s="19"/>
      <c r="H150" s="82"/>
      <c r="I150" s="82"/>
      <c r="J150" s="1"/>
    </row>
    <row r="151" spans="1:10" s="18" customFormat="1" x14ac:dyDescent="0.25">
      <c r="A151" s="1"/>
      <c r="B151" s="1"/>
      <c r="C151" s="1"/>
      <c r="D151" s="13"/>
      <c r="E151" s="1"/>
      <c r="F151" s="1"/>
      <c r="G151" s="19"/>
      <c r="H151" s="82"/>
      <c r="I151" s="82"/>
      <c r="J151" s="1"/>
    </row>
    <row r="152" spans="1:10" s="18" customFormat="1" x14ac:dyDescent="0.25">
      <c r="A152" s="1"/>
      <c r="B152" s="1"/>
      <c r="C152" s="1"/>
      <c r="D152" s="13"/>
      <c r="E152" s="1"/>
      <c r="F152" s="1"/>
      <c r="G152" s="19"/>
      <c r="H152" s="82"/>
      <c r="I152" s="82"/>
      <c r="J152" s="1"/>
    </row>
    <row r="153" spans="1:10" s="18" customFormat="1" x14ac:dyDescent="0.25">
      <c r="A153" s="1"/>
      <c r="B153" s="1"/>
      <c r="C153" s="1"/>
      <c r="D153" s="13"/>
      <c r="E153" s="1"/>
      <c r="F153" s="1"/>
      <c r="G153" s="19"/>
      <c r="H153" s="82"/>
      <c r="I153" s="82"/>
      <c r="J153" s="1"/>
    </row>
    <row r="154" spans="1:10" s="18" customFormat="1" x14ac:dyDescent="0.25">
      <c r="A154" s="1"/>
      <c r="B154" s="1"/>
      <c r="C154" s="1"/>
      <c r="D154" s="13"/>
      <c r="E154" s="1"/>
      <c r="F154" s="1"/>
      <c r="G154" s="19"/>
      <c r="H154" s="82"/>
      <c r="I154" s="82"/>
      <c r="J154" s="1"/>
    </row>
    <row r="155" spans="1:10" s="18" customFormat="1" x14ac:dyDescent="0.25">
      <c r="A155" s="1"/>
      <c r="B155" s="1"/>
      <c r="C155" s="1"/>
      <c r="D155" s="13"/>
      <c r="E155" s="1"/>
      <c r="F155" s="1"/>
      <c r="G155" s="19"/>
      <c r="H155" s="82"/>
      <c r="I155" s="82"/>
      <c r="J155" s="1"/>
    </row>
    <row r="156" spans="1:10" s="18" customFormat="1" x14ac:dyDescent="0.25">
      <c r="A156" s="1"/>
      <c r="B156" s="1"/>
      <c r="C156" s="1"/>
      <c r="D156" s="13"/>
      <c r="E156" s="1"/>
      <c r="F156" s="1"/>
      <c r="G156" s="19"/>
      <c r="H156" s="82"/>
      <c r="I156" s="82"/>
      <c r="J156" s="1"/>
    </row>
    <row r="157" spans="1:10" s="18" customFormat="1" x14ac:dyDescent="0.25">
      <c r="A157" s="1"/>
      <c r="B157" s="1"/>
      <c r="C157" s="1"/>
      <c r="D157" s="13"/>
      <c r="E157" s="1"/>
      <c r="F157" s="1"/>
      <c r="G157" s="19"/>
      <c r="H157" s="82"/>
      <c r="I157" s="82"/>
      <c r="J157" s="1"/>
    </row>
    <row r="158" spans="1:10" s="18" customFormat="1" x14ac:dyDescent="0.25">
      <c r="A158" s="1"/>
      <c r="B158" s="1"/>
      <c r="C158" s="1"/>
      <c r="D158" s="13"/>
      <c r="E158" s="1"/>
      <c r="F158" s="1"/>
      <c r="G158" s="19"/>
      <c r="H158" s="82"/>
      <c r="I158" s="82"/>
      <c r="J158" s="1"/>
    </row>
    <row r="159" spans="1:10" s="18" customFormat="1" x14ac:dyDescent="0.25">
      <c r="A159" s="1"/>
      <c r="B159" s="1"/>
      <c r="C159" s="1"/>
      <c r="D159" s="13"/>
      <c r="E159" s="1"/>
      <c r="F159" s="1"/>
      <c r="G159" s="19"/>
      <c r="H159" s="82"/>
      <c r="I159" s="82"/>
      <c r="J159" s="1"/>
    </row>
    <row r="160" spans="1:10" s="18" customFormat="1" x14ac:dyDescent="0.25">
      <c r="A160" s="1"/>
      <c r="B160" s="1"/>
      <c r="C160" s="1"/>
      <c r="D160" s="13"/>
      <c r="E160" s="1"/>
      <c r="F160" s="1"/>
      <c r="G160" s="19"/>
      <c r="H160" s="82"/>
      <c r="I160" s="82"/>
      <c r="J160" s="1"/>
    </row>
    <row r="161" spans="1:10" s="18" customFormat="1" x14ac:dyDescent="0.25">
      <c r="A161" s="1"/>
      <c r="B161" s="1"/>
      <c r="C161" s="1"/>
      <c r="D161" s="13"/>
      <c r="E161" s="1"/>
      <c r="F161" s="1"/>
      <c r="G161" s="19"/>
      <c r="H161" s="82"/>
      <c r="I161" s="82"/>
      <c r="J161" s="1"/>
    </row>
    <row r="162" spans="1:10" s="18" customFormat="1" x14ac:dyDescent="0.25">
      <c r="A162" s="1"/>
      <c r="B162" s="1"/>
      <c r="C162" s="1"/>
      <c r="D162" s="13"/>
      <c r="E162" s="1"/>
      <c r="F162" s="1"/>
      <c r="G162" s="19"/>
      <c r="H162" s="82"/>
      <c r="I162" s="82"/>
      <c r="J162" s="1"/>
    </row>
    <row r="163" spans="1:10" s="18" customFormat="1" x14ac:dyDescent="0.25">
      <c r="A163" s="1"/>
      <c r="B163" s="1"/>
      <c r="C163" s="1"/>
      <c r="D163" s="13"/>
      <c r="E163" s="1"/>
      <c r="F163" s="1"/>
      <c r="G163" s="19"/>
      <c r="H163" s="82"/>
      <c r="I163" s="82"/>
      <c r="J163" s="1"/>
    </row>
    <row r="164" spans="1:10" s="18" customFormat="1" x14ac:dyDescent="0.25">
      <c r="A164" s="1"/>
      <c r="B164" s="1"/>
      <c r="C164" s="1"/>
      <c r="D164" s="13"/>
      <c r="E164" s="1"/>
      <c r="F164" s="1"/>
      <c r="G164" s="19"/>
      <c r="H164" s="82"/>
      <c r="I164" s="82"/>
      <c r="J164" s="1"/>
    </row>
    <row r="165" spans="1:10" s="18" customFormat="1" x14ac:dyDescent="0.25">
      <c r="A165" s="1"/>
      <c r="B165" s="1"/>
      <c r="C165" s="1"/>
      <c r="D165" s="13"/>
      <c r="E165" s="1"/>
      <c r="F165" s="1"/>
      <c r="G165" s="19"/>
      <c r="H165" s="82"/>
      <c r="I165" s="82"/>
      <c r="J165" s="1"/>
    </row>
    <row r="166" spans="1:10" s="18" customFormat="1" x14ac:dyDescent="0.25">
      <c r="A166" s="1"/>
      <c r="B166" s="1"/>
      <c r="C166" s="1"/>
      <c r="D166" s="13"/>
      <c r="E166" s="1"/>
      <c r="F166" s="1"/>
      <c r="G166" s="19"/>
      <c r="H166" s="82"/>
      <c r="I166" s="82"/>
      <c r="J166" s="1"/>
    </row>
    <row r="167" spans="1:10" s="18" customFormat="1" x14ac:dyDescent="0.25">
      <c r="A167" s="1"/>
      <c r="B167" s="1"/>
      <c r="C167" s="1"/>
      <c r="D167" s="13"/>
      <c r="E167" s="1"/>
      <c r="F167" s="1"/>
      <c r="G167" s="19"/>
      <c r="H167" s="82"/>
      <c r="I167" s="82"/>
      <c r="J167" s="1"/>
    </row>
    <row r="168" spans="1:10" s="18" customFormat="1" x14ac:dyDescent="0.25">
      <c r="A168" s="1"/>
      <c r="B168" s="1"/>
      <c r="C168" s="1"/>
      <c r="D168" s="13"/>
      <c r="E168" s="1"/>
      <c r="F168" s="1"/>
      <c r="G168" s="19"/>
      <c r="H168" s="82"/>
      <c r="I168" s="82"/>
      <c r="J168" s="1"/>
    </row>
    <row r="169" spans="1:10" s="18" customFormat="1" x14ac:dyDescent="0.25">
      <c r="A169" s="1"/>
      <c r="B169" s="1"/>
      <c r="C169" s="1"/>
      <c r="D169" s="13"/>
      <c r="E169" s="1"/>
      <c r="F169" s="1"/>
      <c r="G169" s="19"/>
      <c r="H169" s="82"/>
      <c r="I169" s="82"/>
      <c r="J169" s="1"/>
    </row>
    <row r="170" spans="1:10" s="18" customFormat="1" x14ac:dyDescent="0.25">
      <c r="A170" s="1"/>
      <c r="B170" s="1"/>
      <c r="C170" s="1"/>
      <c r="D170" s="13"/>
      <c r="E170" s="1"/>
      <c r="F170" s="1"/>
      <c r="G170" s="19"/>
      <c r="H170" s="82"/>
      <c r="I170" s="82"/>
      <c r="J170" s="1"/>
    </row>
    <row r="171" spans="1:10" s="18" customFormat="1" x14ac:dyDescent="0.25">
      <c r="A171" s="1"/>
      <c r="B171" s="1"/>
      <c r="C171" s="1"/>
      <c r="D171" s="13"/>
      <c r="E171" s="1"/>
      <c r="F171" s="1"/>
      <c r="G171" s="19"/>
      <c r="H171" s="82"/>
      <c r="I171" s="82"/>
      <c r="J171" s="1"/>
    </row>
    <row r="172" spans="1:10" s="18" customFormat="1" x14ac:dyDescent="0.25">
      <c r="A172" s="1"/>
      <c r="B172" s="1"/>
      <c r="C172" s="1"/>
      <c r="D172" s="13"/>
      <c r="E172" s="1"/>
      <c r="F172" s="1"/>
      <c r="G172" s="19"/>
      <c r="H172" s="82"/>
      <c r="I172" s="82"/>
      <c r="J172" s="1"/>
    </row>
    <row r="173" spans="1:10" s="18" customFormat="1" x14ac:dyDescent="0.25">
      <c r="A173" s="1"/>
      <c r="B173" s="1"/>
      <c r="C173" s="1"/>
      <c r="D173" s="13"/>
      <c r="E173" s="1"/>
      <c r="F173" s="1"/>
      <c r="G173" s="19"/>
      <c r="H173" s="82"/>
      <c r="I173" s="82"/>
      <c r="J173" s="1"/>
    </row>
    <row r="174" spans="1:10" s="18" customFormat="1" x14ac:dyDescent="0.25">
      <c r="A174" s="1"/>
      <c r="B174" s="1"/>
      <c r="C174" s="1"/>
      <c r="D174" s="13"/>
      <c r="E174" s="1"/>
      <c r="F174" s="1"/>
      <c r="G174" s="19"/>
      <c r="H174" s="82"/>
      <c r="I174" s="82"/>
      <c r="J174" s="1"/>
    </row>
    <row r="175" spans="1:10" s="18" customFormat="1" x14ac:dyDescent="0.25">
      <c r="A175" s="1"/>
      <c r="B175" s="1"/>
      <c r="C175" s="1"/>
      <c r="D175" s="13"/>
      <c r="E175" s="1"/>
      <c r="F175" s="1"/>
      <c r="G175" s="19"/>
      <c r="H175" s="82"/>
      <c r="I175" s="82"/>
      <c r="J175" s="1"/>
    </row>
    <row r="176" spans="1:10" s="18" customFormat="1" x14ac:dyDescent="0.25">
      <c r="A176" s="1"/>
      <c r="B176" s="1"/>
      <c r="C176" s="1"/>
      <c r="D176" s="13"/>
      <c r="E176" s="1"/>
      <c r="F176" s="1"/>
      <c r="G176" s="19"/>
      <c r="H176" s="82"/>
      <c r="I176" s="82"/>
      <c r="J176" s="1"/>
    </row>
    <row r="177" spans="1:10" s="18" customFormat="1" x14ac:dyDescent="0.25">
      <c r="A177" s="1"/>
      <c r="B177" s="1"/>
      <c r="C177" s="1"/>
      <c r="D177" s="13"/>
      <c r="E177" s="1"/>
      <c r="F177" s="1"/>
      <c r="G177" s="19"/>
      <c r="H177" s="82"/>
      <c r="I177" s="82"/>
      <c r="J177" s="1"/>
    </row>
    <row r="178" spans="1:10" s="18" customFormat="1" x14ac:dyDescent="0.25">
      <c r="A178" s="1"/>
      <c r="B178" s="1"/>
      <c r="C178" s="1"/>
      <c r="D178" s="13"/>
      <c r="E178" s="1"/>
      <c r="F178" s="1"/>
      <c r="G178" s="19"/>
      <c r="H178" s="82"/>
      <c r="I178" s="82"/>
      <c r="J178" s="1"/>
    </row>
    <row r="179" spans="1:10" s="18" customFormat="1" x14ac:dyDescent="0.25">
      <c r="A179" s="1"/>
      <c r="B179" s="1"/>
      <c r="C179" s="1"/>
      <c r="D179" s="13"/>
      <c r="E179" s="1"/>
      <c r="F179" s="1"/>
      <c r="G179" s="19"/>
      <c r="H179" s="82"/>
      <c r="I179" s="82"/>
      <c r="J179" s="1"/>
    </row>
    <row r="180" spans="1:10" s="18" customFormat="1" x14ac:dyDescent="0.25">
      <c r="A180" s="1"/>
      <c r="B180" s="1"/>
      <c r="C180" s="1"/>
      <c r="D180" s="13"/>
      <c r="E180" s="1"/>
      <c r="F180" s="1"/>
      <c r="G180" s="19"/>
      <c r="H180" s="82"/>
      <c r="I180" s="82"/>
      <c r="J180" s="1"/>
    </row>
    <row r="181" spans="1:10" s="18" customFormat="1" x14ac:dyDescent="0.25">
      <c r="A181" s="1"/>
      <c r="B181" s="1"/>
      <c r="C181" s="1"/>
      <c r="D181" s="13"/>
      <c r="E181" s="1"/>
      <c r="F181" s="1"/>
      <c r="G181" s="19"/>
      <c r="H181" s="82"/>
      <c r="I181" s="82"/>
      <c r="J181" s="1"/>
    </row>
    <row r="182" spans="1:10" s="18" customFormat="1" x14ac:dyDescent="0.25">
      <c r="A182" s="1"/>
      <c r="B182" s="1"/>
      <c r="C182" s="1"/>
      <c r="D182" s="13"/>
      <c r="E182" s="1"/>
      <c r="F182" s="1"/>
      <c r="G182" s="19"/>
      <c r="H182" s="82"/>
      <c r="I182" s="82"/>
      <c r="J182" s="1"/>
    </row>
    <row r="183" spans="1:10" s="18" customFormat="1" x14ac:dyDescent="0.25">
      <c r="A183" s="1"/>
      <c r="B183" s="1"/>
      <c r="C183" s="1"/>
      <c r="D183" s="13"/>
      <c r="E183" s="1"/>
      <c r="F183" s="1"/>
      <c r="G183" s="19"/>
      <c r="H183" s="82"/>
      <c r="I183" s="82"/>
      <c r="J183" s="1"/>
    </row>
    <row r="184" spans="1:10" s="18" customFormat="1" x14ac:dyDescent="0.25">
      <c r="A184" s="1"/>
      <c r="B184" s="1"/>
      <c r="C184" s="1"/>
      <c r="D184" s="13"/>
      <c r="E184" s="1"/>
      <c r="F184" s="1"/>
      <c r="G184" s="19"/>
      <c r="H184" s="82"/>
      <c r="I184" s="82"/>
      <c r="J184" s="1"/>
    </row>
    <row r="185" spans="1:10" s="18" customFormat="1" x14ac:dyDescent="0.25">
      <c r="A185" s="1"/>
      <c r="B185" s="1"/>
      <c r="C185" s="1"/>
      <c r="D185" s="13"/>
      <c r="E185" s="1"/>
      <c r="F185" s="1"/>
      <c r="G185" s="19"/>
      <c r="H185" s="82"/>
      <c r="I185" s="82"/>
      <c r="J185" s="1"/>
    </row>
    <row r="186" spans="1:10" s="18" customFormat="1" x14ac:dyDescent="0.25">
      <c r="A186" s="1"/>
      <c r="B186" s="1"/>
      <c r="C186" s="1"/>
      <c r="D186" s="13"/>
      <c r="E186" s="1"/>
      <c r="F186" s="1"/>
      <c r="G186" s="19"/>
      <c r="H186" s="82"/>
      <c r="I186" s="82"/>
      <c r="J186" s="1"/>
    </row>
    <row r="187" spans="1:10" s="18" customFormat="1" x14ac:dyDescent="0.25">
      <c r="A187" s="1"/>
      <c r="B187" s="1"/>
      <c r="C187" s="1"/>
      <c r="D187" s="13"/>
      <c r="E187" s="1"/>
      <c r="F187" s="1"/>
      <c r="G187" s="19"/>
      <c r="H187" s="82"/>
      <c r="I187" s="82"/>
      <c r="J187" s="1"/>
    </row>
    <row r="188" spans="1:10" s="18" customFormat="1" x14ac:dyDescent="0.25">
      <c r="A188" s="1"/>
      <c r="B188" s="1"/>
      <c r="C188" s="1"/>
      <c r="D188" s="13"/>
      <c r="E188" s="1"/>
      <c r="F188" s="1"/>
      <c r="G188" s="19"/>
      <c r="H188" s="82"/>
      <c r="I188" s="82"/>
      <c r="J188" s="1"/>
    </row>
    <row r="189" spans="1:10" s="18" customFormat="1" x14ac:dyDescent="0.25">
      <c r="A189" s="1"/>
      <c r="B189" s="1"/>
      <c r="C189" s="1"/>
      <c r="D189" s="13"/>
      <c r="E189" s="1"/>
      <c r="F189" s="1"/>
      <c r="G189" s="19"/>
      <c r="H189" s="82"/>
      <c r="I189" s="82"/>
      <c r="J189" s="1"/>
    </row>
    <row r="190" spans="1:10" s="18" customFormat="1" x14ac:dyDescent="0.25">
      <c r="A190" s="1"/>
      <c r="B190" s="1"/>
      <c r="C190" s="1"/>
      <c r="D190" s="13"/>
      <c r="E190" s="1"/>
      <c r="F190" s="1"/>
      <c r="G190" s="19"/>
      <c r="H190" s="82"/>
      <c r="I190" s="82"/>
      <c r="J190" s="1"/>
    </row>
    <row r="191" spans="1:10" s="18" customFormat="1" x14ac:dyDescent="0.25">
      <c r="A191" s="1"/>
      <c r="B191" s="1"/>
      <c r="C191" s="1"/>
      <c r="D191" s="13"/>
      <c r="E191" s="1"/>
      <c r="F191" s="1"/>
      <c r="G191" s="19"/>
      <c r="H191" s="82"/>
      <c r="I191" s="82"/>
      <c r="J191" s="1"/>
    </row>
    <row r="192" spans="1:10" s="18" customFormat="1" x14ac:dyDescent="0.25">
      <c r="A192" s="1"/>
      <c r="B192" s="1"/>
      <c r="C192" s="1"/>
      <c r="D192" s="13"/>
      <c r="E192" s="1"/>
      <c r="F192" s="1"/>
      <c r="G192" s="19"/>
      <c r="H192" s="82"/>
      <c r="I192" s="82"/>
      <c r="J192" s="1"/>
    </row>
    <row r="193" spans="1:10" s="18" customFormat="1" x14ac:dyDescent="0.25">
      <c r="A193" s="1"/>
      <c r="B193" s="1"/>
      <c r="C193" s="1"/>
      <c r="D193" s="13"/>
      <c r="E193" s="1"/>
      <c r="F193" s="1"/>
      <c r="G193" s="19"/>
      <c r="H193" s="82"/>
      <c r="I193" s="82"/>
      <c r="J193" s="1"/>
    </row>
    <row r="194" spans="1:10" s="18" customFormat="1" x14ac:dyDescent="0.25">
      <c r="A194" s="1"/>
      <c r="B194" s="1"/>
      <c r="C194" s="1"/>
      <c r="D194" s="13"/>
      <c r="E194" s="1"/>
      <c r="F194" s="1"/>
      <c r="G194" s="19"/>
      <c r="H194" s="82"/>
      <c r="I194" s="82"/>
      <c r="J194" s="1"/>
    </row>
    <row r="195" spans="1:10" s="18" customFormat="1" x14ac:dyDescent="0.25">
      <c r="A195" s="1"/>
      <c r="B195" s="1"/>
      <c r="C195" s="1"/>
      <c r="D195" s="13"/>
      <c r="E195" s="1"/>
      <c r="F195" s="1"/>
      <c r="G195" s="19"/>
      <c r="H195" s="82"/>
      <c r="I195" s="82"/>
      <c r="J195" s="1"/>
    </row>
    <row r="196" spans="1:10" s="18" customFormat="1" x14ac:dyDescent="0.25">
      <c r="A196" s="1"/>
      <c r="B196" s="1"/>
      <c r="C196" s="1"/>
      <c r="D196" s="13"/>
      <c r="E196" s="1"/>
      <c r="F196" s="1"/>
      <c r="G196" s="19"/>
      <c r="H196" s="82"/>
      <c r="I196" s="82"/>
      <c r="J196" s="1"/>
    </row>
    <row r="197" spans="1:10" s="18" customFormat="1" x14ac:dyDescent="0.25">
      <c r="A197" s="1"/>
      <c r="B197" s="1"/>
      <c r="C197" s="1"/>
      <c r="D197" s="13"/>
      <c r="E197" s="1"/>
      <c r="F197" s="1"/>
      <c r="G197" s="19"/>
      <c r="H197" s="82"/>
      <c r="I197" s="82"/>
      <c r="J197" s="1"/>
    </row>
    <row r="198" spans="1:10" s="18" customFormat="1" x14ac:dyDescent="0.25">
      <c r="A198" s="1"/>
      <c r="B198" s="1"/>
      <c r="C198" s="1"/>
      <c r="D198" s="13"/>
      <c r="E198" s="1"/>
      <c r="F198" s="1"/>
      <c r="G198" s="19"/>
      <c r="H198" s="82"/>
      <c r="I198" s="82"/>
      <c r="J198" s="1"/>
    </row>
    <row r="199" spans="1:10" s="18" customFormat="1" x14ac:dyDescent="0.25">
      <c r="A199" s="1"/>
      <c r="B199" s="1"/>
      <c r="C199" s="1"/>
      <c r="D199" s="13"/>
      <c r="E199" s="1"/>
      <c r="F199" s="1"/>
      <c r="G199" s="19"/>
      <c r="H199" s="82"/>
      <c r="I199" s="82"/>
      <c r="J199" s="1"/>
    </row>
    <row r="200" spans="1:10" s="18" customFormat="1" x14ac:dyDescent="0.25">
      <c r="A200" s="1"/>
      <c r="B200" s="1"/>
      <c r="C200" s="1"/>
      <c r="D200" s="13"/>
      <c r="E200" s="1"/>
      <c r="F200" s="1"/>
      <c r="G200" s="19"/>
      <c r="H200" s="82"/>
      <c r="I200" s="82"/>
      <c r="J200" s="1"/>
    </row>
    <row r="201" spans="1:10" s="18" customFormat="1" x14ac:dyDescent="0.25">
      <c r="A201" s="1"/>
      <c r="B201" s="1"/>
      <c r="C201" s="1"/>
      <c r="D201" s="13"/>
      <c r="E201" s="1"/>
      <c r="F201" s="1"/>
      <c r="G201" s="19"/>
      <c r="H201" s="82"/>
      <c r="I201" s="82"/>
      <c r="J201" s="1"/>
    </row>
    <row r="202" spans="1:10" s="18" customFormat="1" x14ac:dyDescent="0.25">
      <c r="A202" s="1"/>
      <c r="B202" s="1"/>
      <c r="C202" s="1"/>
      <c r="D202" s="13"/>
      <c r="E202" s="1"/>
      <c r="F202" s="1"/>
      <c r="G202" s="19"/>
      <c r="H202" s="82"/>
      <c r="I202" s="82"/>
      <c r="J202" s="1"/>
    </row>
    <row r="203" spans="1:10" s="18" customFormat="1" x14ac:dyDescent="0.25">
      <c r="A203" s="1"/>
      <c r="B203" s="1"/>
      <c r="C203" s="1"/>
      <c r="D203" s="13"/>
      <c r="E203" s="1"/>
      <c r="F203" s="1"/>
      <c r="G203" s="19"/>
      <c r="H203" s="82"/>
      <c r="I203" s="82"/>
      <c r="J203" s="1"/>
    </row>
    <row r="204" spans="1:10" s="18" customFormat="1" x14ac:dyDescent="0.25">
      <c r="A204" s="1"/>
      <c r="B204" s="1"/>
      <c r="C204" s="1"/>
      <c r="D204" s="13"/>
      <c r="E204" s="1"/>
      <c r="F204" s="1"/>
      <c r="G204" s="19"/>
      <c r="H204" s="82"/>
      <c r="I204" s="82"/>
      <c r="J204" s="1"/>
    </row>
    <row r="205" spans="1:10" s="18" customFormat="1" x14ac:dyDescent="0.25">
      <c r="A205" s="1"/>
      <c r="B205" s="1"/>
      <c r="C205" s="1"/>
      <c r="D205" s="13"/>
      <c r="E205" s="1"/>
      <c r="F205" s="1"/>
      <c r="G205" s="19"/>
      <c r="H205" s="82"/>
      <c r="I205" s="82"/>
      <c r="J205" s="1"/>
    </row>
    <row r="206" spans="1:10" s="18" customFormat="1" x14ac:dyDescent="0.25">
      <c r="A206" s="1"/>
      <c r="B206" s="1"/>
      <c r="C206" s="1"/>
      <c r="D206" s="13"/>
      <c r="E206" s="1"/>
      <c r="F206" s="1"/>
      <c r="G206" s="19"/>
      <c r="H206" s="82"/>
      <c r="I206" s="82"/>
      <c r="J206" s="1"/>
    </row>
    <row r="207" spans="1:10" s="18" customFormat="1" x14ac:dyDescent="0.25">
      <c r="A207" s="1"/>
      <c r="B207" s="1"/>
      <c r="C207" s="1"/>
      <c r="D207" s="13"/>
      <c r="E207" s="1"/>
      <c r="F207" s="1"/>
      <c r="G207" s="19"/>
      <c r="H207" s="82"/>
      <c r="I207" s="82"/>
      <c r="J207" s="1"/>
    </row>
    <row r="208" spans="1:10" s="18" customFormat="1" x14ac:dyDescent="0.25">
      <c r="A208" s="1"/>
      <c r="B208" s="1"/>
      <c r="C208" s="1"/>
      <c r="D208" s="13"/>
      <c r="E208" s="1"/>
      <c r="F208" s="1"/>
      <c r="G208" s="19"/>
      <c r="H208" s="82"/>
      <c r="I208" s="82"/>
      <c r="J208" s="1"/>
    </row>
    <row r="209" spans="1:10" s="18" customFormat="1" x14ac:dyDescent="0.25">
      <c r="A209" s="1"/>
      <c r="B209" s="1"/>
      <c r="C209" s="1"/>
      <c r="D209" s="13"/>
      <c r="E209" s="1"/>
      <c r="F209" s="1"/>
      <c r="G209" s="19"/>
      <c r="H209" s="82"/>
      <c r="I209" s="82"/>
      <c r="J209" s="1"/>
    </row>
    <row r="210" spans="1:10" s="18" customFormat="1" x14ac:dyDescent="0.25">
      <c r="A210" s="1"/>
      <c r="B210" s="1"/>
      <c r="C210" s="1"/>
      <c r="D210" s="13"/>
      <c r="E210" s="1"/>
      <c r="F210" s="1"/>
      <c r="G210" s="19"/>
      <c r="H210" s="82"/>
      <c r="I210" s="82"/>
      <c r="J210" s="1"/>
    </row>
    <row r="211" spans="1:10" s="18" customFormat="1" x14ac:dyDescent="0.25">
      <c r="A211" s="1"/>
      <c r="B211" s="1"/>
      <c r="C211" s="1"/>
      <c r="D211" s="13"/>
      <c r="E211" s="1"/>
      <c r="F211" s="1"/>
      <c r="G211" s="19"/>
      <c r="H211" s="82"/>
      <c r="I211" s="82"/>
      <c r="J211" s="1"/>
    </row>
    <row r="212" spans="1:10" s="18" customFormat="1" x14ac:dyDescent="0.25">
      <c r="A212" s="1"/>
      <c r="B212" s="1"/>
      <c r="C212" s="1"/>
      <c r="D212" s="13"/>
      <c r="E212" s="1"/>
      <c r="F212" s="1"/>
      <c r="G212" s="19"/>
      <c r="H212" s="82"/>
      <c r="I212" s="82"/>
      <c r="J212" s="1"/>
    </row>
    <row r="213" spans="1:10" s="18" customFormat="1" x14ac:dyDescent="0.25">
      <c r="A213" s="1"/>
      <c r="B213" s="1"/>
      <c r="C213" s="1"/>
      <c r="D213" s="13"/>
      <c r="E213" s="1"/>
      <c r="F213" s="1"/>
      <c r="G213" s="19"/>
      <c r="H213" s="82"/>
      <c r="I213" s="82"/>
      <c r="J213" s="1"/>
    </row>
    <row r="214" spans="1:10" s="18" customFormat="1" x14ac:dyDescent="0.25">
      <c r="A214" s="1"/>
      <c r="B214" s="1"/>
      <c r="C214" s="1"/>
      <c r="D214" s="13"/>
      <c r="E214" s="1"/>
      <c r="F214" s="1"/>
      <c r="G214" s="19"/>
      <c r="H214" s="82"/>
      <c r="I214" s="82"/>
      <c r="J214" s="1"/>
    </row>
    <row r="215" spans="1:10" s="18" customFormat="1" x14ac:dyDescent="0.25">
      <c r="A215" s="1"/>
      <c r="B215" s="1"/>
      <c r="C215" s="1"/>
      <c r="D215" s="13"/>
      <c r="E215" s="1"/>
      <c r="F215" s="1"/>
      <c r="G215" s="19"/>
      <c r="H215" s="82"/>
      <c r="I215" s="82"/>
      <c r="J215" s="1"/>
    </row>
    <row r="216" spans="1:10" s="18" customFormat="1" x14ac:dyDescent="0.25">
      <c r="A216" s="1"/>
      <c r="B216" s="1"/>
      <c r="C216" s="1"/>
      <c r="D216" s="13"/>
      <c r="E216" s="1"/>
      <c r="F216" s="1"/>
      <c r="G216" s="19"/>
      <c r="H216" s="82"/>
      <c r="I216" s="82"/>
      <c r="J216" s="1"/>
    </row>
    <row r="217" spans="1:10" s="18" customFormat="1" x14ac:dyDescent="0.25">
      <c r="A217" s="1"/>
      <c r="B217" s="1"/>
      <c r="C217" s="1"/>
      <c r="D217" s="13"/>
      <c r="E217" s="1"/>
      <c r="F217" s="1"/>
      <c r="G217" s="19"/>
      <c r="H217" s="82"/>
      <c r="I217" s="82"/>
      <c r="J217" s="1"/>
    </row>
    <row r="218" spans="1:10" s="18" customFormat="1" x14ac:dyDescent="0.25">
      <c r="A218" s="1"/>
      <c r="B218" s="1"/>
      <c r="C218" s="1"/>
      <c r="D218" s="13"/>
      <c r="E218" s="1"/>
      <c r="F218" s="1"/>
      <c r="G218" s="19"/>
      <c r="H218" s="82"/>
      <c r="I218" s="82"/>
      <c r="J218" s="1"/>
    </row>
    <row r="219" spans="1:10" s="18" customFormat="1" x14ac:dyDescent="0.25">
      <c r="A219" s="1"/>
      <c r="B219" s="1"/>
      <c r="C219" s="1"/>
      <c r="D219" s="13"/>
      <c r="E219" s="1"/>
      <c r="F219" s="1"/>
      <c r="G219" s="19"/>
      <c r="H219" s="82"/>
      <c r="I219" s="82"/>
      <c r="J219" s="1"/>
    </row>
    <row r="220" spans="1:10" s="18" customFormat="1" x14ac:dyDescent="0.25">
      <c r="A220" s="1"/>
      <c r="B220" s="1"/>
      <c r="C220" s="1"/>
      <c r="D220" s="13"/>
      <c r="E220" s="1"/>
      <c r="F220" s="1"/>
      <c r="G220" s="19"/>
      <c r="H220" s="82"/>
      <c r="I220" s="82"/>
      <c r="J220" s="1"/>
    </row>
    <row r="221" spans="1:10" s="18" customFormat="1" x14ac:dyDescent="0.25">
      <c r="A221" s="1"/>
      <c r="B221" s="1"/>
      <c r="C221" s="1"/>
      <c r="D221" s="13"/>
      <c r="E221" s="1"/>
      <c r="F221" s="1"/>
      <c r="G221" s="19"/>
      <c r="H221" s="82"/>
      <c r="I221" s="82"/>
      <c r="J221" s="1"/>
    </row>
    <row r="222" spans="1:10" s="18" customFormat="1" x14ac:dyDescent="0.25">
      <c r="A222" s="1"/>
      <c r="B222" s="1"/>
      <c r="C222" s="1"/>
      <c r="D222" s="13"/>
      <c r="E222" s="1"/>
      <c r="F222" s="1"/>
      <c r="G222" s="19"/>
      <c r="H222" s="82"/>
      <c r="I222" s="82"/>
      <c r="J222" s="1"/>
    </row>
    <row r="223" spans="1:10" s="18" customFormat="1" x14ac:dyDescent="0.25">
      <c r="A223" s="1"/>
      <c r="B223" s="1"/>
      <c r="C223" s="1"/>
      <c r="D223" s="13"/>
      <c r="E223" s="1"/>
      <c r="F223" s="1"/>
      <c r="G223" s="19"/>
      <c r="H223" s="82"/>
      <c r="I223" s="82"/>
      <c r="J223" s="1"/>
    </row>
    <row r="224" spans="1:10" s="18" customFormat="1" x14ac:dyDescent="0.25">
      <c r="A224" s="1"/>
      <c r="B224" s="1"/>
      <c r="C224" s="1"/>
      <c r="D224" s="13"/>
      <c r="E224" s="1"/>
      <c r="F224" s="1"/>
      <c r="G224" s="19"/>
      <c r="H224" s="82"/>
      <c r="I224" s="82"/>
      <c r="J224" s="1"/>
    </row>
    <row r="225" spans="1:10" s="18" customFormat="1" x14ac:dyDescent="0.25">
      <c r="A225" s="1"/>
      <c r="B225" s="1"/>
      <c r="C225" s="1"/>
      <c r="D225" s="13"/>
      <c r="E225" s="1"/>
      <c r="F225" s="1"/>
      <c r="G225" s="19"/>
      <c r="H225" s="82"/>
      <c r="I225" s="82"/>
      <c r="J225" s="1"/>
    </row>
    <row r="226" spans="1:10" s="18" customFormat="1" x14ac:dyDescent="0.25">
      <c r="A226" s="1"/>
      <c r="B226" s="1"/>
      <c r="C226" s="1"/>
      <c r="D226" s="13"/>
      <c r="E226" s="1"/>
      <c r="F226" s="1"/>
      <c r="G226" s="19"/>
      <c r="H226" s="82"/>
      <c r="I226" s="82"/>
      <c r="J226" s="1"/>
    </row>
    <row r="227" spans="1:10" s="18" customFormat="1" x14ac:dyDescent="0.25">
      <c r="A227" s="1"/>
      <c r="B227" s="1"/>
      <c r="C227" s="1"/>
      <c r="D227" s="13"/>
      <c r="E227" s="1"/>
      <c r="F227" s="1"/>
      <c r="G227" s="19"/>
      <c r="H227" s="82"/>
      <c r="I227" s="82"/>
      <c r="J227" s="1"/>
    </row>
    <row r="228" spans="1:10" s="18" customFormat="1" x14ac:dyDescent="0.25">
      <c r="A228" s="1"/>
      <c r="B228" s="1"/>
      <c r="C228" s="1"/>
      <c r="D228" s="13"/>
      <c r="E228" s="1"/>
      <c r="F228" s="1"/>
      <c r="G228" s="19"/>
      <c r="H228" s="82"/>
      <c r="I228" s="82"/>
      <c r="J228" s="1"/>
    </row>
    <row r="229" spans="1:10" s="18" customFormat="1" x14ac:dyDescent="0.25">
      <c r="A229" s="1"/>
      <c r="B229" s="1"/>
      <c r="C229" s="1"/>
      <c r="D229" s="13"/>
      <c r="E229" s="1"/>
      <c r="F229" s="1"/>
      <c r="G229" s="19"/>
      <c r="H229" s="82"/>
      <c r="I229" s="82"/>
      <c r="J229" s="1"/>
    </row>
    <row r="230" spans="1:10" s="18" customFormat="1" x14ac:dyDescent="0.25">
      <c r="A230" s="1"/>
      <c r="B230" s="1"/>
      <c r="C230" s="1"/>
      <c r="D230" s="13"/>
      <c r="E230" s="1"/>
      <c r="F230" s="1"/>
      <c r="G230" s="19"/>
      <c r="H230" s="82"/>
      <c r="I230" s="82"/>
      <c r="J230" s="1"/>
    </row>
    <row r="231" spans="1:10" s="18" customFormat="1" x14ac:dyDescent="0.25">
      <c r="A231" s="1"/>
      <c r="B231" s="1"/>
      <c r="C231" s="1"/>
      <c r="D231" s="13"/>
      <c r="E231" s="1"/>
      <c r="F231" s="1"/>
      <c r="G231" s="19"/>
      <c r="H231" s="82"/>
      <c r="I231" s="82"/>
      <c r="J231" s="1"/>
    </row>
    <row r="232" spans="1:10" s="18" customFormat="1" x14ac:dyDescent="0.25">
      <c r="A232" s="1"/>
      <c r="B232" s="1"/>
      <c r="C232" s="1"/>
      <c r="D232" s="13"/>
      <c r="E232" s="1"/>
      <c r="F232" s="1"/>
      <c r="G232" s="19"/>
      <c r="H232" s="82"/>
      <c r="I232" s="82"/>
      <c r="J232" s="1"/>
    </row>
    <row r="233" spans="1:10" s="18" customFormat="1" x14ac:dyDescent="0.25">
      <c r="A233" s="1"/>
      <c r="B233" s="1"/>
      <c r="C233" s="1"/>
      <c r="D233" s="13"/>
      <c r="E233" s="1"/>
      <c r="F233" s="1"/>
      <c r="G233" s="19"/>
      <c r="H233" s="82"/>
      <c r="I233" s="82"/>
      <c r="J233" s="1"/>
    </row>
    <row r="234" spans="1:10" s="18" customFormat="1" x14ac:dyDescent="0.25">
      <c r="A234" s="1"/>
      <c r="B234" s="1"/>
      <c r="C234" s="1"/>
      <c r="D234" s="13"/>
      <c r="E234" s="1"/>
      <c r="F234" s="1"/>
      <c r="G234" s="19"/>
      <c r="H234" s="82"/>
      <c r="I234" s="82"/>
      <c r="J234" s="1"/>
    </row>
    <row r="235" spans="1:10" s="18" customFormat="1" x14ac:dyDescent="0.25">
      <c r="A235" s="1"/>
      <c r="B235" s="1"/>
      <c r="C235" s="1"/>
      <c r="D235" s="13"/>
      <c r="E235" s="1"/>
      <c r="F235" s="1"/>
      <c r="G235" s="19"/>
      <c r="H235" s="82"/>
      <c r="I235" s="82"/>
      <c r="J235" s="1"/>
    </row>
    <row r="236" spans="1:10" s="18" customFormat="1" x14ac:dyDescent="0.25">
      <c r="A236" s="1"/>
      <c r="B236" s="1"/>
      <c r="C236" s="1"/>
      <c r="D236" s="13"/>
      <c r="E236" s="1"/>
      <c r="F236" s="1"/>
      <c r="G236" s="19"/>
      <c r="H236" s="82"/>
      <c r="I236" s="82"/>
      <c r="J236" s="1"/>
    </row>
    <row r="237" spans="1:10" s="18" customFormat="1" x14ac:dyDescent="0.25">
      <c r="A237" s="1"/>
      <c r="B237" s="1"/>
      <c r="C237" s="1"/>
      <c r="D237" s="13"/>
      <c r="E237" s="1"/>
      <c r="F237" s="1"/>
      <c r="G237" s="19"/>
      <c r="H237" s="82"/>
      <c r="I237" s="82"/>
      <c r="J237" s="1"/>
    </row>
    <row r="238" spans="1:10" s="18" customFormat="1" x14ac:dyDescent="0.25">
      <c r="A238" s="1"/>
      <c r="B238" s="1"/>
      <c r="C238" s="1"/>
      <c r="D238" s="13"/>
      <c r="E238" s="1"/>
      <c r="F238" s="1"/>
      <c r="G238" s="19"/>
      <c r="H238" s="82"/>
      <c r="I238" s="82"/>
      <c r="J238" s="1"/>
    </row>
    <row r="239" spans="1:10" s="18" customFormat="1" x14ac:dyDescent="0.25">
      <c r="A239" s="1"/>
      <c r="B239" s="1"/>
      <c r="C239" s="1"/>
      <c r="D239" s="13"/>
      <c r="E239" s="1"/>
      <c r="F239" s="1"/>
      <c r="G239" s="19"/>
      <c r="H239" s="82"/>
      <c r="I239" s="82"/>
      <c r="J239" s="1"/>
    </row>
    <row r="240" spans="1:10" s="18" customFormat="1" x14ac:dyDescent="0.25">
      <c r="A240" s="1"/>
      <c r="B240" s="1"/>
      <c r="C240" s="1"/>
      <c r="D240" s="13"/>
      <c r="E240" s="1"/>
      <c r="F240" s="1"/>
      <c r="G240" s="19"/>
      <c r="H240" s="82"/>
      <c r="I240" s="82"/>
      <c r="J240" s="1"/>
    </row>
    <row r="241" spans="1:10" s="18" customFormat="1" x14ac:dyDescent="0.25">
      <c r="A241" s="1"/>
      <c r="B241" s="1"/>
      <c r="C241" s="1"/>
      <c r="D241" s="13"/>
      <c r="E241" s="1"/>
      <c r="F241" s="1"/>
      <c r="G241" s="19"/>
      <c r="H241" s="82"/>
      <c r="I241" s="82"/>
      <c r="J241" s="1"/>
    </row>
    <row r="242" spans="1:10" s="18" customFormat="1" x14ac:dyDescent="0.25">
      <c r="A242" s="1"/>
      <c r="B242" s="1"/>
      <c r="C242" s="1"/>
      <c r="D242" s="13"/>
      <c r="E242" s="1"/>
      <c r="F242" s="1"/>
      <c r="G242" s="19"/>
      <c r="H242" s="82"/>
      <c r="I242" s="82"/>
      <c r="J242" s="1"/>
    </row>
    <row r="243" spans="1:10" s="18" customFormat="1" x14ac:dyDescent="0.25">
      <c r="A243" s="1"/>
      <c r="B243" s="1"/>
      <c r="C243" s="1"/>
      <c r="D243" s="13"/>
      <c r="E243" s="1"/>
      <c r="F243" s="1"/>
      <c r="G243" s="19"/>
      <c r="H243" s="82"/>
      <c r="I243" s="82"/>
      <c r="J243" s="1"/>
    </row>
    <row r="244" spans="1:10" s="18" customFormat="1" x14ac:dyDescent="0.25">
      <c r="A244" s="1"/>
      <c r="B244" s="1"/>
      <c r="C244" s="1"/>
      <c r="D244" s="13"/>
      <c r="E244" s="1"/>
      <c r="F244" s="1"/>
      <c r="G244" s="19"/>
      <c r="H244" s="82"/>
      <c r="I244" s="82"/>
      <c r="J244" s="1"/>
    </row>
    <row r="245" spans="1:10" s="18" customFormat="1" x14ac:dyDescent="0.25">
      <c r="A245" s="1"/>
      <c r="B245" s="1"/>
      <c r="C245" s="1"/>
      <c r="D245" s="13"/>
      <c r="E245" s="1"/>
      <c r="F245" s="1"/>
      <c r="G245" s="19"/>
      <c r="H245" s="82"/>
      <c r="I245" s="82"/>
      <c r="J245" s="1"/>
    </row>
    <row r="246" spans="1:10" s="18" customFormat="1" x14ac:dyDescent="0.25">
      <c r="A246" s="1"/>
      <c r="B246" s="1"/>
      <c r="C246" s="1"/>
      <c r="D246" s="13"/>
      <c r="E246" s="1"/>
      <c r="F246" s="1"/>
      <c r="G246" s="19"/>
      <c r="H246" s="82"/>
      <c r="I246" s="82"/>
      <c r="J246" s="1"/>
    </row>
    <row r="247" spans="1:10" s="18" customFormat="1" x14ac:dyDescent="0.25">
      <c r="A247" s="1"/>
      <c r="B247" s="1"/>
      <c r="C247" s="1"/>
      <c r="D247" s="13"/>
      <c r="E247" s="1"/>
      <c r="F247" s="1"/>
      <c r="G247" s="19"/>
      <c r="H247" s="82"/>
      <c r="I247" s="82"/>
      <c r="J247" s="1"/>
    </row>
    <row r="248" spans="1:10" s="18" customFormat="1" x14ac:dyDescent="0.25">
      <c r="A248" s="1"/>
      <c r="B248" s="1"/>
      <c r="C248" s="1"/>
      <c r="D248" s="13"/>
      <c r="E248" s="1"/>
      <c r="F248" s="1"/>
      <c r="G248" s="19"/>
      <c r="H248" s="82"/>
      <c r="I248" s="82"/>
      <c r="J248" s="1"/>
    </row>
    <row r="249" spans="1:10" s="18" customFormat="1" x14ac:dyDescent="0.25">
      <c r="A249" s="1"/>
      <c r="B249" s="1"/>
      <c r="C249" s="1"/>
      <c r="D249" s="13"/>
      <c r="E249" s="1"/>
      <c r="F249" s="1"/>
      <c r="G249" s="19"/>
      <c r="H249" s="82"/>
      <c r="I249" s="82"/>
      <c r="J249" s="1"/>
    </row>
    <row r="250" spans="1:10" s="18" customFormat="1" x14ac:dyDescent="0.25">
      <c r="A250" s="1"/>
      <c r="B250" s="1"/>
      <c r="C250" s="1"/>
      <c r="D250" s="13"/>
      <c r="E250" s="1"/>
      <c r="F250" s="1"/>
      <c r="G250" s="19"/>
      <c r="H250" s="82"/>
      <c r="I250" s="82"/>
      <c r="J250" s="1"/>
    </row>
    <row r="251" spans="1:10" s="18" customFormat="1" x14ac:dyDescent="0.25">
      <c r="A251" s="1"/>
      <c r="B251" s="1"/>
      <c r="C251" s="1"/>
      <c r="D251" s="13"/>
      <c r="E251" s="1"/>
      <c r="F251" s="1"/>
      <c r="G251" s="19"/>
      <c r="H251" s="82"/>
      <c r="I251" s="82"/>
      <c r="J251" s="1"/>
    </row>
    <row r="252" spans="1:10" s="18" customFormat="1" x14ac:dyDescent="0.25">
      <c r="A252" s="1"/>
      <c r="B252" s="1"/>
      <c r="C252" s="1"/>
      <c r="D252" s="13"/>
      <c r="E252" s="1"/>
      <c r="F252" s="1"/>
      <c r="G252" s="19"/>
      <c r="H252" s="82"/>
      <c r="I252" s="82"/>
      <c r="J252" s="1"/>
    </row>
    <row r="253" spans="1:10" s="18" customFormat="1" x14ac:dyDescent="0.25">
      <c r="A253" s="1"/>
      <c r="B253" s="1"/>
      <c r="C253" s="1"/>
      <c r="D253" s="13"/>
      <c r="E253" s="1"/>
      <c r="F253" s="1"/>
      <c r="G253" s="19"/>
      <c r="H253" s="82"/>
      <c r="I253" s="82"/>
      <c r="J253" s="1"/>
    </row>
    <row r="254" spans="1:10" s="18" customFormat="1" x14ac:dyDescent="0.25">
      <c r="A254" s="1"/>
      <c r="B254" s="1"/>
      <c r="C254" s="1"/>
      <c r="D254" s="13"/>
      <c r="E254" s="1"/>
      <c r="F254" s="1"/>
      <c r="G254" s="19"/>
      <c r="H254" s="82"/>
      <c r="I254" s="82"/>
      <c r="J254" s="1"/>
    </row>
    <row r="255" spans="1:10" s="18" customFormat="1" x14ac:dyDescent="0.25">
      <c r="A255" s="1"/>
      <c r="B255" s="1"/>
      <c r="C255" s="1"/>
      <c r="D255" s="13"/>
      <c r="E255" s="1"/>
      <c r="F255" s="1"/>
      <c r="G255" s="19"/>
      <c r="H255" s="82"/>
      <c r="I255" s="82"/>
      <c r="J255" s="1"/>
    </row>
    <row r="256" spans="1:10" s="18" customFormat="1" x14ac:dyDescent="0.25">
      <c r="A256" s="1"/>
      <c r="B256" s="1"/>
      <c r="C256" s="1"/>
      <c r="D256" s="13"/>
      <c r="E256" s="1"/>
      <c r="F256" s="1"/>
      <c r="G256" s="19"/>
      <c r="H256" s="82"/>
      <c r="I256" s="82"/>
      <c r="J256" s="1"/>
    </row>
    <row r="257" spans="1:10" s="18" customFormat="1" x14ac:dyDescent="0.25">
      <c r="A257" s="1"/>
      <c r="B257" s="1"/>
      <c r="C257" s="1"/>
      <c r="D257" s="13"/>
      <c r="E257" s="1"/>
      <c r="F257" s="1"/>
      <c r="G257" s="19"/>
      <c r="H257" s="82"/>
      <c r="I257" s="82"/>
      <c r="J257" s="1"/>
    </row>
    <row r="258" spans="1:10" s="18" customFormat="1" x14ac:dyDescent="0.25">
      <c r="A258" s="1"/>
      <c r="B258" s="1"/>
      <c r="C258" s="1"/>
      <c r="D258" s="13"/>
      <c r="E258" s="1"/>
      <c r="F258" s="1"/>
      <c r="G258" s="19"/>
      <c r="H258" s="82"/>
      <c r="I258" s="82"/>
      <c r="J258" s="1"/>
    </row>
    <row r="259" spans="1:10" s="18" customFormat="1" x14ac:dyDescent="0.25">
      <c r="A259" s="1"/>
      <c r="B259" s="1"/>
      <c r="C259" s="1"/>
      <c r="D259" s="13"/>
      <c r="E259" s="1"/>
      <c r="F259" s="1"/>
      <c r="G259" s="19"/>
      <c r="H259" s="82"/>
      <c r="I259" s="82"/>
      <c r="J259" s="1"/>
    </row>
    <row r="260" spans="1:10" s="18" customFormat="1" x14ac:dyDescent="0.25">
      <c r="A260" s="1"/>
      <c r="B260" s="1"/>
      <c r="C260" s="1"/>
      <c r="D260" s="13"/>
      <c r="E260" s="1"/>
      <c r="F260" s="1"/>
      <c r="G260" s="19"/>
      <c r="H260" s="82"/>
      <c r="I260" s="82"/>
      <c r="J260" s="1"/>
    </row>
    <row r="261" spans="1:10" s="18" customFormat="1" x14ac:dyDescent="0.25">
      <c r="A261" s="1"/>
      <c r="B261" s="1"/>
      <c r="C261" s="1"/>
      <c r="D261" s="13"/>
      <c r="E261" s="1"/>
      <c r="F261" s="1"/>
      <c r="G261" s="19"/>
      <c r="H261" s="82"/>
      <c r="I261" s="82"/>
      <c r="J261" s="1"/>
    </row>
    <row r="262" spans="1:10" s="18" customFormat="1" x14ac:dyDescent="0.25">
      <c r="A262" s="1"/>
      <c r="B262" s="1"/>
      <c r="C262" s="1"/>
      <c r="D262" s="13"/>
      <c r="E262" s="1"/>
      <c r="F262" s="1"/>
      <c r="G262" s="19"/>
      <c r="H262" s="82"/>
      <c r="I262" s="82"/>
      <c r="J262" s="1"/>
    </row>
    <row r="263" spans="1:10" s="18" customFormat="1" x14ac:dyDescent="0.25">
      <c r="A263" s="1"/>
      <c r="B263" s="1"/>
      <c r="C263" s="1"/>
      <c r="D263" s="13"/>
      <c r="E263" s="1"/>
      <c r="F263" s="1"/>
      <c r="G263" s="19"/>
      <c r="H263" s="82"/>
      <c r="I263" s="82"/>
      <c r="J263" s="1"/>
    </row>
    <row r="264" spans="1:10" s="18" customFormat="1" x14ac:dyDescent="0.25">
      <c r="A264" s="1"/>
      <c r="B264" s="1"/>
      <c r="C264" s="1"/>
      <c r="D264" s="13"/>
      <c r="E264" s="1"/>
      <c r="F264" s="1"/>
      <c r="G264" s="19"/>
      <c r="H264" s="82"/>
      <c r="I264" s="82"/>
      <c r="J264" s="1"/>
    </row>
    <row r="265" spans="1:10" s="18" customFormat="1" x14ac:dyDescent="0.25">
      <c r="A265" s="1"/>
      <c r="B265" s="1"/>
      <c r="C265" s="1"/>
      <c r="D265" s="13"/>
      <c r="E265" s="1"/>
      <c r="F265" s="1"/>
      <c r="G265" s="19"/>
      <c r="H265" s="82"/>
      <c r="I265" s="82"/>
      <c r="J265" s="1"/>
    </row>
    <row r="266" spans="1:10" s="18" customFormat="1" x14ac:dyDescent="0.25">
      <c r="A266" s="1"/>
      <c r="B266" s="1"/>
      <c r="C266" s="1"/>
      <c r="D266" s="13"/>
      <c r="E266" s="1"/>
      <c r="F266" s="1"/>
      <c r="G266" s="19"/>
      <c r="H266" s="82"/>
      <c r="I266" s="82"/>
      <c r="J266" s="1"/>
    </row>
    <row r="267" spans="1:10" s="18" customFormat="1" x14ac:dyDescent="0.25">
      <c r="A267" s="1"/>
      <c r="B267" s="1"/>
      <c r="C267" s="1"/>
      <c r="D267" s="13"/>
      <c r="E267" s="1"/>
      <c r="F267" s="1"/>
      <c r="G267" s="19"/>
      <c r="H267" s="82"/>
      <c r="I267" s="82"/>
      <c r="J267" s="1"/>
    </row>
    <row r="268" spans="1:10" s="18" customFormat="1" x14ac:dyDescent="0.25">
      <c r="A268" s="1"/>
      <c r="B268" s="1"/>
      <c r="C268" s="1"/>
      <c r="D268" s="13"/>
      <c r="E268" s="1"/>
      <c r="F268" s="1"/>
      <c r="G268" s="19"/>
      <c r="H268" s="82"/>
      <c r="I268" s="82"/>
      <c r="J268" s="1"/>
    </row>
    <row r="269" spans="1:10" s="18" customFormat="1" x14ac:dyDescent="0.25">
      <c r="A269" s="1"/>
      <c r="B269" s="1"/>
      <c r="C269" s="1"/>
      <c r="D269" s="13"/>
      <c r="E269" s="1"/>
      <c r="F269" s="1"/>
      <c r="G269" s="19"/>
      <c r="H269" s="82"/>
      <c r="I269" s="82"/>
      <c r="J269" s="1"/>
    </row>
    <row r="270" spans="1:10" s="18" customFormat="1" x14ac:dyDescent="0.25">
      <c r="A270" s="1"/>
      <c r="B270" s="1"/>
      <c r="C270" s="1"/>
      <c r="D270" s="13"/>
      <c r="E270" s="1"/>
      <c r="F270" s="1"/>
      <c r="G270" s="19"/>
      <c r="H270" s="82"/>
      <c r="I270" s="82"/>
      <c r="J270" s="1"/>
    </row>
    <row r="271" spans="1:10" s="18" customFormat="1" x14ac:dyDescent="0.25">
      <c r="A271" s="1"/>
      <c r="B271" s="1"/>
      <c r="C271" s="1"/>
      <c r="D271" s="13"/>
      <c r="E271" s="1"/>
      <c r="F271" s="1"/>
      <c r="G271" s="19"/>
      <c r="H271" s="82"/>
      <c r="I271" s="82"/>
      <c r="J271" s="1"/>
    </row>
    <row r="272" spans="1:10" s="18" customFormat="1" x14ac:dyDescent="0.25">
      <c r="A272" s="1"/>
      <c r="B272" s="1"/>
      <c r="C272" s="1"/>
      <c r="D272" s="13"/>
      <c r="E272" s="1"/>
      <c r="F272" s="1"/>
      <c r="G272" s="19"/>
      <c r="H272" s="82"/>
      <c r="I272" s="82"/>
      <c r="J272" s="1"/>
    </row>
    <row r="273" spans="1:10" s="18" customFormat="1" x14ac:dyDescent="0.25">
      <c r="A273" s="1"/>
      <c r="B273" s="1"/>
      <c r="C273" s="1"/>
      <c r="D273" s="13"/>
      <c r="E273" s="1"/>
      <c r="F273" s="1"/>
      <c r="G273" s="19"/>
      <c r="H273" s="82"/>
      <c r="I273" s="82"/>
      <c r="J273" s="1"/>
    </row>
  </sheetData>
  <phoneticPr fontId="8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9">
    <tabColor rgb="FF00B0F0"/>
  </sheetPr>
  <dimension ref="A1:Q18"/>
  <sheetViews>
    <sheetView showGridLines="0" topLeftCell="F1" workbookViewId="0">
      <selection activeCell="O4" sqref="O4"/>
    </sheetView>
  </sheetViews>
  <sheetFormatPr baseColWidth="10" defaultColWidth="11.42578125" defaultRowHeight="15" x14ac:dyDescent="0.25"/>
  <cols>
    <col min="1" max="1" width="11.42578125" style="1"/>
    <col min="2" max="2" width="16.140625" style="1" customWidth="1"/>
    <col min="3" max="4" width="18.5703125" style="1" customWidth="1"/>
    <col min="5" max="5" width="61.42578125" style="1" bestFit="1" customWidth="1"/>
    <col min="6" max="6" width="20.28515625" style="1" customWidth="1"/>
    <col min="7" max="7" width="11.42578125" style="1" customWidth="1"/>
    <col min="8" max="8" width="12.85546875" style="1" customWidth="1"/>
    <col min="9" max="9" width="20.85546875" style="19" customWidth="1"/>
    <col min="10" max="11" width="21.5703125" style="19" hidden="1" customWidth="1"/>
    <col min="12" max="12" width="19" style="1" customWidth="1"/>
    <col min="13" max="13" width="17.5703125" style="1" bestFit="1" customWidth="1"/>
    <col min="14" max="14" width="15.7109375" style="1" bestFit="1" customWidth="1"/>
    <col min="15" max="19" width="11.42578125" style="1"/>
    <col min="20" max="21" width="12" style="1" bestFit="1" customWidth="1"/>
    <col min="22" max="16384" width="11.42578125" style="1"/>
  </cols>
  <sheetData>
    <row r="1" spans="1:17" s="18" customFormat="1" ht="45" x14ac:dyDescent="0.25">
      <c r="A1" s="17" t="s">
        <v>7882</v>
      </c>
      <c r="B1" s="17" t="s">
        <v>7883</v>
      </c>
      <c r="C1" s="17" t="s">
        <v>7861</v>
      </c>
      <c r="D1" s="17" t="s">
        <v>8923</v>
      </c>
      <c r="E1" s="17" t="s">
        <v>8924</v>
      </c>
      <c r="F1" s="17" t="s">
        <v>8839</v>
      </c>
      <c r="G1" s="17" t="s">
        <v>8840</v>
      </c>
      <c r="H1" s="17" t="s">
        <v>8726</v>
      </c>
      <c r="I1" s="17" t="s">
        <v>8725</v>
      </c>
      <c r="J1" s="17" t="s">
        <v>7862</v>
      </c>
      <c r="K1" s="17" t="s">
        <v>7863</v>
      </c>
      <c r="L1" s="17" t="s">
        <v>7864</v>
      </c>
      <c r="M1" s="17" t="s">
        <v>7865</v>
      </c>
      <c r="N1" s="17" t="s">
        <v>7866</v>
      </c>
      <c r="O1" s="17" t="s">
        <v>8727</v>
      </c>
      <c r="P1" s="17" t="s">
        <v>7884</v>
      </c>
      <c r="Q1" s="17" t="s">
        <v>7885</v>
      </c>
    </row>
    <row r="2" spans="1:17" s="18" customFormat="1" x14ac:dyDescent="0.25">
      <c r="A2" t="s">
        <v>8479</v>
      </c>
      <c r="B2"/>
      <c r="C2" t="s">
        <v>304</v>
      </c>
      <c r="D2"/>
      <c r="E2"/>
      <c r="F2">
        <f>VLOOKUP(Tabla69[[#This Row],[Columna5]],'[2]LIBRO '!$A$1:$B$1007,2,FALSE)</f>
        <v>1103026829</v>
      </c>
      <c r="G2" t="str">
        <f>VLOOKUP(Tabla69[[#This Row],[NIT Agente]],Tabla4[#All],2,FALSE)</f>
        <v>FARMACEUTICVOS EQUIVALENTES,</v>
      </c>
      <c r="H2" s="1">
        <f>VLOOKUP(Tabla69[[#This Row],[Columna1]],'[2]LIBRO '!$A$1:$B$902,2,FALSE)</f>
        <v>1103026829</v>
      </c>
      <c r="I2" t="str">
        <f>VLOOKUP(Tabla69[[#This Row],[NIT Agente]],Tabla4[#All],2,FALSE)</f>
        <v>FARMACEUTICVOS EQUIVALENTES,</v>
      </c>
      <c r="J2" s="13"/>
      <c r="K2" s="1"/>
      <c r="L2" s="2"/>
      <c r="M2" s="2">
        <v>209.89570000000001</v>
      </c>
      <c r="N2"/>
    </row>
    <row r="3" spans="1:17" s="18" customFormat="1" x14ac:dyDescent="0.25">
      <c r="A3" t="s">
        <v>8479</v>
      </c>
      <c r="B3"/>
      <c r="C3" t="s">
        <v>611</v>
      </c>
      <c r="D3"/>
      <c r="E3"/>
      <c r="F3">
        <f>VLOOKUP(Tabla69[[#This Row],[Columna5]],'[2]LIBRO '!$A$1:$B$1007,2,FALSE)</f>
        <v>1103029973</v>
      </c>
      <c r="G3" t="str">
        <f>VLOOKUP(Tabla69[[#This Row],[NIT Agente]],Tabla4[#All],2,FALSE)</f>
        <v>COFARSAL DE R.L</v>
      </c>
      <c r="H3" s="1">
        <f>VLOOKUP(Tabla69[[#This Row],[Columna1]],'[2]LIBRO '!$A$1:$B$902,2,FALSE)</f>
        <v>1103029973</v>
      </c>
      <c r="I3" t="str">
        <f>VLOOKUP(Tabla69[[#This Row],[NIT Agente]],Tabla4[#All],2,FALSE)</f>
        <v>COFARSAL DE R.L</v>
      </c>
      <c r="J3" s="13"/>
      <c r="K3" s="1"/>
      <c r="L3" s="2"/>
      <c r="M3" s="2">
        <v>112.4357</v>
      </c>
      <c r="N3"/>
    </row>
    <row r="4" spans="1:17" s="18" customFormat="1" x14ac:dyDescent="0.25">
      <c r="A4"/>
      <c r="B4"/>
      <c r="C4"/>
      <c r="D4"/>
      <c r="E4"/>
      <c r="F4"/>
      <c r="G4"/>
      <c r="H4" s="1"/>
      <c r="I4"/>
      <c r="J4" s="13"/>
      <c r="K4" s="1"/>
      <c r="L4" s="35"/>
      <c r="M4" s="35"/>
      <c r="N4" s="77"/>
      <c r="O4" s="2"/>
      <c r="P4" s="77"/>
    </row>
    <row r="5" spans="1:17" s="18" customFormat="1" x14ac:dyDescent="0.25">
      <c r="A5" t="s">
        <v>7867</v>
      </c>
      <c r="B5"/>
      <c r="C5"/>
      <c r="D5"/>
      <c r="E5"/>
      <c r="F5"/>
      <c r="G5"/>
      <c r="H5" s="1"/>
      <c r="I5"/>
      <c r="J5"/>
      <c r="K5" s="15">
        <f>SUBTOTAL(109,Tabla69[Tipo de documento])</f>
        <v>0</v>
      </c>
      <c r="L5" s="15">
        <f>SUBTOTAL(109,Tabla69[Serie])</f>
        <v>0</v>
      </c>
      <c r="M5" s="15">
        <f>SUBTOTAL(109,Tabla69[Número de documento])</f>
        <v>322.33140000000003</v>
      </c>
      <c r="N5" s="36">
        <f>SUBTOTAL(109,Tabla69[Monto sujeto])</f>
        <v>0</v>
      </c>
      <c r="O5" s="36"/>
      <c r="P5" s="37">
        <f>SUBTOTAL(109,Tabla69[Monto Retención 1%])</f>
        <v>0</v>
      </c>
      <c r="Q5"/>
    </row>
    <row r="6" spans="1:17" s="18" customFormat="1" x14ac:dyDescent="0.25">
      <c r="A6" s="1"/>
      <c r="B6" s="1"/>
      <c r="C6" s="1"/>
      <c r="D6" s="1"/>
      <c r="E6" s="1"/>
      <c r="F6" s="1"/>
      <c r="G6" s="1"/>
      <c r="H6" s="1"/>
      <c r="I6" s="19"/>
      <c r="J6" s="19"/>
      <c r="K6" s="19"/>
      <c r="L6" s="1"/>
      <c r="M6"/>
    </row>
    <row r="7" spans="1:17" s="18" customFormat="1" x14ac:dyDescent="0.25">
      <c r="A7" s="1"/>
      <c r="B7" s="1"/>
      <c r="C7" s="1"/>
      <c r="D7" s="1"/>
      <c r="E7" s="1"/>
      <c r="F7" s="1"/>
      <c r="G7" s="1"/>
      <c r="H7" s="1"/>
      <c r="I7" s="19"/>
      <c r="J7" s="19"/>
      <c r="K7" s="19"/>
      <c r="L7" s="1"/>
      <c r="M7"/>
    </row>
    <row r="8" spans="1:17" x14ac:dyDescent="0.25">
      <c r="M8"/>
    </row>
    <row r="9" spans="1:17" x14ac:dyDescent="0.25">
      <c r="M9"/>
    </row>
    <row r="10" spans="1:17" x14ac:dyDescent="0.25">
      <c r="M10"/>
    </row>
    <row r="11" spans="1:17" x14ac:dyDescent="0.25">
      <c r="M11"/>
    </row>
    <row r="12" spans="1:17" x14ac:dyDescent="0.25">
      <c r="M12"/>
    </row>
    <row r="13" spans="1:17" x14ac:dyDescent="0.25">
      <c r="M13"/>
    </row>
    <row r="14" spans="1:17" x14ac:dyDescent="0.25">
      <c r="M14"/>
    </row>
    <row r="15" spans="1:17" x14ac:dyDescent="0.25">
      <c r="M15"/>
    </row>
    <row r="16" spans="1:17" x14ac:dyDescent="0.25">
      <c r="M16"/>
    </row>
    <row r="17" spans="13:13" x14ac:dyDescent="0.25">
      <c r="M17"/>
    </row>
    <row r="18" spans="13:13" x14ac:dyDescent="0.25">
      <c r="M18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6">
    <tabColor rgb="FF00B0F0"/>
  </sheetPr>
  <dimension ref="A1:F5462"/>
  <sheetViews>
    <sheetView topLeftCell="A5449" workbookViewId="0">
      <selection activeCell="A5452" sqref="A5452"/>
    </sheetView>
  </sheetViews>
  <sheetFormatPr baseColWidth="10" defaultColWidth="11.42578125" defaultRowHeight="15" x14ac:dyDescent="0.25"/>
  <cols>
    <col min="1" max="1" width="15" bestFit="1" customWidth="1"/>
    <col min="2" max="2" width="48" bestFit="1" customWidth="1"/>
    <col min="4" max="4" width="17.28515625" bestFit="1" customWidth="1"/>
  </cols>
  <sheetData>
    <row r="1" spans="1:6" x14ac:dyDescent="0.25">
      <c r="A1" s="1" t="s">
        <v>54</v>
      </c>
      <c r="B1" t="s">
        <v>53</v>
      </c>
    </row>
    <row r="2" spans="1:6" x14ac:dyDescent="0.25">
      <c r="A2" s="29" t="s">
        <v>79</v>
      </c>
      <c r="B2" t="s">
        <v>80</v>
      </c>
      <c r="C2" s="1"/>
      <c r="D2" s="1"/>
      <c r="E2" s="1"/>
      <c r="F2" s="1"/>
    </row>
    <row r="3" spans="1:6" x14ac:dyDescent="0.25">
      <c r="A3" s="1" t="s">
        <v>81</v>
      </c>
      <c r="B3" t="s">
        <v>82</v>
      </c>
      <c r="C3" s="1"/>
      <c r="D3" s="1"/>
      <c r="E3" s="1"/>
      <c r="F3" s="1"/>
    </row>
    <row r="4" spans="1:6" x14ac:dyDescent="0.25">
      <c r="A4" s="1" t="s">
        <v>83</v>
      </c>
      <c r="B4" t="s">
        <v>84</v>
      </c>
      <c r="C4" s="1"/>
      <c r="D4" s="1"/>
      <c r="E4" s="1"/>
      <c r="F4" s="1"/>
    </row>
    <row r="5" spans="1:6" x14ac:dyDescent="0.25">
      <c r="A5" s="1" t="s">
        <v>85</v>
      </c>
      <c r="B5" t="s">
        <v>86</v>
      </c>
      <c r="C5" s="1"/>
      <c r="D5" s="1"/>
      <c r="E5" s="1"/>
      <c r="F5" s="1"/>
    </row>
    <row r="6" spans="1:6" x14ac:dyDescent="0.25">
      <c r="A6" s="1" t="s">
        <v>87</v>
      </c>
      <c r="B6" t="s">
        <v>88</v>
      </c>
      <c r="C6" s="1"/>
      <c r="D6" s="1"/>
      <c r="E6" s="1"/>
      <c r="F6" s="1"/>
    </row>
    <row r="7" spans="1:6" x14ac:dyDescent="0.25">
      <c r="A7" s="1" t="s">
        <v>89</v>
      </c>
      <c r="B7" t="s">
        <v>90</v>
      </c>
      <c r="C7" s="1"/>
      <c r="D7" s="1"/>
      <c r="E7" s="1"/>
      <c r="F7" s="1"/>
    </row>
    <row r="8" spans="1:6" x14ac:dyDescent="0.25">
      <c r="A8" s="1" t="s">
        <v>91</v>
      </c>
      <c r="B8" t="s">
        <v>92</v>
      </c>
      <c r="C8" s="1"/>
      <c r="D8" s="1"/>
      <c r="E8" s="1"/>
      <c r="F8" s="1"/>
    </row>
    <row r="9" spans="1:6" x14ac:dyDescent="0.25">
      <c r="A9" s="1" t="s">
        <v>93</v>
      </c>
      <c r="B9" t="s">
        <v>94</v>
      </c>
      <c r="C9" s="1"/>
      <c r="D9" s="1"/>
      <c r="E9" s="1"/>
      <c r="F9" s="1"/>
    </row>
    <row r="10" spans="1:6" x14ac:dyDescent="0.25">
      <c r="A10" s="1" t="s">
        <v>95</v>
      </c>
      <c r="B10" t="s">
        <v>96</v>
      </c>
      <c r="C10" s="1"/>
      <c r="D10" s="1"/>
      <c r="E10" s="1"/>
      <c r="F10" s="1"/>
    </row>
    <row r="11" spans="1:6" x14ac:dyDescent="0.25">
      <c r="A11" s="1" t="s">
        <v>97</v>
      </c>
      <c r="B11" t="s">
        <v>98</v>
      </c>
      <c r="C11" s="1"/>
      <c r="D11" s="1"/>
      <c r="E11" s="1"/>
      <c r="F11" s="1"/>
    </row>
    <row r="12" spans="1:6" x14ac:dyDescent="0.25">
      <c r="A12" s="1" t="s">
        <v>99</v>
      </c>
      <c r="B12" t="s">
        <v>100</v>
      </c>
    </row>
    <row r="13" spans="1:6" x14ac:dyDescent="0.25">
      <c r="A13" s="1" t="s">
        <v>101</v>
      </c>
      <c r="B13" t="s">
        <v>102</v>
      </c>
    </row>
    <row r="14" spans="1:6" x14ac:dyDescent="0.25">
      <c r="A14" s="1" t="s">
        <v>103</v>
      </c>
      <c r="B14" t="s">
        <v>104</v>
      </c>
    </row>
    <row r="15" spans="1:6" x14ac:dyDescent="0.25">
      <c r="A15" s="1" t="s">
        <v>8308</v>
      </c>
      <c r="B15" t="s">
        <v>105</v>
      </c>
    </row>
    <row r="16" spans="1:6" x14ac:dyDescent="0.25">
      <c r="A16" s="1" t="s">
        <v>106</v>
      </c>
      <c r="B16" t="s">
        <v>107</v>
      </c>
    </row>
    <row r="17" spans="1:2" x14ac:dyDescent="0.25">
      <c r="A17" s="1" t="s">
        <v>108</v>
      </c>
      <c r="B17" t="s">
        <v>109</v>
      </c>
    </row>
    <row r="18" spans="1:2" x14ac:dyDescent="0.25">
      <c r="A18" s="1" t="s">
        <v>110</v>
      </c>
      <c r="B18" t="s">
        <v>111</v>
      </c>
    </row>
    <row r="19" spans="1:2" x14ac:dyDescent="0.25">
      <c r="A19" s="1" t="s">
        <v>112</v>
      </c>
      <c r="B19" t="s">
        <v>113</v>
      </c>
    </row>
    <row r="20" spans="1:2" x14ac:dyDescent="0.25">
      <c r="A20" s="1" t="s">
        <v>114</v>
      </c>
      <c r="B20" t="s">
        <v>115</v>
      </c>
    </row>
    <row r="21" spans="1:2" x14ac:dyDescent="0.25">
      <c r="A21" s="1" t="s">
        <v>116</v>
      </c>
      <c r="B21" t="s">
        <v>117</v>
      </c>
    </row>
    <row r="22" spans="1:2" x14ac:dyDescent="0.25">
      <c r="A22" s="1" t="s">
        <v>118</v>
      </c>
      <c r="B22" t="s">
        <v>119</v>
      </c>
    </row>
    <row r="23" spans="1:2" x14ac:dyDescent="0.25">
      <c r="A23" s="1" t="s">
        <v>120</v>
      </c>
      <c r="B23" t="s">
        <v>121</v>
      </c>
    </row>
    <row r="24" spans="1:2" x14ac:dyDescent="0.25">
      <c r="A24" s="1" t="s">
        <v>122</v>
      </c>
      <c r="B24" t="s">
        <v>123</v>
      </c>
    </row>
    <row r="25" spans="1:2" x14ac:dyDescent="0.25">
      <c r="A25" s="1" t="s">
        <v>124</v>
      </c>
      <c r="B25" t="s">
        <v>125</v>
      </c>
    </row>
    <row r="26" spans="1:2" x14ac:dyDescent="0.25">
      <c r="A26" s="1" t="s">
        <v>126</v>
      </c>
      <c r="B26" t="s">
        <v>127</v>
      </c>
    </row>
    <row r="27" spans="1:2" x14ac:dyDescent="0.25">
      <c r="A27" s="1" t="s">
        <v>128</v>
      </c>
      <c r="B27" t="s">
        <v>129</v>
      </c>
    </row>
    <row r="28" spans="1:2" x14ac:dyDescent="0.25">
      <c r="A28" s="1" t="s">
        <v>130</v>
      </c>
      <c r="B28" t="s">
        <v>131</v>
      </c>
    </row>
    <row r="29" spans="1:2" x14ac:dyDescent="0.25">
      <c r="A29" s="1" t="s">
        <v>132</v>
      </c>
      <c r="B29" t="s">
        <v>133</v>
      </c>
    </row>
    <row r="30" spans="1:2" x14ac:dyDescent="0.25">
      <c r="A30" s="1" t="s">
        <v>134</v>
      </c>
      <c r="B30" t="s">
        <v>135</v>
      </c>
    </row>
    <row r="31" spans="1:2" x14ac:dyDescent="0.25">
      <c r="A31" s="1" t="s">
        <v>136</v>
      </c>
      <c r="B31" t="s">
        <v>137</v>
      </c>
    </row>
    <row r="32" spans="1:2" x14ac:dyDescent="0.25">
      <c r="A32" s="1" t="s">
        <v>138</v>
      </c>
      <c r="B32" t="s">
        <v>139</v>
      </c>
    </row>
    <row r="33" spans="1:2" x14ac:dyDescent="0.25">
      <c r="A33" s="1" t="s">
        <v>140</v>
      </c>
      <c r="B33" t="s">
        <v>141</v>
      </c>
    </row>
    <row r="34" spans="1:2" x14ac:dyDescent="0.25">
      <c r="A34" s="1" t="s">
        <v>142</v>
      </c>
      <c r="B34" t="s">
        <v>143</v>
      </c>
    </row>
    <row r="35" spans="1:2" x14ac:dyDescent="0.25">
      <c r="A35" s="1" t="s">
        <v>144</v>
      </c>
      <c r="B35" t="s">
        <v>145</v>
      </c>
    </row>
    <row r="36" spans="1:2" x14ac:dyDescent="0.25">
      <c r="A36" s="1" t="s">
        <v>146</v>
      </c>
      <c r="B36" t="s">
        <v>147</v>
      </c>
    </row>
    <row r="37" spans="1:2" x14ac:dyDescent="0.25">
      <c r="A37" s="1" t="s">
        <v>148</v>
      </c>
      <c r="B37" t="s">
        <v>149</v>
      </c>
    </row>
    <row r="38" spans="1:2" x14ac:dyDescent="0.25">
      <c r="A38" s="1" t="s">
        <v>150</v>
      </c>
      <c r="B38" t="s">
        <v>151</v>
      </c>
    </row>
    <row r="39" spans="1:2" x14ac:dyDescent="0.25">
      <c r="A39" s="1" t="s">
        <v>152</v>
      </c>
      <c r="B39" t="s">
        <v>153</v>
      </c>
    </row>
    <row r="40" spans="1:2" x14ac:dyDescent="0.25">
      <c r="A40" s="1" t="s">
        <v>154</v>
      </c>
      <c r="B40" t="s">
        <v>155</v>
      </c>
    </row>
    <row r="41" spans="1:2" x14ac:dyDescent="0.25">
      <c r="A41" s="1" t="s">
        <v>52</v>
      </c>
      <c r="B41" t="s">
        <v>156</v>
      </c>
    </row>
    <row r="42" spans="1:2" x14ac:dyDescent="0.25">
      <c r="A42" s="1" t="s">
        <v>157</v>
      </c>
      <c r="B42" t="s">
        <v>158</v>
      </c>
    </row>
    <row r="43" spans="1:2" x14ac:dyDescent="0.25">
      <c r="A43" s="1" t="s">
        <v>159</v>
      </c>
      <c r="B43" t="s">
        <v>160</v>
      </c>
    </row>
    <row r="44" spans="1:2" x14ac:dyDescent="0.25">
      <c r="A44" s="1" t="s">
        <v>161</v>
      </c>
      <c r="B44" t="s">
        <v>162</v>
      </c>
    </row>
    <row r="45" spans="1:2" x14ac:dyDescent="0.25">
      <c r="A45" s="1" t="s">
        <v>163</v>
      </c>
      <c r="B45" t="s">
        <v>164</v>
      </c>
    </row>
    <row r="46" spans="1:2" x14ac:dyDescent="0.25">
      <c r="A46" s="1" t="s">
        <v>165</v>
      </c>
      <c r="B46" t="s">
        <v>166</v>
      </c>
    </row>
    <row r="47" spans="1:2" x14ac:dyDescent="0.25">
      <c r="A47" s="1" t="s">
        <v>167</v>
      </c>
      <c r="B47" t="s">
        <v>168</v>
      </c>
    </row>
    <row r="48" spans="1:2" x14ac:dyDescent="0.25">
      <c r="A48" s="1" t="s">
        <v>169</v>
      </c>
      <c r="B48" s="1" t="s">
        <v>170</v>
      </c>
    </row>
    <row r="49" spans="1:2" x14ac:dyDescent="0.25">
      <c r="A49" s="1" t="s">
        <v>171</v>
      </c>
      <c r="B49" t="s">
        <v>172</v>
      </c>
    </row>
    <row r="50" spans="1:2" x14ac:dyDescent="0.25">
      <c r="A50" s="1" t="s">
        <v>8435</v>
      </c>
      <c r="B50" t="s">
        <v>173</v>
      </c>
    </row>
    <row r="51" spans="1:2" x14ac:dyDescent="0.25">
      <c r="A51" s="1" t="s">
        <v>174</v>
      </c>
      <c r="B51" t="s">
        <v>175</v>
      </c>
    </row>
    <row r="52" spans="1:2" x14ac:dyDescent="0.25">
      <c r="A52" s="1" t="s">
        <v>176</v>
      </c>
      <c r="B52" t="s">
        <v>177</v>
      </c>
    </row>
    <row r="53" spans="1:2" x14ac:dyDescent="0.25">
      <c r="A53" s="1" t="s">
        <v>178</v>
      </c>
      <c r="B53" t="s">
        <v>179</v>
      </c>
    </row>
    <row r="54" spans="1:2" x14ac:dyDescent="0.25">
      <c r="A54" s="1" t="s">
        <v>180</v>
      </c>
      <c r="B54" t="s">
        <v>181</v>
      </c>
    </row>
    <row r="55" spans="1:2" x14ac:dyDescent="0.25">
      <c r="A55" s="1" t="s">
        <v>182</v>
      </c>
      <c r="B55" t="s">
        <v>183</v>
      </c>
    </row>
    <row r="56" spans="1:2" x14ac:dyDescent="0.25">
      <c r="A56" s="1" t="s">
        <v>184</v>
      </c>
      <c r="B56" t="s">
        <v>185</v>
      </c>
    </row>
    <row r="57" spans="1:2" x14ac:dyDescent="0.25">
      <c r="A57" s="1" t="s">
        <v>186</v>
      </c>
      <c r="B57" t="s">
        <v>187</v>
      </c>
    </row>
    <row r="58" spans="1:2" x14ac:dyDescent="0.25">
      <c r="A58" s="1" t="s">
        <v>188</v>
      </c>
      <c r="B58" t="s">
        <v>189</v>
      </c>
    </row>
    <row r="59" spans="1:2" x14ac:dyDescent="0.25">
      <c r="A59" s="1" t="s">
        <v>190</v>
      </c>
      <c r="B59" t="s">
        <v>191</v>
      </c>
    </row>
    <row r="60" spans="1:2" x14ac:dyDescent="0.25">
      <c r="A60" s="1" t="s">
        <v>192</v>
      </c>
      <c r="B60" t="s">
        <v>193</v>
      </c>
    </row>
    <row r="61" spans="1:2" x14ac:dyDescent="0.25">
      <c r="A61" s="1" t="s">
        <v>194</v>
      </c>
      <c r="B61" t="s">
        <v>195</v>
      </c>
    </row>
    <row r="62" spans="1:2" x14ac:dyDescent="0.25">
      <c r="A62" s="1" t="s">
        <v>196</v>
      </c>
      <c r="B62" t="s">
        <v>197</v>
      </c>
    </row>
    <row r="63" spans="1:2" x14ac:dyDescent="0.25">
      <c r="A63" s="1" t="s">
        <v>198</v>
      </c>
      <c r="B63" t="s">
        <v>199</v>
      </c>
    </row>
    <row r="64" spans="1:2" x14ac:dyDescent="0.25">
      <c r="A64" s="1" t="s">
        <v>200</v>
      </c>
      <c r="B64" t="s">
        <v>201</v>
      </c>
    </row>
    <row r="65" spans="1:2" x14ac:dyDescent="0.25">
      <c r="A65" s="1" t="s">
        <v>202</v>
      </c>
      <c r="B65" t="s">
        <v>203</v>
      </c>
    </row>
    <row r="66" spans="1:2" x14ac:dyDescent="0.25">
      <c r="A66" s="1" t="s">
        <v>204</v>
      </c>
      <c r="B66" t="s">
        <v>205</v>
      </c>
    </row>
    <row r="67" spans="1:2" x14ac:dyDescent="0.25">
      <c r="A67" s="1" t="s">
        <v>206</v>
      </c>
      <c r="B67" t="s">
        <v>207</v>
      </c>
    </row>
    <row r="68" spans="1:2" x14ac:dyDescent="0.25">
      <c r="A68" s="1" t="s">
        <v>208</v>
      </c>
      <c r="B68" t="s">
        <v>209</v>
      </c>
    </row>
    <row r="69" spans="1:2" x14ac:dyDescent="0.25">
      <c r="A69" s="1" t="s">
        <v>210</v>
      </c>
      <c r="B69" t="s">
        <v>211</v>
      </c>
    </row>
    <row r="70" spans="1:2" x14ac:dyDescent="0.25">
      <c r="A70" s="1" t="s">
        <v>212</v>
      </c>
      <c r="B70" t="s">
        <v>213</v>
      </c>
    </row>
    <row r="71" spans="1:2" x14ac:dyDescent="0.25">
      <c r="A71" s="1" t="s">
        <v>214</v>
      </c>
      <c r="B71" t="s">
        <v>215</v>
      </c>
    </row>
    <row r="72" spans="1:2" x14ac:dyDescent="0.25">
      <c r="A72" s="1" t="s">
        <v>216</v>
      </c>
      <c r="B72" t="s">
        <v>217</v>
      </c>
    </row>
    <row r="73" spans="1:2" x14ac:dyDescent="0.25">
      <c r="A73" s="1" t="s">
        <v>218</v>
      </c>
      <c r="B73" t="s">
        <v>219</v>
      </c>
    </row>
    <row r="74" spans="1:2" x14ac:dyDescent="0.25">
      <c r="A74" s="1" t="s">
        <v>220</v>
      </c>
      <c r="B74" t="s">
        <v>221</v>
      </c>
    </row>
    <row r="75" spans="1:2" x14ac:dyDescent="0.25">
      <c r="A75" s="1" t="s">
        <v>222</v>
      </c>
      <c r="B75" t="s">
        <v>223</v>
      </c>
    </row>
    <row r="76" spans="1:2" x14ac:dyDescent="0.25">
      <c r="A76" s="1" t="s">
        <v>224</v>
      </c>
      <c r="B76" t="s">
        <v>225</v>
      </c>
    </row>
    <row r="77" spans="1:2" x14ac:dyDescent="0.25">
      <c r="A77" s="1" t="s">
        <v>226</v>
      </c>
      <c r="B77" t="s">
        <v>227</v>
      </c>
    </row>
    <row r="78" spans="1:2" x14ac:dyDescent="0.25">
      <c r="A78" s="1" t="s">
        <v>228</v>
      </c>
      <c r="B78" t="s">
        <v>229</v>
      </c>
    </row>
    <row r="79" spans="1:2" x14ac:dyDescent="0.25">
      <c r="A79" s="1" t="s">
        <v>230</v>
      </c>
      <c r="B79" t="s">
        <v>231</v>
      </c>
    </row>
    <row r="80" spans="1:2" x14ac:dyDescent="0.25">
      <c r="A80" s="1" t="s">
        <v>232</v>
      </c>
      <c r="B80" t="s">
        <v>233</v>
      </c>
    </row>
    <row r="81" spans="1:2" x14ac:dyDescent="0.25">
      <c r="A81" s="1" t="s">
        <v>234</v>
      </c>
      <c r="B81" t="s">
        <v>235</v>
      </c>
    </row>
    <row r="82" spans="1:2" x14ac:dyDescent="0.25">
      <c r="A82" s="1" t="s">
        <v>236</v>
      </c>
      <c r="B82" t="s">
        <v>237</v>
      </c>
    </row>
    <row r="83" spans="1:2" x14ac:dyDescent="0.25">
      <c r="A83" s="1" t="s">
        <v>238</v>
      </c>
      <c r="B83" t="s">
        <v>239</v>
      </c>
    </row>
    <row r="84" spans="1:2" x14ac:dyDescent="0.25">
      <c r="A84" s="1" t="s">
        <v>240</v>
      </c>
      <c r="B84" t="s">
        <v>241</v>
      </c>
    </row>
    <row r="85" spans="1:2" x14ac:dyDescent="0.25">
      <c r="A85" s="1" t="s">
        <v>242</v>
      </c>
      <c r="B85" t="s">
        <v>243</v>
      </c>
    </row>
    <row r="86" spans="1:2" x14ac:dyDescent="0.25">
      <c r="A86" s="1" t="s">
        <v>244</v>
      </c>
      <c r="B86" t="s">
        <v>245</v>
      </c>
    </row>
    <row r="87" spans="1:2" x14ac:dyDescent="0.25">
      <c r="A87" s="1" t="s">
        <v>246</v>
      </c>
      <c r="B87" t="s">
        <v>247</v>
      </c>
    </row>
    <row r="88" spans="1:2" x14ac:dyDescent="0.25">
      <c r="A88" s="1" t="s">
        <v>248</v>
      </c>
      <c r="B88" t="s">
        <v>249</v>
      </c>
    </row>
    <row r="89" spans="1:2" x14ac:dyDescent="0.25">
      <c r="A89" s="1" t="s">
        <v>250</v>
      </c>
      <c r="B89" t="s">
        <v>251</v>
      </c>
    </row>
    <row r="90" spans="1:2" x14ac:dyDescent="0.25">
      <c r="A90" s="1" t="s">
        <v>252</v>
      </c>
      <c r="B90" t="s">
        <v>253</v>
      </c>
    </row>
    <row r="91" spans="1:2" x14ac:dyDescent="0.25">
      <c r="A91" s="1" t="s">
        <v>256</v>
      </c>
      <c r="B91" t="s">
        <v>257</v>
      </c>
    </row>
    <row r="92" spans="1:2" x14ac:dyDescent="0.25">
      <c r="A92" s="1" t="s">
        <v>258</v>
      </c>
      <c r="B92" t="s">
        <v>259</v>
      </c>
    </row>
    <row r="93" spans="1:2" x14ac:dyDescent="0.25">
      <c r="A93" s="1" t="s">
        <v>260</v>
      </c>
      <c r="B93" t="s">
        <v>261</v>
      </c>
    </row>
    <row r="94" spans="1:2" x14ac:dyDescent="0.25">
      <c r="A94" s="1" t="s">
        <v>262</v>
      </c>
      <c r="B94" t="s">
        <v>263</v>
      </c>
    </row>
    <row r="95" spans="1:2" x14ac:dyDescent="0.25">
      <c r="A95" s="1" t="s">
        <v>264</v>
      </c>
      <c r="B95" t="s">
        <v>265</v>
      </c>
    </row>
    <row r="96" spans="1:2" x14ac:dyDescent="0.25">
      <c r="A96" s="1" t="s">
        <v>266</v>
      </c>
      <c r="B96" t="s">
        <v>267</v>
      </c>
    </row>
    <row r="97" spans="1:2" x14ac:dyDescent="0.25">
      <c r="A97" s="1" t="s">
        <v>268</v>
      </c>
      <c r="B97" t="s">
        <v>269</v>
      </c>
    </row>
    <row r="98" spans="1:2" x14ac:dyDescent="0.25">
      <c r="A98" s="1" t="s">
        <v>270</v>
      </c>
      <c r="B98" t="s">
        <v>271</v>
      </c>
    </row>
    <row r="99" spans="1:2" x14ac:dyDescent="0.25">
      <c r="A99" s="1" t="s">
        <v>272</v>
      </c>
      <c r="B99" t="s">
        <v>273</v>
      </c>
    </row>
    <row r="100" spans="1:2" x14ac:dyDescent="0.25">
      <c r="A100" s="1" t="s">
        <v>274</v>
      </c>
      <c r="B100" t="s">
        <v>275</v>
      </c>
    </row>
    <row r="101" spans="1:2" x14ac:dyDescent="0.25">
      <c r="A101" s="1" t="s">
        <v>276</v>
      </c>
      <c r="B101" t="s">
        <v>277</v>
      </c>
    </row>
    <row r="102" spans="1:2" x14ac:dyDescent="0.25">
      <c r="A102" s="1" t="s">
        <v>278</v>
      </c>
      <c r="B102" t="s">
        <v>279</v>
      </c>
    </row>
    <row r="103" spans="1:2" x14ac:dyDescent="0.25">
      <c r="A103" s="1" t="s">
        <v>280</v>
      </c>
      <c r="B103" t="s">
        <v>281</v>
      </c>
    </row>
    <row r="104" spans="1:2" x14ac:dyDescent="0.25">
      <c r="A104" s="1" t="s">
        <v>282</v>
      </c>
      <c r="B104" t="s">
        <v>283</v>
      </c>
    </row>
    <row r="105" spans="1:2" x14ac:dyDescent="0.25">
      <c r="A105" s="1" t="s">
        <v>284</v>
      </c>
      <c r="B105" t="s">
        <v>285</v>
      </c>
    </row>
    <row r="106" spans="1:2" x14ac:dyDescent="0.25">
      <c r="A106" s="1" t="s">
        <v>286</v>
      </c>
      <c r="B106" t="s">
        <v>287</v>
      </c>
    </row>
    <row r="107" spans="1:2" x14ac:dyDescent="0.25">
      <c r="A107" s="1" t="s">
        <v>288</v>
      </c>
      <c r="B107" t="s">
        <v>289</v>
      </c>
    </row>
    <row r="108" spans="1:2" x14ac:dyDescent="0.25">
      <c r="A108" s="1" t="s">
        <v>290</v>
      </c>
      <c r="B108" t="s">
        <v>291</v>
      </c>
    </row>
    <row r="109" spans="1:2" x14ac:dyDescent="0.25">
      <c r="A109" s="1" t="s">
        <v>292</v>
      </c>
      <c r="B109" t="s">
        <v>293</v>
      </c>
    </row>
    <row r="110" spans="1:2" x14ac:dyDescent="0.25">
      <c r="A110" s="1" t="s">
        <v>294</v>
      </c>
      <c r="B110" t="s">
        <v>295</v>
      </c>
    </row>
    <row r="111" spans="1:2" x14ac:dyDescent="0.25">
      <c r="A111" s="1" t="s">
        <v>296</v>
      </c>
      <c r="B111" t="s">
        <v>297</v>
      </c>
    </row>
    <row r="112" spans="1:2" x14ac:dyDescent="0.25">
      <c r="A112" s="1" t="s">
        <v>298</v>
      </c>
      <c r="B112" t="s">
        <v>299</v>
      </c>
    </row>
    <row r="113" spans="1:2" x14ac:dyDescent="0.25">
      <c r="A113" s="1" t="s">
        <v>300</v>
      </c>
      <c r="B113" t="s">
        <v>301</v>
      </c>
    </row>
    <row r="114" spans="1:2" x14ac:dyDescent="0.25">
      <c r="A114" s="1" t="s">
        <v>302</v>
      </c>
      <c r="B114" t="s">
        <v>303</v>
      </c>
    </row>
    <row r="115" spans="1:2" x14ac:dyDescent="0.25">
      <c r="A115" s="1" t="s">
        <v>304</v>
      </c>
      <c r="B115" t="s">
        <v>305</v>
      </c>
    </row>
    <row r="116" spans="1:2" x14ac:dyDescent="0.25">
      <c r="A116" s="1" t="s">
        <v>306</v>
      </c>
      <c r="B116" t="s">
        <v>307</v>
      </c>
    </row>
    <row r="117" spans="1:2" x14ac:dyDescent="0.25">
      <c r="A117" s="1" t="s">
        <v>308</v>
      </c>
      <c r="B117" t="s">
        <v>309</v>
      </c>
    </row>
    <row r="118" spans="1:2" x14ac:dyDescent="0.25">
      <c r="A118" s="1" t="s">
        <v>310</v>
      </c>
      <c r="B118" t="s">
        <v>311</v>
      </c>
    </row>
    <row r="119" spans="1:2" x14ac:dyDescent="0.25">
      <c r="A119" s="1" t="s">
        <v>312</v>
      </c>
      <c r="B119" t="s">
        <v>313</v>
      </c>
    </row>
    <row r="120" spans="1:2" x14ac:dyDescent="0.25">
      <c r="A120" s="1" t="s">
        <v>314</v>
      </c>
      <c r="B120" t="s">
        <v>315</v>
      </c>
    </row>
    <row r="121" spans="1:2" x14ac:dyDescent="0.25">
      <c r="A121" s="1" t="s">
        <v>316</v>
      </c>
      <c r="B121" t="s">
        <v>317</v>
      </c>
    </row>
    <row r="122" spans="1:2" x14ac:dyDescent="0.25">
      <c r="A122" s="1" t="s">
        <v>318</v>
      </c>
      <c r="B122" t="s">
        <v>319</v>
      </c>
    </row>
    <row r="123" spans="1:2" x14ac:dyDescent="0.25">
      <c r="A123" s="1" t="s">
        <v>320</v>
      </c>
      <c r="B123" t="s">
        <v>321</v>
      </c>
    </row>
    <row r="124" spans="1:2" x14ac:dyDescent="0.25">
      <c r="A124" s="1" t="s">
        <v>8313</v>
      </c>
      <c r="B124" t="s">
        <v>322</v>
      </c>
    </row>
    <row r="125" spans="1:2" x14ac:dyDescent="0.25">
      <c r="A125" s="1" t="s">
        <v>323</v>
      </c>
      <c r="B125" t="s">
        <v>324</v>
      </c>
    </row>
    <row r="126" spans="1:2" x14ac:dyDescent="0.25">
      <c r="A126" s="1" t="s">
        <v>325</v>
      </c>
      <c r="B126" t="s">
        <v>326</v>
      </c>
    </row>
    <row r="127" spans="1:2" x14ac:dyDescent="0.25">
      <c r="A127" s="1" t="s">
        <v>327</v>
      </c>
      <c r="B127" t="s">
        <v>328</v>
      </c>
    </row>
    <row r="128" spans="1:2" x14ac:dyDescent="0.25">
      <c r="A128" s="1" t="s">
        <v>329</v>
      </c>
      <c r="B128" t="s">
        <v>330</v>
      </c>
    </row>
    <row r="129" spans="1:2" x14ac:dyDescent="0.25">
      <c r="A129" s="1" t="s">
        <v>8355</v>
      </c>
      <c r="B129" t="s">
        <v>332</v>
      </c>
    </row>
    <row r="130" spans="1:2" x14ac:dyDescent="0.25">
      <c r="A130" s="1" t="s">
        <v>333</v>
      </c>
      <c r="B130" t="s">
        <v>334</v>
      </c>
    </row>
    <row r="131" spans="1:2" x14ac:dyDescent="0.25">
      <c r="A131" s="1" t="s">
        <v>335</v>
      </c>
      <c r="B131" t="s">
        <v>336</v>
      </c>
    </row>
    <row r="132" spans="1:2" x14ac:dyDescent="0.25">
      <c r="A132" s="1" t="s">
        <v>337</v>
      </c>
      <c r="B132" t="s">
        <v>338</v>
      </c>
    </row>
    <row r="133" spans="1:2" x14ac:dyDescent="0.25">
      <c r="A133" s="1" t="s">
        <v>339</v>
      </c>
      <c r="B133" t="s">
        <v>340</v>
      </c>
    </row>
    <row r="134" spans="1:2" x14ac:dyDescent="0.25">
      <c r="A134" s="1" t="s">
        <v>341</v>
      </c>
      <c r="B134" t="s">
        <v>342</v>
      </c>
    </row>
    <row r="135" spans="1:2" x14ac:dyDescent="0.25">
      <c r="A135" s="1" t="s">
        <v>343</v>
      </c>
      <c r="B135" t="s">
        <v>344</v>
      </c>
    </row>
    <row r="136" spans="1:2" x14ac:dyDescent="0.25">
      <c r="A136" s="1" t="s">
        <v>8317</v>
      </c>
      <c r="B136" t="s">
        <v>345</v>
      </c>
    </row>
    <row r="137" spans="1:2" x14ac:dyDescent="0.25">
      <c r="A137" s="1" t="s">
        <v>346</v>
      </c>
      <c r="B137" t="s">
        <v>347</v>
      </c>
    </row>
    <row r="138" spans="1:2" x14ac:dyDescent="0.25">
      <c r="A138" s="1" t="s">
        <v>348</v>
      </c>
      <c r="B138" t="s">
        <v>349</v>
      </c>
    </row>
    <row r="139" spans="1:2" x14ac:dyDescent="0.25">
      <c r="A139" s="1" t="s">
        <v>350</v>
      </c>
      <c r="B139" t="s">
        <v>351</v>
      </c>
    </row>
    <row r="140" spans="1:2" x14ac:dyDescent="0.25">
      <c r="A140" s="1" t="s">
        <v>352</v>
      </c>
      <c r="B140" t="s">
        <v>353</v>
      </c>
    </row>
    <row r="141" spans="1:2" x14ac:dyDescent="0.25">
      <c r="A141" s="1" t="s">
        <v>8340</v>
      </c>
      <c r="B141" t="s">
        <v>355</v>
      </c>
    </row>
    <row r="142" spans="1:2" x14ac:dyDescent="0.25">
      <c r="A142" s="1" t="s">
        <v>356</v>
      </c>
      <c r="B142" t="s">
        <v>357</v>
      </c>
    </row>
    <row r="143" spans="1:2" x14ac:dyDescent="0.25">
      <c r="A143" s="1" t="s">
        <v>358</v>
      </c>
      <c r="B143" t="s">
        <v>359</v>
      </c>
    </row>
    <row r="144" spans="1:2" x14ac:dyDescent="0.25">
      <c r="A144" s="1" t="s">
        <v>360</v>
      </c>
      <c r="B144" t="s">
        <v>361</v>
      </c>
    </row>
    <row r="145" spans="1:2" x14ac:dyDescent="0.25">
      <c r="A145" s="1" t="s">
        <v>362</v>
      </c>
      <c r="B145" t="s">
        <v>363</v>
      </c>
    </row>
    <row r="146" spans="1:2" x14ac:dyDescent="0.25">
      <c r="A146" s="1" t="s">
        <v>364</v>
      </c>
      <c r="B146" t="s">
        <v>365</v>
      </c>
    </row>
    <row r="147" spans="1:2" x14ac:dyDescent="0.25">
      <c r="A147" s="1" t="s">
        <v>366</v>
      </c>
      <c r="B147" t="s">
        <v>367</v>
      </c>
    </row>
    <row r="148" spans="1:2" x14ac:dyDescent="0.25">
      <c r="A148" s="1" t="s">
        <v>368</v>
      </c>
      <c r="B148" t="s">
        <v>369</v>
      </c>
    </row>
    <row r="149" spans="1:2" x14ac:dyDescent="0.25">
      <c r="A149" s="1" t="s">
        <v>370</v>
      </c>
      <c r="B149" t="s">
        <v>371</v>
      </c>
    </row>
    <row r="150" spans="1:2" x14ac:dyDescent="0.25">
      <c r="A150" s="1" t="s">
        <v>372</v>
      </c>
      <c r="B150" t="s">
        <v>373</v>
      </c>
    </row>
    <row r="151" spans="1:2" x14ac:dyDescent="0.25">
      <c r="A151" s="1" t="s">
        <v>374</v>
      </c>
      <c r="B151" t="s">
        <v>375</v>
      </c>
    </row>
    <row r="152" spans="1:2" x14ac:dyDescent="0.25">
      <c r="A152" s="1" t="s">
        <v>376</v>
      </c>
      <c r="B152" t="s">
        <v>377</v>
      </c>
    </row>
    <row r="153" spans="1:2" x14ac:dyDescent="0.25">
      <c r="A153" s="1" t="s">
        <v>378</v>
      </c>
      <c r="B153" t="s">
        <v>379</v>
      </c>
    </row>
    <row r="154" spans="1:2" x14ac:dyDescent="0.25">
      <c r="A154" s="1" t="s">
        <v>380</v>
      </c>
      <c r="B154" t="s">
        <v>381</v>
      </c>
    </row>
    <row r="155" spans="1:2" x14ac:dyDescent="0.25">
      <c r="A155" s="1" t="s">
        <v>382</v>
      </c>
      <c r="B155" t="s">
        <v>383</v>
      </c>
    </row>
    <row r="156" spans="1:2" x14ac:dyDescent="0.25">
      <c r="A156" s="1" t="s">
        <v>384</v>
      </c>
      <c r="B156" t="s">
        <v>385</v>
      </c>
    </row>
    <row r="157" spans="1:2" x14ac:dyDescent="0.25">
      <c r="A157" s="1" t="s">
        <v>386</v>
      </c>
      <c r="B157" t="s">
        <v>387</v>
      </c>
    </row>
    <row r="158" spans="1:2" x14ac:dyDescent="0.25">
      <c r="A158" s="1" t="s">
        <v>388</v>
      </c>
      <c r="B158" t="s">
        <v>389</v>
      </c>
    </row>
    <row r="159" spans="1:2" x14ac:dyDescent="0.25">
      <c r="A159" s="1" t="s">
        <v>390</v>
      </c>
      <c r="B159" t="s">
        <v>391</v>
      </c>
    </row>
    <row r="160" spans="1:2" x14ac:dyDescent="0.25">
      <c r="A160" s="1" t="s">
        <v>392</v>
      </c>
      <c r="B160" t="s">
        <v>393</v>
      </c>
    </row>
    <row r="161" spans="1:2" x14ac:dyDescent="0.25">
      <c r="A161" s="1" t="s">
        <v>394</v>
      </c>
      <c r="B161" t="s">
        <v>395</v>
      </c>
    </row>
    <row r="162" spans="1:2" x14ac:dyDescent="0.25">
      <c r="A162" s="1" t="s">
        <v>396</v>
      </c>
      <c r="B162" t="s">
        <v>397</v>
      </c>
    </row>
    <row r="163" spans="1:2" x14ac:dyDescent="0.25">
      <c r="A163" s="1" t="s">
        <v>398</v>
      </c>
      <c r="B163" t="s">
        <v>399</v>
      </c>
    </row>
    <row r="164" spans="1:2" x14ac:dyDescent="0.25">
      <c r="A164" s="1" t="s">
        <v>400</v>
      </c>
      <c r="B164" t="s">
        <v>401</v>
      </c>
    </row>
    <row r="165" spans="1:2" x14ac:dyDescent="0.25">
      <c r="A165" s="1" t="s">
        <v>402</v>
      </c>
      <c r="B165" t="s">
        <v>403</v>
      </c>
    </row>
    <row r="166" spans="1:2" x14ac:dyDescent="0.25">
      <c r="A166" s="1" t="s">
        <v>404</v>
      </c>
      <c r="B166" t="s">
        <v>405</v>
      </c>
    </row>
    <row r="167" spans="1:2" x14ac:dyDescent="0.25">
      <c r="A167" s="1" t="s">
        <v>406</v>
      </c>
      <c r="B167" t="s">
        <v>407</v>
      </c>
    </row>
    <row r="168" spans="1:2" x14ac:dyDescent="0.25">
      <c r="A168" s="1" t="s">
        <v>408</v>
      </c>
      <c r="B168" t="s">
        <v>409</v>
      </c>
    </row>
    <row r="169" spans="1:2" x14ac:dyDescent="0.25">
      <c r="A169" s="1" t="s">
        <v>410</v>
      </c>
      <c r="B169" t="s">
        <v>411</v>
      </c>
    </row>
    <row r="170" spans="1:2" x14ac:dyDescent="0.25">
      <c r="A170" s="1" t="s">
        <v>412</v>
      </c>
      <c r="B170" t="s">
        <v>413</v>
      </c>
    </row>
    <row r="171" spans="1:2" x14ac:dyDescent="0.25">
      <c r="A171" s="1" t="s">
        <v>414</v>
      </c>
      <c r="B171" t="s">
        <v>415</v>
      </c>
    </row>
    <row r="172" spans="1:2" x14ac:dyDescent="0.25">
      <c r="A172" s="1" t="s">
        <v>416</v>
      </c>
      <c r="B172" t="s">
        <v>417</v>
      </c>
    </row>
    <row r="173" spans="1:2" x14ac:dyDescent="0.25">
      <c r="A173" s="1" t="s">
        <v>418</v>
      </c>
      <c r="B173" t="s">
        <v>419</v>
      </c>
    </row>
    <row r="174" spans="1:2" x14ac:dyDescent="0.25">
      <c r="A174" s="1" t="s">
        <v>420</v>
      </c>
      <c r="B174" t="s">
        <v>421</v>
      </c>
    </row>
    <row r="175" spans="1:2" x14ac:dyDescent="0.25">
      <c r="A175" s="1" t="s">
        <v>422</v>
      </c>
      <c r="B175" t="s">
        <v>423</v>
      </c>
    </row>
    <row r="176" spans="1:2" x14ac:dyDescent="0.25">
      <c r="A176" s="1" t="s">
        <v>424</v>
      </c>
      <c r="B176" t="s">
        <v>425</v>
      </c>
    </row>
    <row r="177" spans="1:2" x14ac:dyDescent="0.25">
      <c r="A177" s="1" t="s">
        <v>8312</v>
      </c>
      <c r="B177" t="s">
        <v>426</v>
      </c>
    </row>
    <row r="178" spans="1:2" x14ac:dyDescent="0.25">
      <c r="A178" s="1" t="s">
        <v>427</v>
      </c>
      <c r="B178" t="s">
        <v>428</v>
      </c>
    </row>
    <row r="179" spans="1:2" x14ac:dyDescent="0.25">
      <c r="A179" s="1" t="s">
        <v>429</v>
      </c>
      <c r="B179" t="s">
        <v>430</v>
      </c>
    </row>
    <row r="180" spans="1:2" x14ac:dyDescent="0.25">
      <c r="A180" s="1" t="s">
        <v>431</v>
      </c>
      <c r="B180" t="s">
        <v>432</v>
      </c>
    </row>
    <row r="181" spans="1:2" x14ac:dyDescent="0.25">
      <c r="A181" s="1" t="s">
        <v>433</v>
      </c>
      <c r="B181" t="s">
        <v>434</v>
      </c>
    </row>
    <row r="182" spans="1:2" x14ac:dyDescent="0.25">
      <c r="A182" s="1" t="s">
        <v>435</v>
      </c>
      <c r="B182" t="s">
        <v>436</v>
      </c>
    </row>
    <row r="183" spans="1:2" x14ac:dyDescent="0.25">
      <c r="A183" s="1" t="s">
        <v>437</v>
      </c>
      <c r="B183" t="s">
        <v>438</v>
      </c>
    </row>
    <row r="184" spans="1:2" x14ac:dyDescent="0.25">
      <c r="A184" s="1" t="s">
        <v>439</v>
      </c>
      <c r="B184" t="s">
        <v>440</v>
      </c>
    </row>
    <row r="185" spans="1:2" x14ac:dyDescent="0.25">
      <c r="A185" s="1" t="s">
        <v>441</v>
      </c>
      <c r="B185" t="s">
        <v>442</v>
      </c>
    </row>
    <row r="186" spans="1:2" x14ac:dyDescent="0.25">
      <c r="A186" s="1" t="s">
        <v>443</v>
      </c>
      <c r="B186" t="s">
        <v>444</v>
      </c>
    </row>
    <row r="187" spans="1:2" x14ac:dyDescent="0.25">
      <c r="A187" s="1" t="s">
        <v>445</v>
      </c>
      <c r="B187" t="s">
        <v>446</v>
      </c>
    </row>
    <row r="188" spans="1:2" x14ac:dyDescent="0.25">
      <c r="A188" s="1" t="s">
        <v>447</v>
      </c>
      <c r="B188" t="s">
        <v>448</v>
      </c>
    </row>
    <row r="189" spans="1:2" x14ac:dyDescent="0.25">
      <c r="A189" s="1" t="s">
        <v>449</v>
      </c>
      <c r="B189" t="s">
        <v>450</v>
      </c>
    </row>
    <row r="190" spans="1:2" x14ac:dyDescent="0.25">
      <c r="A190" s="1" t="s">
        <v>451</v>
      </c>
      <c r="B190" t="s">
        <v>452</v>
      </c>
    </row>
    <row r="191" spans="1:2" x14ac:dyDescent="0.25">
      <c r="A191" s="1" t="s">
        <v>453</v>
      </c>
      <c r="B191" t="s">
        <v>454</v>
      </c>
    </row>
    <row r="192" spans="1:2" x14ac:dyDescent="0.25">
      <c r="A192" s="1" t="s">
        <v>455</v>
      </c>
      <c r="B192" t="s">
        <v>456</v>
      </c>
    </row>
    <row r="193" spans="1:2" x14ac:dyDescent="0.25">
      <c r="A193" s="1" t="s">
        <v>457</v>
      </c>
      <c r="B193" t="s">
        <v>458</v>
      </c>
    </row>
    <row r="194" spans="1:2" x14ac:dyDescent="0.25">
      <c r="A194" s="1" t="s">
        <v>459</v>
      </c>
      <c r="B194" t="s">
        <v>460</v>
      </c>
    </row>
    <row r="195" spans="1:2" x14ac:dyDescent="0.25">
      <c r="A195" s="1" t="s">
        <v>8338</v>
      </c>
      <c r="B195" t="s">
        <v>461</v>
      </c>
    </row>
    <row r="196" spans="1:2" x14ac:dyDescent="0.25">
      <c r="A196" s="1" t="s">
        <v>462</v>
      </c>
      <c r="B196" t="s">
        <v>463</v>
      </c>
    </row>
    <row r="197" spans="1:2" x14ac:dyDescent="0.25">
      <c r="A197" s="1" t="s">
        <v>464</v>
      </c>
      <c r="B197" t="s">
        <v>465</v>
      </c>
    </row>
    <row r="198" spans="1:2" x14ac:dyDescent="0.25">
      <c r="A198" s="1" t="s">
        <v>466</v>
      </c>
      <c r="B198" t="s">
        <v>467</v>
      </c>
    </row>
    <row r="199" spans="1:2" x14ac:dyDescent="0.25">
      <c r="A199" s="1" t="s">
        <v>468</v>
      </c>
      <c r="B199" t="s">
        <v>469</v>
      </c>
    </row>
    <row r="200" spans="1:2" x14ac:dyDescent="0.25">
      <c r="A200" s="1" t="s">
        <v>470</v>
      </c>
      <c r="B200" t="s">
        <v>471</v>
      </c>
    </row>
    <row r="201" spans="1:2" x14ac:dyDescent="0.25">
      <c r="A201" s="1" t="s">
        <v>472</v>
      </c>
      <c r="B201" t="s">
        <v>473</v>
      </c>
    </row>
    <row r="202" spans="1:2" x14ac:dyDescent="0.25">
      <c r="A202" s="1" t="s">
        <v>474</v>
      </c>
      <c r="B202" t="s">
        <v>475</v>
      </c>
    </row>
    <row r="203" spans="1:2" x14ac:dyDescent="0.25">
      <c r="A203" s="1" t="s">
        <v>476</v>
      </c>
      <c r="B203" t="s">
        <v>477</v>
      </c>
    </row>
    <row r="204" spans="1:2" x14ac:dyDescent="0.25">
      <c r="A204" s="1" t="s">
        <v>8328</v>
      </c>
      <c r="B204" t="s">
        <v>478</v>
      </c>
    </row>
    <row r="205" spans="1:2" x14ac:dyDescent="0.25">
      <c r="A205" s="1" t="s">
        <v>479</v>
      </c>
      <c r="B205" t="s">
        <v>480</v>
      </c>
    </row>
    <row r="206" spans="1:2" x14ac:dyDescent="0.25">
      <c r="A206" s="1" t="s">
        <v>481</v>
      </c>
      <c r="B206" t="s">
        <v>482</v>
      </c>
    </row>
    <row r="207" spans="1:2" x14ac:dyDescent="0.25">
      <c r="A207" s="1" t="s">
        <v>483</v>
      </c>
      <c r="B207" t="s">
        <v>484</v>
      </c>
    </row>
    <row r="208" spans="1:2" x14ac:dyDescent="0.25">
      <c r="A208" s="1" t="s">
        <v>485</v>
      </c>
      <c r="B208" t="s">
        <v>486</v>
      </c>
    </row>
    <row r="209" spans="1:2" x14ac:dyDescent="0.25">
      <c r="A209" s="1" t="s">
        <v>8349</v>
      </c>
      <c r="B209" t="s">
        <v>487</v>
      </c>
    </row>
    <row r="210" spans="1:2" x14ac:dyDescent="0.25">
      <c r="A210" s="1" t="s">
        <v>488</v>
      </c>
      <c r="B210" t="s">
        <v>489</v>
      </c>
    </row>
    <row r="211" spans="1:2" x14ac:dyDescent="0.25">
      <c r="A211" s="1" t="s">
        <v>490</v>
      </c>
      <c r="B211" t="s">
        <v>491</v>
      </c>
    </row>
    <row r="212" spans="1:2" x14ac:dyDescent="0.25">
      <c r="A212" s="1" t="s">
        <v>492</v>
      </c>
      <c r="B212" t="s">
        <v>493</v>
      </c>
    </row>
    <row r="213" spans="1:2" x14ac:dyDescent="0.25">
      <c r="A213" s="1" t="s">
        <v>494</v>
      </c>
      <c r="B213" t="s">
        <v>495</v>
      </c>
    </row>
    <row r="214" spans="1:2" x14ac:dyDescent="0.25">
      <c r="A214" s="1" t="s">
        <v>496</v>
      </c>
      <c r="B214" t="s">
        <v>497</v>
      </c>
    </row>
    <row r="215" spans="1:2" x14ac:dyDescent="0.25">
      <c r="A215" s="1" t="s">
        <v>498</v>
      </c>
      <c r="B215" t="s">
        <v>499</v>
      </c>
    </row>
    <row r="216" spans="1:2" x14ac:dyDescent="0.25">
      <c r="A216" s="1" t="s">
        <v>500</v>
      </c>
      <c r="B216" t="s">
        <v>501</v>
      </c>
    </row>
    <row r="217" spans="1:2" x14ac:dyDescent="0.25">
      <c r="A217" s="1" t="s">
        <v>502</v>
      </c>
      <c r="B217" t="s">
        <v>503</v>
      </c>
    </row>
    <row r="218" spans="1:2" x14ac:dyDescent="0.25">
      <c r="A218" s="1" t="s">
        <v>504</v>
      </c>
      <c r="B218" t="s">
        <v>505</v>
      </c>
    </row>
    <row r="219" spans="1:2" x14ac:dyDescent="0.25">
      <c r="A219" s="1" t="s">
        <v>506</v>
      </c>
      <c r="B219" t="s">
        <v>8018</v>
      </c>
    </row>
    <row r="220" spans="1:2" x14ac:dyDescent="0.25">
      <c r="A220" s="1" t="s">
        <v>507</v>
      </c>
      <c r="B220" t="s">
        <v>508</v>
      </c>
    </row>
    <row r="221" spans="1:2" x14ac:dyDescent="0.25">
      <c r="A221" s="1" t="s">
        <v>509</v>
      </c>
      <c r="B221" t="s">
        <v>510</v>
      </c>
    </row>
    <row r="222" spans="1:2" x14ac:dyDescent="0.25">
      <c r="A222" s="1" t="s">
        <v>511</v>
      </c>
      <c r="B222" t="s">
        <v>512</v>
      </c>
    </row>
    <row r="223" spans="1:2" x14ac:dyDescent="0.25">
      <c r="A223" s="1" t="s">
        <v>513</v>
      </c>
      <c r="B223" t="s">
        <v>514</v>
      </c>
    </row>
    <row r="224" spans="1:2" x14ac:dyDescent="0.25">
      <c r="A224" s="1" t="s">
        <v>515</v>
      </c>
      <c r="B224" t="s">
        <v>516</v>
      </c>
    </row>
    <row r="225" spans="1:2" x14ac:dyDescent="0.25">
      <c r="A225" s="1" t="s">
        <v>517</v>
      </c>
      <c r="B225" t="s">
        <v>518</v>
      </c>
    </row>
    <row r="226" spans="1:2" x14ac:dyDescent="0.25">
      <c r="A226" s="1" t="s">
        <v>519</v>
      </c>
      <c r="B226" t="s">
        <v>520</v>
      </c>
    </row>
    <row r="227" spans="1:2" x14ac:dyDescent="0.25">
      <c r="A227" s="1" t="s">
        <v>521</v>
      </c>
      <c r="B227" t="s">
        <v>522</v>
      </c>
    </row>
    <row r="228" spans="1:2" x14ac:dyDescent="0.25">
      <c r="A228" s="1" t="s">
        <v>523</v>
      </c>
      <c r="B228" t="s">
        <v>524</v>
      </c>
    </row>
    <row r="229" spans="1:2" x14ac:dyDescent="0.25">
      <c r="A229" s="1" t="s">
        <v>525</v>
      </c>
      <c r="B229" t="s">
        <v>526</v>
      </c>
    </row>
    <row r="230" spans="1:2" x14ac:dyDescent="0.25">
      <c r="A230" s="1" t="s">
        <v>527</v>
      </c>
      <c r="B230" t="s">
        <v>528</v>
      </c>
    </row>
    <row r="231" spans="1:2" x14ac:dyDescent="0.25">
      <c r="A231" s="1" t="s">
        <v>529</v>
      </c>
      <c r="B231" t="s">
        <v>530</v>
      </c>
    </row>
    <row r="232" spans="1:2" x14ac:dyDescent="0.25">
      <c r="A232" s="1" t="s">
        <v>531</v>
      </c>
      <c r="B232" t="s">
        <v>532</v>
      </c>
    </row>
    <row r="233" spans="1:2" x14ac:dyDescent="0.25">
      <c r="A233" s="1" t="s">
        <v>533</v>
      </c>
      <c r="B233" t="s">
        <v>534</v>
      </c>
    </row>
    <row r="234" spans="1:2" x14ac:dyDescent="0.25">
      <c r="A234" s="1" t="s">
        <v>535</v>
      </c>
      <c r="B234" t="s">
        <v>536</v>
      </c>
    </row>
    <row r="235" spans="1:2" x14ac:dyDescent="0.25">
      <c r="A235" s="1" t="s">
        <v>537</v>
      </c>
      <c r="B235" t="s">
        <v>538</v>
      </c>
    </row>
    <row r="236" spans="1:2" x14ac:dyDescent="0.25">
      <c r="A236" s="1" t="s">
        <v>539</v>
      </c>
      <c r="B236" t="s">
        <v>540</v>
      </c>
    </row>
    <row r="237" spans="1:2" x14ac:dyDescent="0.25">
      <c r="A237" s="1" t="s">
        <v>541</v>
      </c>
      <c r="B237" t="s">
        <v>542</v>
      </c>
    </row>
    <row r="238" spans="1:2" x14ac:dyDescent="0.25">
      <c r="A238" s="1" t="s">
        <v>8318</v>
      </c>
      <c r="B238" t="s">
        <v>543</v>
      </c>
    </row>
    <row r="239" spans="1:2" x14ac:dyDescent="0.25">
      <c r="A239" s="1" t="s">
        <v>544</v>
      </c>
      <c r="B239" t="s">
        <v>545</v>
      </c>
    </row>
    <row r="240" spans="1:2" x14ac:dyDescent="0.25">
      <c r="A240" s="1" t="s">
        <v>546</v>
      </c>
      <c r="B240" t="s">
        <v>547</v>
      </c>
    </row>
    <row r="241" spans="1:2" x14ac:dyDescent="0.25">
      <c r="A241" s="1" t="s">
        <v>548</v>
      </c>
      <c r="B241" t="s">
        <v>549</v>
      </c>
    </row>
    <row r="242" spans="1:2" x14ac:dyDescent="0.25">
      <c r="A242" s="1" t="s">
        <v>550</v>
      </c>
      <c r="B242" t="s">
        <v>551</v>
      </c>
    </row>
    <row r="243" spans="1:2" x14ac:dyDescent="0.25">
      <c r="A243" s="1" t="s">
        <v>552</v>
      </c>
      <c r="B243" t="s">
        <v>553</v>
      </c>
    </row>
    <row r="244" spans="1:2" x14ac:dyDescent="0.25">
      <c r="A244" s="1" t="s">
        <v>554</v>
      </c>
      <c r="B244" t="s">
        <v>555</v>
      </c>
    </row>
    <row r="245" spans="1:2" x14ac:dyDescent="0.25">
      <c r="A245" s="1" t="s">
        <v>556</v>
      </c>
      <c r="B245" t="s">
        <v>557</v>
      </c>
    </row>
    <row r="246" spans="1:2" x14ac:dyDescent="0.25">
      <c r="A246" s="1" t="s">
        <v>558</v>
      </c>
      <c r="B246" t="s">
        <v>559</v>
      </c>
    </row>
    <row r="247" spans="1:2" x14ac:dyDescent="0.25">
      <c r="A247" s="1" t="s">
        <v>560</v>
      </c>
      <c r="B247" t="s">
        <v>561</v>
      </c>
    </row>
    <row r="248" spans="1:2" x14ac:dyDescent="0.25">
      <c r="A248" s="1" t="s">
        <v>8371</v>
      </c>
      <c r="B248" t="s">
        <v>562</v>
      </c>
    </row>
    <row r="249" spans="1:2" x14ac:dyDescent="0.25">
      <c r="A249" s="1" t="s">
        <v>174</v>
      </c>
      <c r="B249" t="s">
        <v>175</v>
      </c>
    </row>
    <row r="250" spans="1:2" x14ac:dyDescent="0.25">
      <c r="A250" s="1" t="s">
        <v>563</v>
      </c>
      <c r="B250" t="s">
        <v>564</v>
      </c>
    </row>
    <row r="251" spans="1:2" x14ac:dyDescent="0.25">
      <c r="A251" s="1" t="s">
        <v>565</v>
      </c>
      <c r="B251" t="s">
        <v>566</v>
      </c>
    </row>
    <row r="252" spans="1:2" x14ac:dyDescent="0.25">
      <c r="A252" s="1" t="s">
        <v>567</v>
      </c>
      <c r="B252" t="s">
        <v>568</v>
      </c>
    </row>
    <row r="253" spans="1:2" x14ac:dyDescent="0.25">
      <c r="A253" s="1" t="s">
        <v>569</v>
      </c>
      <c r="B253" t="s">
        <v>570</v>
      </c>
    </row>
    <row r="254" spans="1:2" x14ac:dyDescent="0.25">
      <c r="A254" s="1" t="s">
        <v>571</v>
      </c>
      <c r="B254" t="s">
        <v>572</v>
      </c>
    </row>
    <row r="255" spans="1:2" x14ac:dyDescent="0.25">
      <c r="A255" s="1" t="s">
        <v>573</v>
      </c>
      <c r="B255" t="s">
        <v>574</v>
      </c>
    </row>
    <row r="256" spans="1:2" x14ac:dyDescent="0.25">
      <c r="A256" s="1" t="s">
        <v>575</v>
      </c>
      <c r="B256" t="s">
        <v>576</v>
      </c>
    </row>
    <row r="257" spans="1:2" x14ac:dyDescent="0.25">
      <c r="A257" s="1" t="s">
        <v>577</v>
      </c>
      <c r="B257" t="s">
        <v>578</v>
      </c>
    </row>
    <row r="258" spans="1:2" x14ac:dyDescent="0.25">
      <c r="A258" s="1" t="s">
        <v>579</v>
      </c>
      <c r="B258" t="s">
        <v>580</v>
      </c>
    </row>
    <row r="259" spans="1:2" x14ac:dyDescent="0.25">
      <c r="A259" s="1" t="s">
        <v>581</v>
      </c>
      <c r="B259" t="s">
        <v>582</v>
      </c>
    </row>
    <row r="260" spans="1:2" x14ac:dyDescent="0.25">
      <c r="A260" s="1" t="s">
        <v>583</v>
      </c>
      <c r="B260" t="s">
        <v>584</v>
      </c>
    </row>
    <row r="261" spans="1:2" x14ac:dyDescent="0.25">
      <c r="A261" s="1" t="s">
        <v>8316</v>
      </c>
      <c r="B261" t="s">
        <v>585</v>
      </c>
    </row>
    <row r="262" spans="1:2" x14ac:dyDescent="0.25">
      <c r="A262" s="1" t="s">
        <v>586</v>
      </c>
      <c r="B262" t="s">
        <v>587</v>
      </c>
    </row>
    <row r="263" spans="1:2" x14ac:dyDescent="0.25">
      <c r="A263" s="1" t="s">
        <v>588</v>
      </c>
      <c r="B263" t="s">
        <v>589</v>
      </c>
    </row>
    <row r="264" spans="1:2" x14ac:dyDescent="0.25">
      <c r="A264" s="1" t="s">
        <v>590</v>
      </c>
      <c r="B264" t="s">
        <v>591</v>
      </c>
    </row>
    <row r="265" spans="1:2" x14ac:dyDescent="0.25">
      <c r="A265" s="1" t="s">
        <v>592</v>
      </c>
      <c r="B265" t="s">
        <v>593</v>
      </c>
    </row>
    <row r="266" spans="1:2" x14ac:dyDescent="0.25">
      <c r="A266" s="1" t="s">
        <v>594</v>
      </c>
      <c r="B266" t="s">
        <v>595</v>
      </c>
    </row>
    <row r="267" spans="1:2" x14ac:dyDescent="0.25">
      <c r="A267" s="1" t="s">
        <v>596</v>
      </c>
      <c r="B267" t="s">
        <v>597</v>
      </c>
    </row>
    <row r="268" spans="1:2" x14ac:dyDescent="0.25">
      <c r="A268" s="1" t="s">
        <v>598</v>
      </c>
      <c r="B268" t="s">
        <v>599</v>
      </c>
    </row>
    <row r="269" spans="1:2" x14ac:dyDescent="0.25">
      <c r="A269" s="1" t="s">
        <v>600</v>
      </c>
      <c r="B269" t="s">
        <v>601</v>
      </c>
    </row>
    <row r="270" spans="1:2" x14ac:dyDescent="0.25">
      <c r="A270" s="1" t="s">
        <v>602</v>
      </c>
      <c r="B270" t="s">
        <v>603</v>
      </c>
    </row>
    <row r="271" spans="1:2" x14ac:dyDescent="0.25">
      <c r="A271" s="1" t="s">
        <v>604</v>
      </c>
      <c r="B271" t="s">
        <v>605</v>
      </c>
    </row>
    <row r="272" spans="1:2" x14ac:dyDescent="0.25">
      <c r="A272" s="1" t="s">
        <v>606</v>
      </c>
      <c r="B272" t="s">
        <v>607</v>
      </c>
    </row>
    <row r="273" spans="1:2" x14ac:dyDescent="0.25">
      <c r="A273" s="1" t="s">
        <v>608</v>
      </c>
      <c r="B273" t="s">
        <v>609</v>
      </c>
    </row>
    <row r="274" spans="1:2" x14ac:dyDescent="0.25">
      <c r="A274" s="1" t="s">
        <v>8439</v>
      </c>
      <c r="B274" t="s">
        <v>610</v>
      </c>
    </row>
    <row r="275" spans="1:2" x14ac:dyDescent="0.25">
      <c r="A275" s="1" t="s">
        <v>611</v>
      </c>
      <c r="B275" t="s">
        <v>612</v>
      </c>
    </row>
    <row r="276" spans="1:2" x14ac:dyDescent="0.25">
      <c r="A276" s="1" t="s">
        <v>613</v>
      </c>
      <c r="B276" t="s">
        <v>614</v>
      </c>
    </row>
    <row r="277" spans="1:2" x14ac:dyDescent="0.25">
      <c r="A277" s="1" t="s">
        <v>615</v>
      </c>
      <c r="B277" t="s">
        <v>616</v>
      </c>
    </row>
    <row r="278" spans="1:2" x14ac:dyDescent="0.25">
      <c r="A278" s="1" t="s">
        <v>617</v>
      </c>
      <c r="B278" t="s">
        <v>618</v>
      </c>
    </row>
    <row r="279" spans="1:2" x14ac:dyDescent="0.25">
      <c r="A279" s="1" t="s">
        <v>619</v>
      </c>
      <c r="B279" t="s">
        <v>620</v>
      </c>
    </row>
    <row r="280" spans="1:2" x14ac:dyDescent="0.25">
      <c r="A280" s="1" t="s">
        <v>8314</v>
      </c>
      <c r="B280" t="s">
        <v>621</v>
      </c>
    </row>
    <row r="281" spans="1:2" x14ac:dyDescent="0.25">
      <c r="A281" s="1" t="s">
        <v>622</v>
      </c>
      <c r="B281" t="s">
        <v>623</v>
      </c>
    </row>
    <row r="282" spans="1:2" x14ac:dyDescent="0.25">
      <c r="A282" s="1" t="s">
        <v>624</v>
      </c>
      <c r="B282" t="s">
        <v>625</v>
      </c>
    </row>
    <row r="283" spans="1:2" x14ac:dyDescent="0.25">
      <c r="A283" s="1" t="s">
        <v>8358</v>
      </c>
      <c r="B283" t="s">
        <v>626</v>
      </c>
    </row>
    <row r="284" spans="1:2" x14ac:dyDescent="0.25">
      <c r="A284" s="22" t="s">
        <v>8501</v>
      </c>
      <c r="B284" t="s">
        <v>627</v>
      </c>
    </row>
    <row r="285" spans="1:2" x14ac:dyDescent="0.25">
      <c r="A285" s="1" t="s">
        <v>628</v>
      </c>
      <c r="B285" t="s">
        <v>629</v>
      </c>
    </row>
    <row r="286" spans="1:2" x14ac:dyDescent="0.25">
      <c r="A286" s="1" t="s">
        <v>8332</v>
      </c>
      <c r="B286" t="s">
        <v>630</v>
      </c>
    </row>
    <row r="287" spans="1:2" x14ac:dyDescent="0.25">
      <c r="A287" s="1" t="s">
        <v>631</v>
      </c>
      <c r="B287" t="s">
        <v>632</v>
      </c>
    </row>
    <row r="288" spans="1:2" x14ac:dyDescent="0.25">
      <c r="A288" s="1" t="s">
        <v>633</v>
      </c>
      <c r="B288" t="s">
        <v>634</v>
      </c>
    </row>
    <row r="289" spans="1:2" x14ac:dyDescent="0.25">
      <c r="A289" s="1" t="s">
        <v>635</v>
      </c>
      <c r="B289" t="s">
        <v>636</v>
      </c>
    </row>
    <row r="290" spans="1:2" x14ac:dyDescent="0.25">
      <c r="A290" s="1" t="s">
        <v>637</v>
      </c>
      <c r="B290" t="s">
        <v>638</v>
      </c>
    </row>
    <row r="291" spans="1:2" x14ac:dyDescent="0.25">
      <c r="A291" s="1" t="s">
        <v>639</v>
      </c>
      <c r="B291" t="s">
        <v>640</v>
      </c>
    </row>
    <row r="292" spans="1:2" x14ac:dyDescent="0.25">
      <c r="A292" s="1" t="s">
        <v>641</v>
      </c>
      <c r="B292" t="s">
        <v>642</v>
      </c>
    </row>
    <row r="293" spans="1:2" x14ac:dyDescent="0.25">
      <c r="A293" s="1" t="s">
        <v>643</v>
      </c>
      <c r="B293" t="s">
        <v>644</v>
      </c>
    </row>
    <row r="294" spans="1:2" x14ac:dyDescent="0.25">
      <c r="A294" s="1" t="s">
        <v>8367</v>
      </c>
      <c r="B294" t="s">
        <v>645</v>
      </c>
    </row>
    <row r="295" spans="1:2" x14ac:dyDescent="0.25">
      <c r="A295" s="1" t="s">
        <v>646</v>
      </c>
      <c r="B295" t="s">
        <v>647</v>
      </c>
    </row>
    <row r="296" spans="1:2" x14ac:dyDescent="0.25">
      <c r="A296" s="1" t="s">
        <v>648</v>
      </c>
      <c r="B296" t="s">
        <v>649</v>
      </c>
    </row>
    <row r="297" spans="1:2" x14ac:dyDescent="0.25">
      <c r="A297" s="1" t="s">
        <v>650</v>
      </c>
      <c r="B297" t="s">
        <v>651</v>
      </c>
    </row>
    <row r="298" spans="1:2" x14ac:dyDescent="0.25">
      <c r="A298" s="1" t="s">
        <v>652</v>
      </c>
      <c r="B298" t="s">
        <v>653</v>
      </c>
    </row>
    <row r="299" spans="1:2" x14ac:dyDescent="0.25">
      <c r="A299" s="1" t="s">
        <v>654</v>
      </c>
      <c r="B299" t="s">
        <v>655</v>
      </c>
    </row>
    <row r="300" spans="1:2" x14ac:dyDescent="0.25">
      <c r="A300" s="1" t="s">
        <v>656</v>
      </c>
      <c r="B300" t="s">
        <v>657</v>
      </c>
    </row>
    <row r="301" spans="1:2" x14ac:dyDescent="0.25">
      <c r="A301" s="1" t="s">
        <v>658</v>
      </c>
      <c r="B301" t="s">
        <v>659</v>
      </c>
    </row>
    <row r="302" spans="1:2" x14ac:dyDescent="0.25">
      <c r="A302" s="1" t="s">
        <v>660</v>
      </c>
      <c r="B302" t="s">
        <v>661</v>
      </c>
    </row>
    <row r="303" spans="1:2" x14ac:dyDescent="0.25">
      <c r="A303" s="1" t="s">
        <v>662</v>
      </c>
      <c r="B303" t="s">
        <v>663</v>
      </c>
    </row>
    <row r="304" spans="1:2" x14ac:dyDescent="0.25">
      <c r="A304" s="1" t="s">
        <v>664</v>
      </c>
      <c r="B304" t="s">
        <v>665</v>
      </c>
    </row>
    <row r="305" spans="1:2" x14ac:dyDescent="0.25">
      <c r="A305" s="1" t="s">
        <v>666</v>
      </c>
      <c r="B305" t="s">
        <v>667</v>
      </c>
    </row>
    <row r="306" spans="1:2" x14ac:dyDescent="0.25">
      <c r="A306" s="1" t="s">
        <v>668</v>
      </c>
      <c r="B306" t="s">
        <v>669</v>
      </c>
    </row>
    <row r="307" spans="1:2" x14ac:dyDescent="0.25">
      <c r="A307" s="1" t="s">
        <v>670</v>
      </c>
      <c r="B307" t="s">
        <v>671</v>
      </c>
    </row>
    <row r="308" spans="1:2" x14ac:dyDescent="0.25">
      <c r="A308" s="1" t="s">
        <v>672</v>
      </c>
      <c r="B308" t="s">
        <v>673</v>
      </c>
    </row>
    <row r="309" spans="1:2" x14ac:dyDescent="0.25">
      <c r="A309" s="1" t="s">
        <v>674</v>
      </c>
      <c r="B309" t="s">
        <v>675</v>
      </c>
    </row>
    <row r="310" spans="1:2" x14ac:dyDescent="0.25">
      <c r="A310" s="1" t="s">
        <v>676</v>
      </c>
      <c r="B310" t="s">
        <v>677</v>
      </c>
    </row>
    <row r="311" spans="1:2" x14ac:dyDescent="0.25">
      <c r="A311" s="1" t="s">
        <v>678</v>
      </c>
      <c r="B311" t="s">
        <v>679</v>
      </c>
    </row>
    <row r="312" spans="1:2" x14ac:dyDescent="0.25">
      <c r="A312" s="1" t="s">
        <v>680</v>
      </c>
      <c r="B312" t="s">
        <v>681</v>
      </c>
    </row>
    <row r="313" spans="1:2" x14ac:dyDescent="0.25">
      <c r="A313" s="1" t="s">
        <v>682</v>
      </c>
      <c r="B313" t="s">
        <v>683</v>
      </c>
    </row>
    <row r="314" spans="1:2" x14ac:dyDescent="0.25">
      <c r="A314" s="1" t="s">
        <v>684</v>
      </c>
      <c r="B314" t="s">
        <v>685</v>
      </c>
    </row>
    <row r="315" spans="1:2" x14ac:dyDescent="0.25">
      <c r="A315" s="1" t="s">
        <v>686</v>
      </c>
      <c r="B315" t="s">
        <v>687</v>
      </c>
    </row>
    <row r="316" spans="1:2" x14ac:dyDescent="0.25">
      <c r="A316" s="1" t="s">
        <v>688</v>
      </c>
      <c r="B316" t="s">
        <v>689</v>
      </c>
    </row>
    <row r="317" spans="1:2" x14ac:dyDescent="0.25">
      <c r="A317" s="1" t="s">
        <v>690</v>
      </c>
      <c r="B317" t="s">
        <v>691</v>
      </c>
    </row>
    <row r="318" spans="1:2" x14ac:dyDescent="0.25">
      <c r="A318" s="1" t="s">
        <v>692</v>
      </c>
      <c r="B318" t="s">
        <v>693</v>
      </c>
    </row>
    <row r="319" spans="1:2" x14ac:dyDescent="0.25">
      <c r="A319" s="1" t="s">
        <v>694</v>
      </c>
      <c r="B319" t="s">
        <v>695</v>
      </c>
    </row>
    <row r="320" spans="1:2" x14ac:dyDescent="0.25">
      <c r="A320" s="1" t="s">
        <v>696</v>
      </c>
      <c r="B320" t="s">
        <v>697</v>
      </c>
    </row>
    <row r="321" spans="1:2" x14ac:dyDescent="0.25">
      <c r="A321" s="1" t="s">
        <v>698</v>
      </c>
      <c r="B321" t="s">
        <v>699</v>
      </c>
    </row>
    <row r="322" spans="1:2" x14ac:dyDescent="0.25">
      <c r="A322" s="1" t="s">
        <v>8330</v>
      </c>
      <c r="B322" t="s">
        <v>700</v>
      </c>
    </row>
    <row r="323" spans="1:2" x14ac:dyDescent="0.25">
      <c r="A323" s="1" t="s">
        <v>701</v>
      </c>
      <c r="B323" t="s">
        <v>702</v>
      </c>
    </row>
    <row r="324" spans="1:2" x14ac:dyDescent="0.25">
      <c r="A324" s="1" t="s">
        <v>703</v>
      </c>
      <c r="B324" t="s">
        <v>704</v>
      </c>
    </row>
    <row r="325" spans="1:2" x14ac:dyDescent="0.25">
      <c r="A325" s="1" t="s">
        <v>705</v>
      </c>
      <c r="B325" t="s">
        <v>706</v>
      </c>
    </row>
    <row r="326" spans="1:2" x14ac:dyDescent="0.25">
      <c r="A326" s="1" t="s">
        <v>707</v>
      </c>
      <c r="B326" t="s">
        <v>708</v>
      </c>
    </row>
    <row r="327" spans="1:2" x14ac:dyDescent="0.25">
      <c r="A327" s="1" t="s">
        <v>8388</v>
      </c>
      <c r="B327" t="s">
        <v>709</v>
      </c>
    </row>
    <row r="328" spans="1:2" x14ac:dyDescent="0.25">
      <c r="A328" s="1" t="s">
        <v>710</v>
      </c>
      <c r="B328" t="s">
        <v>711</v>
      </c>
    </row>
    <row r="329" spans="1:2" x14ac:dyDescent="0.25">
      <c r="A329" s="1" t="s">
        <v>712</v>
      </c>
      <c r="B329" t="s">
        <v>713</v>
      </c>
    </row>
    <row r="330" spans="1:2" x14ac:dyDescent="0.25">
      <c r="A330" s="1" t="s">
        <v>714</v>
      </c>
      <c r="B330" t="s">
        <v>715</v>
      </c>
    </row>
    <row r="331" spans="1:2" x14ac:dyDescent="0.25">
      <c r="A331" s="1" t="s">
        <v>716</v>
      </c>
      <c r="B331" t="s">
        <v>717</v>
      </c>
    </row>
    <row r="332" spans="1:2" x14ac:dyDescent="0.25">
      <c r="A332" s="1" t="s">
        <v>718</v>
      </c>
      <c r="B332" t="s">
        <v>719</v>
      </c>
    </row>
    <row r="333" spans="1:2" x14ac:dyDescent="0.25">
      <c r="A333" s="1" t="s">
        <v>720</v>
      </c>
      <c r="B333" t="s">
        <v>721</v>
      </c>
    </row>
    <row r="334" spans="1:2" x14ac:dyDescent="0.25">
      <c r="A334" s="1" t="s">
        <v>722</v>
      </c>
      <c r="B334" t="s">
        <v>723</v>
      </c>
    </row>
    <row r="335" spans="1:2" x14ac:dyDescent="0.25">
      <c r="A335" s="1" t="s">
        <v>724</v>
      </c>
      <c r="B335" t="s">
        <v>725</v>
      </c>
    </row>
    <row r="336" spans="1:2" x14ac:dyDescent="0.25">
      <c r="A336" s="1" t="s">
        <v>726</v>
      </c>
      <c r="B336" t="s">
        <v>727</v>
      </c>
    </row>
    <row r="337" spans="1:2" x14ac:dyDescent="0.25">
      <c r="A337" s="1" t="s">
        <v>728</v>
      </c>
      <c r="B337" t="s">
        <v>729</v>
      </c>
    </row>
    <row r="338" spans="1:2" x14ac:dyDescent="0.25">
      <c r="A338" s="1" t="s">
        <v>730</v>
      </c>
      <c r="B338" t="s">
        <v>731</v>
      </c>
    </row>
    <row r="339" spans="1:2" x14ac:dyDescent="0.25">
      <c r="A339" s="1" t="s">
        <v>732</v>
      </c>
      <c r="B339" t="s">
        <v>733</v>
      </c>
    </row>
    <row r="340" spans="1:2" x14ac:dyDescent="0.25">
      <c r="A340" s="1" t="s">
        <v>734</v>
      </c>
      <c r="B340" t="s">
        <v>735</v>
      </c>
    </row>
    <row r="341" spans="1:2" x14ac:dyDescent="0.25">
      <c r="A341" s="1" t="s">
        <v>8373</v>
      </c>
      <c r="B341" t="s">
        <v>736</v>
      </c>
    </row>
    <row r="342" spans="1:2" x14ac:dyDescent="0.25">
      <c r="A342" s="1" t="s">
        <v>737</v>
      </c>
      <c r="B342" t="s">
        <v>738</v>
      </c>
    </row>
    <row r="343" spans="1:2" x14ac:dyDescent="0.25">
      <c r="A343" s="1" t="s">
        <v>739</v>
      </c>
      <c r="B343" t="s">
        <v>740</v>
      </c>
    </row>
    <row r="344" spans="1:2" x14ac:dyDescent="0.25">
      <c r="A344" s="1" t="s">
        <v>741</v>
      </c>
      <c r="B344" t="s">
        <v>742</v>
      </c>
    </row>
    <row r="345" spans="1:2" x14ac:dyDescent="0.25">
      <c r="A345" s="1" t="s">
        <v>743</v>
      </c>
      <c r="B345" t="s">
        <v>744</v>
      </c>
    </row>
    <row r="346" spans="1:2" x14ac:dyDescent="0.25">
      <c r="A346" s="1" t="s">
        <v>745</v>
      </c>
      <c r="B346" t="s">
        <v>746</v>
      </c>
    </row>
    <row r="347" spans="1:2" x14ac:dyDescent="0.25">
      <c r="A347" s="1" t="s">
        <v>747</v>
      </c>
      <c r="B347" t="s">
        <v>748</v>
      </c>
    </row>
    <row r="348" spans="1:2" x14ac:dyDescent="0.25">
      <c r="A348" s="1" t="s">
        <v>749</v>
      </c>
      <c r="B348" t="s">
        <v>750</v>
      </c>
    </row>
    <row r="349" spans="1:2" x14ac:dyDescent="0.25">
      <c r="A349" s="1" t="s">
        <v>751</v>
      </c>
      <c r="B349" t="s">
        <v>752</v>
      </c>
    </row>
    <row r="350" spans="1:2" x14ac:dyDescent="0.25">
      <c r="A350" s="1" t="s">
        <v>753</v>
      </c>
      <c r="B350" t="s">
        <v>754</v>
      </c>
    </row>
    <row r="351" spans="1:2" x14ac:dyDescent="0.25">
      <c r="A351" s="1" t="s">
        <v>755</v>
      </c>
      <c r="B351" t="s">
        <v>756</v>
      </c>
    </row>
    <row r="352" spans="1:2" x14ac:dyDescent="0.25">
      <c r="A352" s="1" t="s">
        <v>757</v>
      </c>
      <c r="B352" t="s">
        <v>758</v>
      </c>
    </row>
    <row r="353" spans="1:2" x14ac:dyDescent="0.25">
      <c r="A353" s="1" t="s">
        <v>759</v>
      </c>
      <c r="B353" t="s">
        <v>760</v>
      </c>
    </row>
    <row r="354" spans="1:2" x14ac:dyDescent="0.25">
      <c r="A354" s="1" t="s">
        <v>761</v>
      </c>
      <c r="B354" t="s">
        <v>762</v>
      </c>
    </row>
    <row r="355" spans="1:2" x14ac:dyDescent="0.25">
      <c r="A355" s="1" t="s">
        <v>763</v>
      </c>
      <c r="B355" t="s">
        <v>764</v>
      </c>
    </row>
    <row r="356" spans="1:2" x14ac:dyDescent="0.25">
      <c r="A356" s="1" t="s">
        <v>765</v>
      </c>
      <c r="B356" t="s">
        <v>766</v>
      </c>
    </row>
    <row r="357" spans="1:2" x14ac:dyDescent="0.25">
      <c r="A357" s="1" t="s">
        <v>767</v>
      </c>
      <c r="B357" t="s">
        <v>768</v>
      </c>
    </row>
    <row r="358" spans="1:2" x14ac:dyDescent="0.25">
      <c r="A358" s="1" t="s">
        <v>769</v>
      </c>
      <c r="B358" t="s">
        <v>770</v>
      </c>
    </row>
    <row r="359" spans="1:2" x14ac:dyDescent="0.25">
      <c r="A359" s="1" t="s">
        <v>771</v>
      </c>
      <c r="B359" t="s">
        <v>772</v>
      </c>
    </row>
    <row r="360" spans="1:2" x14ac:dyDescent="0.25">
      <c r="A360" s="1" t="s">
        <v>773</v>
      </c>
      <c r="B360" t="s">
        <v>774</v>
      </c>
    </row>
    <row r="361" spans="1:2" x14ac:dyDescent="0.25">
      <c r="A361" s="1" t="s">
        <v>775</v>
      </c>
      <c r="B361" t="s">
        <v>776</v>
      </c>
    </row>
    <row r="362" spans="1:2" x14ac:dyDescent="0.25">
      <c r="A362" s="1" t="s">
        <v>777</v>
      </c>
      <c r="B362" t="s">
        <v>778</v>
      </c>
    </row>
    <row r="363" spans="1:2" x14ac:dyDescent="0.25">
      <c r="A363" s="1" t="s">
        <v>779</v>
      </c>
      <c r="B363" t="s">
        <v>780</v>
      </c>
    </row>
    <row r="364" spans="1:2" x14ac:dyDescent="0.25">
      <c r="A364" s="1" t="s">
        <v>8025</v>
      </c>
      <c r="B364" t="s">
        <v>8026</v>
      </c>
    </row>
    <row r="365" spans="1:2" x14ac:dyDescent="0.25">
      <c r="A365" s="1" t="s">
        <v>509</v>
      </c>
      <c r="B365" t="s">
        <v>8031</v>
      </c>
    </row>
    <row r="366" spans="1:2" x14ac:dyDescent="0.25">
      <c r="A366" s="1"/>
      <c r="B366" t="s">
        <v>781</v>
      </c>
    </row>
    <row r="367" spans="1:2" x14ac:dyDescent="0.25">
      <c r="A367" s="1"/>
      <c r="B367" t="s">
        <v>764</v>
      </c>
    </row>
    <row r="368" spans="1:2" x14ac:dyDescent="0.25">
      <c r="A368" s="1"/>
      <c r="B368" t="s">
        <v>351</v>
      </c>
    </row>
    <row r="369" spans="1:2" x14ac:dyDescent="0.25">
      <c r="A369" s="1"/>
      <c r="B369" t="s">
        <v>191</v>
      </c>
    </row>
    <row r="370" spans="1:2" x14ac:dyDescent="0.25">
      <c r="A370" s="1"/>
      <c r="B370" t="s">
        <v>158</v>
      </c>
    </row>
    <row r="371" spans="1:2" x14ac:dyDescent="0.25">
      <c r="A371" s="1" t="s">
        <v>41</v>
      </c>
      <c r="B371" t="s">
        <v>41</v>
      </c>
    </row>
    <row r="372" spans="1:2" x14ac:dyDescent="0.25">
      <c r="A372" s="1" t="s">
        <v>79</v>
      </c>
      <c r="B372" t="s">
        <v>80</v>
      </c>
    </row>
    <row r="373" spans="1:2" x14ac:dyDescent="0.25">
      <c r="A373" s="1" t="s">
        <v>782</v>
      </c>
      <c r="B373" t="s">
        <v>783</v>
      </c>
    </row>
    <row r="374" spans="1:2" x14ac:dyDescent="0.25">
      <c r="A374" s="1"/>
      <c r="B374" t="s">
        <v>334</v>
      </c>
    </row>
    <row r="375" spans="1:2" x14ac:dyDescent="0.25">
      <c r="A375" s="1"/>
      <c r="B375" t="s">
        <v>434</v>
      </c>
    </row>
    <row r="376" spans="1:2" x14ac:dyDescent="0.25">
      <c r="A376" s="1"/>
      <c r="B376" t="s">
        <v>143</v>
      </c>
    </row>
    <row r="377" spans="1:2" x14ac:dyDescent="0.25">
      <c r="A377" s="1"/>
      <c r="B377" t="s">
        <v>497</v>
      </c>
    </row>
    <row r="378" spans="1:2" x14ac:dyDescent="0.25">
      <c r="A378" s="1"/>
      <c r="B378" t="s">
        <v>251</v>
      </c>
    </row>
    <row r="379" spans="1:2" x14ac:dyDescent="0.25">
      <c r="A379" s="1"/>
      <c r="B379" t="s">
        <v>121</v>
      </c>
    </row>
    <row r="380" spans="1:2" x14ac:dyDescent="0.25">
      <c r="A380" s="1"/>
      <c r="B380" t="s">
        <v>233</v>
      </c>
    </row>
    <row r="381" spans="1:2" x14ac:dyDescent="0.25">
      <c r="A381" s="1"/>
      <c r="B381" t="s">
        <v>524</v>
      </c>
    </row>
    <row r="382" spans="1:2" x14ac:dyDescent="0.25">
      <c r="A382" s="1"/>
      <c r="B382" t="s">
        <v>784</v>
      </c>
    </row>
    <row r="383" spans="1:2" x14ac:dyDescent="0.25">
      <c r="A383" s="1"/>
      <c r="B383" t="s">
        <v>430</v>
      </c>
    </row>
    <row r="384" spans="1:2" x14ac:dyDescent="0.25">
      <c r="A384" s="1"/>
      <c r="B384" t="s">
        <v>785</v>
      </c>
    </row>
    <row r="385" spans="1:2" x14ac:dyDescent="0.25">
      <c r="A385" s="1" t="s">
        <v>7951</v>
      </c>
      <c r="B385" t="s">
        <v>7952</v>
      </c>
    </row>
    <row r="386" spans="1:2" x14ac:dyDescent="0.25">
      <c r="A386" s="1"/>
      <c r="B386" t="s">
        <v>217</v>
      </c>
    </row>
    <row r="387" spans="1:2" x14ac:dyDescent="0.25">
      <c r="A387" s="1"/>
      <c r="B387" t="s">
        <v>727</v>
      </c>
    </row>
    <row r="388" spans="1:2" x14ac:dyDescent="0.25">
      <c r="A388" s="1"/>
      <c r="B388" t="s">
        <v>786</v>
      </c>
    </row>
    <row r="389" spans="1:2" x14ac:dyDescent="0.25">
      <c r="A389" s="1"/>
      <c r="B389" t="s">
        <v>185</v>
      </c>
    </row>
    <row r="390" spans="1:2" x14ac:dyDescent="0.25">
      <c r="A390" s="1"/>
      <c r="B390" t="s">
        <v>156</v>
      </c>
    </row>
    <row r="391" spans="1:2" x14ac:dyDescent="0.25">
      <c r="A391" s="1" t="s">
        <v>787</v>
      </c>
      <c r="B391" t="s">
        <v>788</v>
      </c>
    </row>
    <row r="392" spans="1:2" x14ac:dyDescent="0.25">
      <c r="A392" s="1"/>
      <c r="B392" t="s">
        <v>789</v>
      </c>
    </row>
    <row r="393" spans="1:2" x14ac:dyDescent="0.25">
      <c r="A393" s="1"/>
      <c r="B393" t="s">
        <v>428</v>
      </c>
    </row>
    <row r="394" spans="1:2" x14ac:dyDescent="0.25">
      <c r="A394" s="1"/>
      <c r="B394" t="s">
        <v>133</v>
      </c>
    </row>
    <row r="395" spans="1:2" x14ac:dyDescent="0.25">
      <c r="A395" s="1"/>
      <c r="B395" t="s">
        <v>454</v>
      </c>
    </row>
    <row r="396" spans="1:2" x14ac:dyDescent="0.25">
      <c r="A396" s="1" t="s">
        <v>790</v>
      </c>
      <c r="B396" t="s">
        <v>791</v>
      </c>
    </row>
    <row r="397" spans="1:2" x14ac:dyDescent="0.25">
      <c r="A397" s="1" t="s">
        <v>792</v>
      </c>
      <c r="B397" t="s">
        <v>793</v>
      </c>
    </row>
    <row r="398" spans="1:2" x14ac:dyDescent="0.25">
      <c r="A398" s="1"/>
      <c r="B398" t="s">
        <v>127</v>
      </c>
    </row>
    <row r="399" spans="1:2" x14ac:dyDescent="0.25">
      <c r="A399" s="1"/>
      <c r="B399" t="s">
        <v>98</v>
      </c>
    </row>
    <row r="400" spans="1:2" x14ac:dyDescent="0.25">
      <c r="A400" s="1"/>
      <c r="B400" t="s">
        <v>229</v>
      </c>
    </row>
    <row r="401" spans="1:2" x14ac:dyDescent="0.25">
      <c r="A401" s="1"/>
      <c r="B401" t="s">
        <v>145</v>
      </c>
    </row>
    <row r="402" spans="1:2" x14ac:dyDescent="0.25">
      <c r="A402" s="1"/>
      <c r="B402" t="s">
        <v>164</v>
      </c>
    </row>
    <row r="403" spans="1:2" x14ac:dyDescent="0.25">
      <c r="A403" s="1"/>
      <c r="B403" t="s">
        <v>542</v>
      </c>
    </row>
    <row r="404" spans="1:2" x14ac:dyDescent="0.25">
      <c r="A404" s="1"/>
      <c r="B404" t="s">
        <v>610</v>
      </c>
    </row>
    <row r="405" spans="1:2" x14ac:dyDescent="0.25">
      <c r="A405" s="1"/>
      <c r="B405" t="s">
        <v>794</v>
      </c>
    </row>
    <row r="406" spans="1:2" x14ac:dyDescent="0.25">
      <c r="A406" s="1"/>
      <c r="B406" t="s">
        <v>458</v>
      </c>
    </row>
    <row r="407" spans="1:2" x14ac:dyDescent="0.25">
      <c r="A407" s="1"/>
      <c r="B407" t="s">
        <v>795</v>
      </c>
    </row>
    <row r="408" spans="1:2" x14ac:dyDescent="0.25">
      <c r="A408" s="1"/>
      <c r="B408" t="s">
        <v>347</v>
      </c>
    </row>
    <row r="409" spans="1:2" x14ac:dyDescent="0.25">
      <c r="A409" s="1" t="s">
        <v>796</v>
      </c>
      <c r="B409" t="s">
        <v>797</v>
      </c>
    </row>
    <row r="410" spans="1:2" x14ac:dyDescent="0.25">
      <c r="A410" s="1"/>
      <c r="B410" t="s">
        <v>798</v>
      </c>
    </row>
    <row r="411" spans="1:2" x14ac:dyDescent="0.25">
      <c r="A411" s="1"/>
      <c r="B411" t="s">
        <v>799</v>
      </c>
    </row>
    <row r="412" spans="1:2" x14ac:dyDescent="0.25">
      <c r="A412" s="1"/>
      <c r="B412" t="s">
        <v>129</v>
      </c>
    </row>
    <row r="413" spans="1:2" x14ac:dyDescent="0.25">
      <c r="A413" s="1"/>
      <c r="B413" t="s">
        <v>800</v>
      </c>
    </row>
    <row r="414" spans="1:2" x14ac:dyDescent="0.25">
      <c r="A414" s="1" t="s">
        <v>801</v>
      </c>
      <c r="B414" t="s">
        <v>802</v>
      </c>
    </row>
    <row r="415" spans="1:2" x14ac:dyDescent="0.25">
      <c r="A415" s="1"/>
      <c r="B415" t="s">
        <v>803</v>
      </c>
    </row>
    <row r="416" spans="1:2" x14ac:dyDescent="0.25">
      <c r="A416" s="1"/>
      <c r="B416" t="s">
        <v>804</v>
      </c>
    </row>
    <row r="417" spans="1:2" x14ac:dyDescent="0.25">
      <c r="A417" s="1"/>
      <c r="B417" t="s">
        <v>805</v>
      </c>
    </row>
    <row r="418" spans="1:2" x14ac:dyDescent="0.25">
      <c r="A418" s="1"/>
      <c r="B418" t="s">
        <v>616</v>
      </c>
    </row>
    <row r="419" spans="1:2" x14ac:dyDescent="0.25">
      <c r="A419" s="1"/>
      <c r="B419" t="s">
        <v>245</v>
      </c>
    </row>
    <row r="420" spans="1:2" x14ac:dyDescent="0.25">
      <c r="A420" s="1"/>
      <c r="B420" t="s">
        <v>806</v>
      </c>
    </row>
    <row r="421" spans="1:2" x14ac:dyDescent="0.25">
      <c r="A421" s="1"/>
      <c r="B421" t="s">
        <v>807</v>
      </c>
    </row>
    <row r="422" spans="1:2" x14ac:dyDescent="0.25">
      <c r="A422" s="1" t="s">
        <v>808</v>
      </c>
      <c r="B422" t="s">
        <v>809</v>
      </c>
    </row>
    <row r="423" spans="1:2" x14ac:dyDescent="0.25">
      <c r="A423" s="1" t="s">
        <v>810</v>
      </c>
      <c r="B423" t="s">
        <v>811</v>
      </c>
    </row>
    <row r="424" spans="1:2" x14ac:dyDescent="0.25">
      <c r="A424" s="1"/>
      <c r="B424" t="s">
        <v>324</v>
      </c>
    </row>
    <row r="425" spans="1:2" x14ac:dyDescent="0.25">
      <c r="A425" s="1"/>
      <c r="B425" t="s">
        <v>100</v>
      </c>
    </row>
    <row r="426" spans="1:2" x14ac:dyDescent="0.25">
      <c r="A426" s="1"/>
      <c r="B426" t="s">
        <v>135</v>
      </c>
    </row>
    <row r="427" spans="1:2" x14ac:dyDescent="0.25">
      <c r="A427" s="1"/>
      <c r="B427" t="s">
        <v>702</v>
      </c>
    </row>
    <row r="428" spans="1:2" x14ac:dyDescent="0.25">
      <c r="A428" s="1" t="s">
        <v>812</v>
      </c>
      <c r="B428" t="s">
        <v>813</v>
      </c>
    </row>
    <row r="429" spans="1:2" x14ac:dyDescent="0.25">
      <c r="A429" s="1"/>
      <c r="B429" t="s">
        <v>719</v>
      </c>
    </row>
    <row r="430" spans="1:2" x14ac:dyDescent="0.25">
      <c r="A430" s="1"/>
      <c r="B430" t="s">
        <v>640</v>
      </c>
    </row>
    <row r="431" spans="1:2" x14ac:dyDescent="0.25">
      <c r="A431" s="1" t="s">
        <v>814</v>
      </c>
      <c r="B431" t="s">
        <v>815</v>
      </c>
    </row>
    <row r="432" spans="1:2" x14ac:dyDescent="0.25">
      <c r="A432" s="1" t="s">
        <v>816</v>
      </c>
      <c r="B432" t="s">
        <v>817</v>
      </c>
    </row>
    <row r="433" spans="1:2" x14ac:dyDescent="0.25">
      <c r="A433" s="1"/>
      <c r="B433" t="s">
        <v>223</v>
      </c>
    </row>
    <row r="434" spans="1:2" x14ac:dyDescent="0.25">
      <c r="A434" s="1"/>
      <c r="B434" t="s">
        <v>105</v>
      </c>
    </row>
    <row r="435" spans="1:2" x14ac:dyDescent="0.25">
      <c r="A435" s="1" t="s">
        <v>818</v>
      </c>
      <c r="B435" t="s">
        <v>819</v>
      </c>
    </row>
    <row r="436" spans="1:2" x14ac:dyDescent="0.25">
      <c r="A436" s="1"/>
      <c r="B436" t="s">
        <v>243</v>
      </c>
    </row>
    <row r="437" spans="1:2" x14ac:dyDescent="0.25">
      <c r="A437" s="1" t="s">
        <v>820</v>
      </c>
      <c r="B437" t="s">
        <v>821</v>
      </c>
    </row>
    <row r="438" spans="1:2" x14ac:dyDescent="0.25">
      <c r="A438" s="1"/>
      <c r="B438" t="s">
        <v>822</v>
      </c>
    </row>
    <row r="439" spans="1:2" x14ac:dyDescent="0.25">
      <c r="A439" s="1"/>
      <c r="B439" t="s">
        <v>249</v>
      </c>
    </row>
    <row r="440" spans="1:2" x14ac:dyDescent="0.25">
      <c r="A440" s="1" t="s">
        <v>823</v>
      </c>
      <c r="B440" t="s">
        <v>824</v>
      </c>
    </row>
    <row r="441" spans="1:2" x14ac:dyDescent="0.25">
      <c r="A441" s="1"/>
      <c r="B441" t="s">
        <v>825</v>
      </c>
    </row>
    <row r="442" spans="1:2" x14ac:dyDescent="0.25">
      <c r="A442" s="1"/>
      <c r="B442" t="s">
        <v>88</v>
      </c>
    </row>
    <row r="443" spans="1:2" x14ac:dyDescent="0.25">
      <c r="A443" s="1"/>
      <c r="B443" t="s">
        <v>826</v>
      </c>
    </row>
    <row r="444" spans="1:2" x14ac:dyDescent="0.25">
      <c r="A444" s="1" t="s">
        <v>8307</v>
      </c>
      <c r="B444" t="s">
        <v>828</v>
      </c>
    </row>
    <row r="445" spans="1:2" x14ac:dyDescent="0.25">
      <c r="A445" s="1"/>
      <c r="B445" t="s">
        <v>689</v>
      </c>
    </row>
    <row r="446" spans="1:2" x14ac:dyDescent="0.25">
      <c r="A446" s="1"/>
      <c r="B446" t="s">
        <v>609</v>
      </c>
    </row>
    <row r="447" spans="1:2" x14ac:dyDescent="0.25">
      <c r="A447" s="1"/>
      <c r="B447" t="s">
        <v>564</v>
      </c>
    </row>
    <row r="448" spans="1:2" x14ac:dyDescent="0.25">
      <c r="A448" s="1"/>
      <c r="B448" t="s">
        <v>305</v>
      </c>
    </row>
    <row r="449" spans="1:2" x14ac:dyDescent="0.25">
      <c r="A449" s="1"/>
      <c r="B449" t="s">
        <v>691</v>
      </c>
    </row>
    <row r="450" spans="1:2" x14ac:dyDescent="0.25">
      <c r="A450" s="1"/>
      <c r="B450" t="s">
        <v>829</v>
      </c>
    </row>
    <row r="451" spans="1:2" x14ac:dyDescent="0.25">
      <c r="A451" s="1"/>
      <c r="B451" t="s">
        <v>499</v>
      </c>
    </row>
    <row r="452" spans="1:2" x14ac:dyDescent="0.25">
      <c r="A452" s="1" t="s">
        <v>830</v>
      </c>
      <c r="B452" t="s">
        <v>831</v>
      </c>
    </row>
    <row r="453" spans="1:2" x14ac:dyDescent="0.25">
      <c r="A453" s="1"/>
      <c r="B453" t="s">
        <v>832</v>
      </c>
    </row>
    <row r="454" spans="1:2" x14ac:dyDescent="0.25">
      <c r="A454" s="1" t="s">
        <v>8381</v>
      </c>
      <c r="B454" t="s">
        <v>833</v>
      </c>
    </row>
    <row r="455" spans="1:2" x14ac:dyDescent="0.25">
      <c r="A455" s="1"/>
      <c r="B455" t="s">
        <v>295</v>
      </c>
    </row>
    <row r="456" spans="1:2" x14ac:dyDescent="0.25">
      <c r="A456" s="1"/>
      <c r="B456" t="s">
        <v>834</v>
      </c>
    </row>
    <row r="457" spans="1:2" x14ac:dyDescent="0.25">
      <c r="A457" s="1"/>
      <c r="B457" t="s">
        <v>344</v>
      </c>
    </row>
    <row r="458" spans="1:2" x14ac:dyDescent="0.25">
      <c r="A458" s="1" t="s">
        <v>835</v>
      </c>
      <c r="B458" t="s">
        <v>836</v>
      </c>
    </row>
    <row r="459" spans="1:2" x14ac:dyDescent="0.25">
      <c r="A459" s="1"/>
      <c r="B459" t="s">
        <v>221</v>
      </c>
    </row>
    <row r="460" spans="1:2" x14ac:dyDescent="0.25">
      <c r="A460" s="1"/>
      <c r="B460" t="s">
        <v>478</v>
      </c>
    </row>
    <row r="461" spans="1:2" x14ac:dyDescent="0.25">
      <c r="A461" s="1"/>
      <c r="B461" t="s">
        <v>706</v>
      </c>
    </row>
    <row r="462" spans="1:2" x14ac:dyDescent="0.25">
      <c r="A462" s="1"/>
      <c r="B462" t="s">
        <v>365</v>
      </c>
    </row>
    <row r="463" spans="1:2" x14ac:dyDescent="0.25">
      <c r="A463" s="1"/>
      <c r="B463" t="s">
        <v>837</v>
      </c>
    </row>
    <row r="464" spans="1:2" x14ac:dyDescent="0.25">
      <c r="A464" s="1"/>
      <c r="B464" t="s">
        <v>426</v>
      </c>
    </row>
    <row r="465" spans="1:2" x14ac:dyDescent="0.25">
      <c r="A465" s="1"/>
      <c r="B465" t="s">
        <v>425</v>
      </c>
    </row>
    <row r="466" spans="1:2" x14ac:dyDescent="0.25">
      <c r="A466" s="1"/>
      <c r="B466" t="s">
        <v>838</v>
      </c>
    </row>
    <row r="467" spans="1:2" x14ac:dyDescent="0.25">
      <c r="A467" s="1"/>
      <c r="B467" t="s">
        <v>839</v>
      </c>
    </row>
    <row r="468" spans="1:2" x14ac:dyDescent="0.25">
      <c r="A468" s="1"/>
      <c r="B468" t="s">
        <v>383</v>
      </c>
    </row>
    <row r="469" spans="1:2" x14ac:dyDescent="0.25">
      <c r="A469" s="1"/>
      <c r="B469" t="s">
        <v>840</v>
      </c>
    </row>
    <row r="470" spans="1:2" x14ac:dyDescent="0.25">
      <c r="A470" s="1"/>
      <c r="B470" t="s">
        <v>841</v>
      </c>
    </row>
    <row r="471" spans="1:2" x14ac:dyDescent="0.25">
      <c r="A471" s="1"/>
      <c r="B471" t="s">
        <v>587</v>
      </c>
    </row>
    <row r="472" spans="1:2" x14ac:dyDescent="0.25">
      <c r="A472" s="1" t="s">
        <v>842</v>
      </c>
      <c r="B472" t="s">
        <v>843</v>
      </c>
    </row>
    <row r="473" spans="1:2" x14ac:dyDescent="0.25">
      <c r="A473" s="1" t="s">
        <v>844</v>
      </c>
      <c r="B473" t="s">
        <v>845</v>
      </c>
    </row>
    <row r="474" spans="1:2" x14ac:dyDescent="0.25">
      <c r="A474" s="1"/>
      <c r="B474" t="s">
        <v>467</v>
      </c>
    </row>
    <row r="475" spans="1:2" x14ac:dyDescent="0.25">
      <c r="A475" s="1"/>
      <c r="B475" t="s">
        <v>438</v>
      </c>
    </row>
    <row r="476" spans="1:2" x14ac:dyDescent="0.25">
      <c r="A476" s="1"/>
      <c r="B476" t="s">
        <v>846</v>
      </c>
    </row>
    <row r="477" spans="1:2" x14ac:dyDescent="0.25">
      <c r="A477" s="1"/>
      <c r="B477" t="s">
        <v>847</v>
      </c>
    </row>
    <row r="478" spans="1:2" x14ac:dyDescent="0.25">
      <c r="A478" s="1"/>
      <c r="B478" t="s">
        <v>578</v>
      </c>
    </row>
    <row r="479" spans="1:2" x14ac:dyDescent="0.25">
      <c r="A479" s="1"/>
      <c r="B479" t="s">
        <v>746</v>
      </c>
    </row>
    <row r="480" spans="1:2" x14ac:dyDescent="0.25">
      <c r="A480" s="1"/>
      <c r="B480" t="s">
        <v>721</v>
      </c>
    </row>
    <row r="481" spans="1:2" x14ac:dyDescent="0.25">
      <c r="A481" s="1"/>
      <c r="B481" t="s">
        <v>82</v>
      </c>
    </row>
    <row r="482" spans="1:2" x14ac:dyDescent="0.25">
      <c r="A482" s="1" t="s">
        <v>848</v>
      </c>
      <c r="B482" t="s">
        <v>849</v>
      </c>
    </row>
    <row r="483" spans="1:2" x14ac:dyDescent="0.25">
      <c r="A483" s="1"/>
      <c r="B483" t="s">
        <v>397</v>
      </c>
    </row>
    <row r="484" spans="1:2" x14ac:dyDescent="0.25">
      <c r="A484" s="1"/>
      <c r="B484" t="s">
        <v>621</v>
      </c>
    </row>
    <row r="485" spans="1:2" x14ac:dyDescent="0.25">
      <c r="A485" s="1"/>
      <c r="B485" t="s">
        <v>766</v>
      </c>
    </row>
    <row r="486" spans="1:2" x14ac:dyDescent="0.25">
      <c r="A486" s="1"/>
      <c r="B486" t="s">
        <v>315</v>
      </c>
    </row>
    <row r="487" spans="1:2" x14ac:dyDescent="0.25">
      <c r="A487" s="1"/>
      <c r="B487" t="s">
        <v>123</v>
      </c>
    </row>
    <row r="488" spans="1:2" x14ac:dyDescent="0.25">
      <c r="A488" s="1"/>
      <c r="B488" t="s">
        <v>493</v>
      </c>
    </row>
    <row r="489" spans="1:2" x14ac:dyDescent="0.25">
      <c r="A489" s="1" t="s">
        <v>850</v>
      </c>
      <c r="B489" t="s">
        <v>851</v>
      </c>
    </row>
    <row r="490" spans="1:2" x14ac:dyDescent="0.25">
      <c r="A490" s="1"/>
      <c r="B490" t="s">
        <v>687</v>
      </c>
    </row>
    <row r="491" spans="1:2" x14ac:dyDescent="0.25">
      <c r="A491" s="1"/>
      <c r="B491" t="s">
        <v>477</v>
      </c>
    </row>
    <row r="492" spans="1:2" x14ac:dyDescent="0.25">
      <c r="A492" s="1"/>
      <c r="B492" t="s">
        <v>345</v>
      </c>
    </row>
    <row r="493" spans="1:2" x14ac:dyDescent="0.25">
      <c r="A493" s="1"/>
      <c r="B493" t="s">
        <v>623</v>
      </c>
    </row>
    <row r="494" spans="1:2" x14ac:dyDescent="0.25">
      <c r="A494" s="1"/>
      <c r="B494" t="s">
        <v>585</v>
      </c>
    </row>
    <row r="495" spans="1:2" x14ac:dyDescent="0.25">
      <c r="A495" s="1"/>
      <c r="B495" t="s">
        <v>484</v>
      </c>
    </row>
    <row r="496" spans="1:2" x14ac:dyDescent="0.25">
      <c r="A496" s="1" t="s">
        <v>852</v>
      </c>
      <c r="B496" t="s">
        <v>853</v>
      </c>
    </row>
    <row r="497" spans="1:2" x14ac:dyDescent="0.25">
      <c r="A497" s="1" t="s">
        <v>854</v>
      </c>
      <c r="B497" t="s">
        <v>855</v>
      </c>
    </row>
    <row r="498" spans="1:2" x14ac:dyDescent="0.25">
      <c r="A498" s="1"/>
      <c r="B498" t="s">
        <v>762</v>
      </c>
    </row>
    <row r="499" spans="1:2" x14ac:dyDescent="0.25">
      <c r="A499" s="1"/>
      <c r="B499" t="s">
        <v>342</v>
      </c>
    </row>
    <row r="500" spans="1:2" x14ac:dyDescent="0.25">
      <c r="A500" s="1"/>
      <c r="B500" t="s">
        <v>681</v>
      </c>
    </row>
    <row r="501" spans="1:2" x14ac:dyDescent="0.25">
      <c r="A501" s="1"/>
      <c r="B501" t="s">
        <v>241</v>
      </c>
    </row>
    <row r="502" spans="1:2" x14ac:dyDescent="0.25">
      <c r="A502" s="1"/>
      <c r="B502" t="s">
        <v>450</v>
      </c>
    </row>
    <row r="503" spans="1:2" x14ac:dyDescent="0.25">
      <c r="A503" s="1"/>
      <c r="B503" t="s">
        <v>758</v>
      </c>
    </row>
    <row r="504" spans="1:2" x14ac:dyDescent="0.25">
      <c r="A504" s="1" t="s">
        <v>856</v>
      </c>
      <c r="B504" t="s">
        <v>857</v>
      </c>
    </row>
    <row r="505" spans="1:2" x14ac:dyDescent="0.25">
      <c r="A505" s="1"/>
      <c r="B505" t="s">
        <v>389</v>
      </c>
    </row>
    <row r="506" spans="1:2" x14ac:dyDescent="0.25">
      <c r="A506" s="1"/>
      <c r="B506" t="s">
        <v>137</v>
      </c>
    </row>
    <row r="507" spans="1:2" x14ac:dyDescent="0.25">
      <c r="A507" s="1"/>
      <c r="B507" t="s">
        <v>545</v>
      </c>
    </row>
    <row r="508" spans="1:2" x14ac:dyDescent="0.25">
      <c r="A508" s="1"/>
      <c r="B508" t="s">
        <v>553</v>
      </c>
    </row>
    <row r="509" spans="1:2" x14ac:dyDescent="0.25">
      <c r="A509" s="1" t="s">
        <v>858</v>
      </c>
      <c r="B509" t="s">
        <v>859</v>
      </c>
    </row>
    <row r="510" spans="1:2" x14ac:dyDescent="0.25">
      <c r="A510" s="1"/>
      <c r="B510" t="s">
        <v>440</v>
      </c>
    </row>
    <row r="511" spans="1:2" x14ac:dyDescent="0.25">
      <c r="A511" s="1" t="s">
        <v>8027</v>
      </c>
      <c r="B511" t="s">
        <v>8028</v>
      </c>
    </row>
    <row r="512" spans="1:2" x14ac:dyDescent="0.25">
      <c r="A512" s="1"/>
      <c r="B512" t="s">
        <v>555</v>
      </c>
    </row>
    <row r="513" spans="1:2" x14ac:dyDescent="0.25">
      <c r="A513" s="1"/>
      <c r="B513" t="s">
        <v>700</v>
      </c>
    </row>
    <row r="514" spans="1:2" x14ac:dyDescent="0.25">
      <c r="A514" s="1"/>
      <c r="B514" t="s">
        <v>559</v>
      </c>
    </row>
    <row r="515" spans="1:2" x14ac:dyDescent="0.25">
      <c r="A515" s="1"/>
      <c r="B515" t="s">
        <v>442</v>
      </c>
    </row>
    <row r="516" spans="1:2" x14ac:dyDescent="0.25">
      <c r="A516" s="1"/>
      <c r="B516" t="s">
        <v>860</v>
      </c>
    </row>
    <row r="517" spans="1:2" x14ac:dyDescent="0.25">
      <c r="A517" s="1" t="s">
        <v>861</v>
      </c>
      <c r="B517" t="s">
        <v>862</v>
      </c>
    </row>
    <row r="518" spans="1:2" x14ac:dyDescent="0.25">
      <c r="A518" s="1" t="s">
        <v>863</v>
      </c>
      <c r="B518" t="s">
        <v>864</v>
      </c>
    </row>
    <row r="519" spans="1:2" x14ac:dyDescent="0.25">
      <c r="A519" s="1"/>
      <c r="B519" t="s">
        <v>436</v>
      </c>
    </row>
    <row r="520" spans="1:2" x14ac:dyDescent="0.25">
      <c r="A520" s="1" t="s">
        <v>865</v>
      </c>
      <c r="B520" t="s">
        <v>866</v>
      </c>
    </row>
    <row r="521" spans="1:2" x14ac:dyDescent="0.25">
      <c r="A521" s="1"/>
      <c r="B521" t="s">
        <v>487</v>
      </c>
    </row>
    <row r="522" spans="1:2" x14ac:dyDescent="0.25">
      <c r="A522" s="1"/>
      <c r="B522" t="s">
        <v>257</v>
      </c>
    </row>
    <row r="523" spans="1:2" x14ac:dyDescent="0.25">
      <c r="A523" s="1"/>
      <c r="B523" t="s">
        <v>520</v>
      </c>
    </row>
    <row r="524" spans="1:2" x14ac:dyDescent="0.25">
      <c r="A524" s="1" t="s">
        <v>7911</v>
      </c>
      <c r="B524" t="s">
        <v>357</v>
      </c>
    </row>
    <row r="525" spans="1:2" x14ac:dyDescent="0.25">
      <c r="A525" s="1"/>
      <c r="B525" t="s">
        <v>328</v>
      </c>
    </row>
    <row r="526" spans="1:2" x14ac:dyDescent="0.25">
      <c r="A526" s="1"/>
      <c r="B526" t="s">
        <v>90</v>
      </c>
    </row>
    <row r="527" spans="1:2" x14ac:dyDescent="0.25">
      <c r="A527" s="1"/>
      <c r="B527" t="s">
        <v>482</v>
      </c>
    </row>
    <row r="528" spans="1:2" x14ac:dyDescent="0.25">
      <c r="A528" s="1"/>
      <c r="B528" t="s">
        <v>84</v>
      </c>
    </row>
    <row r="529" spans="1:2" x14ac:dyDescent="0.25">
      <c r="A529" s="1"/>
      <c r="B529" t="s">
        <v>867</v>
      </c>
    </row>
    <row r="530" spans="1:2" x14ac:dyDescent="0.25">
      <c r="A530" s="1" t="s">
        <v>868</v>
      </c>
      <c r="B530" t="s">
        <v>869</v>
      </c>
    </row>
    <row r="531" spans="1:2" x14ac:dyDescent="0.25">
      <c r="A531" s="1"/>
      <c r="B531" t="s">
        <v>309</v>
      </c>
    </row>
    <row r="532" spans="1:2" x14ac:dyDescent="0.25">
      <c r="A532" s="1"/>
      <c r="B532" t="s">
        <v>237</v>
      </c>
    </row>
    <row r="533" spans="1:2" x14ac:dyDescent="0.25">
      <c r="A533" s="1"/>
      <c r="B533" t="s">
        <v>870</v>
      </c>
    </row>
    <row r="534" spans="1:2" x14ac:dyDescent="0.25">
      <c r="A534" s="1" t="s">
        <v>871</v>
      </c>
      <c r="B534" t="s">
        <v>872</v>
      </c>
    </row>
    <row r="535" spans="1:2" x14ac:dyDescent="0.25">
      <c r="A535" s="1" t="s">
        <v>7936</v>
      </c>
      <c r="B535" t="s">
        <v>873</v>
      </c>
    </row>
    <row r="536" spans="1:2" x14ac:dyDescent="0.25">
      <c r="A536" s="1" t="s">
        <v>7902</v>
      </c>
      <c r="B536" t="s">
        <v>768</v>
      </c>
    </row>
    <row r="537" spans="1:2" x14ac:dyDescent="0.25">
      <c r="A537" s="1"/>
      <c r="B537" t="s">
        <v>391</v>
      </c>
    </row>
    <row r="538" spans="1:2" x14ac:dyDescent="0.25">
      <c r="A538" s="1"/>
      <c r="B538" t="s">
        <v>311</v>
      </c>
    </row>
    <row r="539" spans="1:2" x14ac:dyDescent="0.25">
      <c r="A539" s="1" t="s">
        <v>874</v>
      </c>
      <c r="B539" t="s">
        <v>875</v>
      </c>
    </row>
    <row r="540" spans="1:2" x14ac:dyDescent="0.25">
      <c r="A540" s="1"/>
      <c r="B540" t="s">
        <v>489</v>
      </c>
    </row>
    <row r="541" spans="1:2" x14ac:dyDescent="0.25">
      <c r="A541" s="1" t="s">
        <v>8019</v>
      </c>
      <c r="B541" t="s">
        <v>8036</v>
      </c>
    </row>
    <row r="542" spans="1:2" x14ac:dyDescent="0.25">
      <c r="A542" s="1"/>
      <c r="B542" t="s">
        <v>401</v>
      </c>
    </row>
    <row r="543" spans="1:2" x14ac:dyDescent="0.25">
      <c r="A543" s="1" t="s">
        <v>876</v>
      </c>
      <c r="B543" t="s">
        <v>877</v>
      </c>
    </row>
    <row r="544" spans="1:2" x14ac:dyDescent="0.25">
      <c r="A544" s="1" t="s">
        <v>7976</v>
      </c>
      <c r="B544" t="s">
        <v>878</v>
      </c>
    </row>
    <row r="545" spans="1:2" x14ac:dyDescent="0.25">
      <c r="A545" s="1"/>
      <c r="B545" t="s">
        <v>879</v>
      </c>
    </row>
    <row r="546" spans="1:2" x14ac:dyDescent="0.25">
      <c r="A546" s="1"/>
      <c r="B546" t="s">
        <v>285</v>
      </c>
    </row>
    <row r="547" spans="1:2" x14ac:dyDescent="0.25">
      <c r="A547" s="1" t="s">
        <v>880</v>
      </c>
      <c r="B547" t="s">
        <v>881</v>
      </c>
    </row>
    <row r="548" spans="1:2" x14ac:dyDescent="0.25">
      <c r="A548" s="1"/>
      <c r="B548" t="s">
        <v>259</v>
      </c>
    </row>
    <row r="549" spans="1:2" x14ac:dyDescent="0.25">
      <c r="A549" s="1"/>
      <c r="B549" t="s">
        <v>107</v>
      </c>
    </row>
    <row r="550" spans="1:2" x14ac:dyDescent="0.25">
      <c r="A550" s="1" t="s">
        <v>882</v>
      </c>
      <c r="B550" t="s">
        <v>883</v>
      </c>
    </row>
    <row r="551" spans="1:2" x14ac:dyDescent="0.25">
      <c r="A551" s="1"/>
      <c r="B551" t="s">
        <v>330</v>
      </c>
    </row>
    <row r="552" spans="1:2" x14ac:dyDescent="0.25">
      <c r="A552" s="1" t="s">
        <v>884</v>
      </c>
      <c r="B552" t="s">
        <v>885</v>
      </c>
    </row>
    <row r="553" spans="1:2" x14ac:dyDescent="0.25">
      <c r="A553" s="1" t="s">
        <v>886</v>
      </c>
      <c r="B553" t="s">
        <v>887</v>
      </c>
    </row>
    <row r="554" spans="1:2" x14ac:dyDescent="0.25">
      <c r="A554" s="1"/>
      <c r="B554" t="s">
        <v>677</v>
      </c>
    </row>
    <row r="555" spans="1:2" x14ac:dyDescent="0.25">
      <c r="A555" s="1"/>
      <c r="B555" t="s">
        <v>508</v>
      </c>
    </row>
    <row r="556" spans="1:2" x14ac:dyDescent="0.25">
      <c r="A556" s="1"/>
      <c r="B556" t="s">
        <v>888</v>
      </c>
    </row>
    <row r="557" spans="1:2" x14ac:dyDescent="0.25">
      <c r="A557" s="1"/>
      <c r="B557" t="s">
        <v>889</v>
      </c>
    </row>
    <row r="558" spans="1:2" x14ac:dyDescent="0.25">
      <c r="A558" s="1"/>
      <c r="B558" t="s">
        <v>94</v>
      </c>
    </row>
    <row r="559" spans="1:2" x14ac:dyDescent="0.25">
      <c r="A559" s="1"/>
      <c r="B559" t="s">
        <v>627</v>
      </c>
    </row>
    <row r="560" spans="1:2" x14ac:dyDescent="0.25">
      <c r="A560" s="1"/>
      <c r="B560" t="s">
        <v>704</v>
      </c>
    </row>
    <row r="561" spans="1:2" x14ac:dyDescent="0.25">
      <c r="A561" s="1" t="s">
        <v>890</v>
      </c>
      <c r="B561" t="s">
        <v>891</v>
      </c>
    </row>
    <row r="562" spans="1:2" x14ac:dyDescent="0.25">
      <c r="A562" s="1" t="s">
        <v>892</v>
      </c>
      <c r="B562" t="s">
        <v>893</v>
      </c>
    </row>
    <row r="563" spans="1:2" x14ac:dyDescent="0.25">
      <c r="A563" s="1" t="s">
        <v>894</v>
      </c>
      <c r="B563" t="s">
        <v>895</v>
      </c>
    </row>
    <row r="564" spans="1:2" x14ac:dyDescent="0.25">
      <c r="A564" s="1"/>
      <c r="B564" t="s">
        <v>699</v>
      </c>
    </row>
    <row r="565" spans="1:2" x14ac:dyDescent="0.25">
      <c r="A565" s="1"/>
      <c r="B565" t="s">
        <v>896</v>
      </c>
    </row>
    <row r="566" spans="1:2" x14ac:dyDescent="0.25">
      <c r="A566" s="1" t="s">
        <v>897</v>
      </c>
      <c r="B566" t="s">
        <v>898</v>
      </c>
    </row>
    <row r="567" spans="1:2" x14ac:dyDescent="0.25">
      <c r="A567" s="1"/>
      <c r="B567" t="s">
        <v>562</v>
      </c>
    </row>
    <row r="568" spans="1:2" x14ac:dyDescent="0.25">
      <c r="A568" s="1"/>
      <c r="B568" t="s">
        <v>603</v>
      </c>
    </row>
    <row r="569" spans="1:2" x14ac:dyDescent="0.25">
      <c r="A569" s="1" t="s">
        <v>899</v>
      </c>
      <c r="B569" t="s">
        <v>900</v>
      </c>
    </row>
    <row r="570" spans="1:2" x14ac:dyDescent="0.25">
      <c r="A570" s="1"/>
      <c r="B570" t="s">
        <v>584</v>
      </c>
    </row>
    <row r="571" spans="1:2" x14ac:dyDescent="0.25">
      <c r="A571" s="1"/>
      <c r="B571" t="s">
        <v>901</v>
      </c>
    </row>
    <row r="572" spans="1:2" x14ac:dyDescent="0.25">
      <c r="A572" s="1"/>
      <c r="B572" t="s">
        <v>902</v>
      </c>
    </row>
    <row r="573" spans="1:2" x14ac:dyDescent="0.25">
      <c r="A573" s="1"/>
      <c r="B573" t="s">
        <v>645</v>
      </c>
    </row>
    <row r="574" spans="1:2" x14ac:dyDescent="0.25">
      <c r="A574" s="1"/>
      <c r="B574" t="s">
        <v>576</v>
      </c>
    </row>
    <row r="575" spans="1:2" x14ac:dyDescent="0.25">
      <c r="A575" s="1"/>
      <c r="B575" t="s">
        <v>638</v>
      </c>
    </row>
    <row r="576" spans="1:2" x14ac:dyDescent="0.25">
      <c r="A576" s="1"/>
      <c r="B576" t="s">
        <v>625</v>
      </c>
    </row>
    <row r="577" spans="1:2" x14ac:dyDescent="0.25">
      <c r="A577" s="1" t="s">
        <v>903</v>
      </c>
      <c r="B577" t="s">
        <v>904</v>
      </c>
    </row>
    <row r="578" spans="1:2" x14ac:dyDescent="0.25">
      <c r="A578" s="1"/>
      <c r="B578" t="s">
        <v>86</v>
      </c>
    </row>
    <row r="579" spans="1:2" x14ac:dyDescent="0.25">
      <c r="A579" s="1"/>
      <c r="B579" t="s">
        <v>905</v>
      </c>
    </row>
    <row r="580" spans="1:2" x14ac:dyDescent="0.25">
      <c r="A580" s="1" t="s">
        <v>906</v>
      </c>
      <c r="B580" t="s">
        <v>907</v>
      </c>
    </row>
    <row r="581" spans="1:2" x14ac:dyDescent="0.25">
      <c r="A581" s="1" t="s">
        <v>908</v>
      </c>
      <c r="B581" t="s">
        <v>909</v>
      </c>
    </row>
    <row r="582" spans="1:2" x14ac:dyDescent="0.25">
      <c r="A582" s="1" t="s">
        <v>910</v>
      </c>
      <c r="B582" t="s">
        <v>911</v>
      </c>
    </row>
    <row r="583" spans="1:2" x14ac:dyDescent="0.25">
      <c r="A583" s="1"/>
      <c r="B583" t="s">
        <v>271</v>
      </c>
    </row>
    <row r="584" spans="1:2" x14ac:dyDescent="0.25">
      <c r="A584" s="1"/>
      <c r="B584" t="s">
        <v>912</v>
      </c>
    </row>
    <row r="585" spans="1:2" x14ac:dyDescent="0.25">
      <c r="A585" s="1" t="s">
        <v>913</v>
      </c>
      <c r="B585" t="s">
        <v>914</v>
      </c>
    </row>
    <row r="586" spans="1:2" x14ac:dyDescent="0.25">
      <c r="A586" s="1"/>
      <c r="B586" t="s">
        <v>725</v>
      </c>
    </row>
    <row r="587" spans="1:2" x14ac:dyDescent="0.25">
      <c r="A587" s="1"/>
      <c r="B587" t="s">
        <v>355</v>
      </c>
    </row>
    <row r="588" spans="1:2" x14ac:dyDescent="0.25">
      <c r="A588" s="1"/>
      <c r="B588" t="s">
        <v>772</v>
      </c>
    </row>
    <row r="589" spans="1:2" x14ac:dyDescent="0.25">
      <c r="A589" s="1"/>
      <c r="B589" t="s">
        <v>322</v>
      </c>
    </row>
    <row r="590" spans="1:2" x14ac:dyDescent="0.25">
      <c r="A590" s="1"/>
      <c r="B590" t="s">
        <v>175</v>
      </c>
    </row>
    <row r="591" spans="1:2" x14ac:dyDescent="0.25">
      <c r="A591" s="1" t="s">
        <v>915</v>
      </c>
      <c r="B591" t="s">
        <v>916</v>
      </c>
    </row>
    <row r="592" spans="1:2" x14ac:dyDescent="0.25">
      <c r="A592" s="1"/>
      <c r="B592" t="s">
        <v>917</v>
      </c>
    </row>
    <row r="593" spans="1:2" x14ac:dyDescent="0.25">
      <c r="A593" s="1"/>
      <c r="B593" t="s">
        <v>918</v>
      </c>
    </row>
    <row r="594" spans="1:2" x14ac:dyDescent="0.25">
      <c r="A594" s="1" t="s">
        <v>919</v>
      </c>
      <c r="B594" t="s">
        <v>920</v>
      </c>
    </row>
    <row r="595" spans="1:2" x14ac:dyDescent="0.25">
      <c r="A595" s="1" t="s">
        <v>921</v>
      </c>
      <c r="B595" t="s">
        <v>922</v>
      </c>
    </row>
    <row r="596" spans="1:2" x14ac:dyDescent="0.25">
      <c r="A596" s="1" t="s">
        <v>923</v>
      </c>
      <c r="B596" t="s">
        <v>924</v>
      </c>
    </row>
    <row r="597" spans="1:2" x14ac:dyDescent="0.25">
      <c r="A597" s="1"/>
      <c r="B597" t="s">
        <v>361</v>
      </c>
    </row>
    <row r="598" spans="1:2" x14ac:dyDescent="0.25">
      <c r="A598" s="1"/>
      <c r="B598" t="s">
        <v>387</v>
      </c>
    </row>
    <row r="599" spans="1:2" x14ac:dyDescent="0.25">
      <c r="A599" s="1"/>
      <c r="B599" t="s">
        <v>642</v>
      </c>
    </row>
    <row r="600" spans="1:2" x14ac:dyDescent="0.25">
      <c r="A600" s="1"/>
      <c r="B600" t="s">
        <v>649</v>
      </c>
    </row>
    <row r="601" spans="1:2" x14ac:dyDescent="0.25">
      <c r="A601" s="1"/>
      <c r="B601" t="s">
        <v>925</v>
      </c>
    </row>
    <row r="602" spans="1:2" x14ac:dyDescent="0.25">
      <c r="A602" s="1"/>
      <c r="B602" t="s">
        <v>926</v>
      </c>
    </row>
    <row r="603" spans="1:2" x14ac:dyDescent="0.25">
      <c r="A603" s="1"/>
      <c r="B603" t="s">
        <v>168</v>
      </c>
    </row>
    <row r="604" spans="1:2" x14ac:dyDescent="0.25">
      <c r="A604" s="1" t="s">
        <v>927</v>
      </c>
      <c r="B604" t="s">
        <v>928</v>
      </c>
    </row>
    <row r="605" spans="1:2" x14ac:dyDescent="0.25">
      <c r="A605" s="1"/>
      <c r="B605" t="s">
        <v>626</v>
      </c>
    </row>
    <row r="606" spans="1:2" x14ac:dyDescent="0.25">
      <c r="A606" s="1"/>
      <c r="B606" t="s">
        <v>475</v>
      </c>
    </row>
    <row r="607" spans="1:2" x14ac:dyDescent="0.25">
      <c r="A607" s="1" t="s">
        <v>929</v>
      </c>
      <c r="B607" t="s">
        <v>930</v>
      </c>
    </row>
    <row r="608" spans="1:2" x14ac:dyDescent="0.25">
      <c r="A608" s="1" t="s">
        <v>931</v>
      </c>
      <c r="B608" t="s">
        <v>932</v>
      </c>
    </row>
    <row r="609" spans="1:2" x14ac:dyDescent="0.25">
      <c r="A609" s="1"/>
      <c r="B609" t="s">
        <v>933</v>
      </c>
    </row>
    <row r="610" spans="1:2" x14ac:dyDescent="0.25">
      <c r="A610" s="1"/>
      <c r="B610" t="s">
        <v>421</v>
      </c>
    </row>
    <row r="611" spans="1:2" x14ac:dyDescent="0.25">
      <c r="A611" s="1" t="s">
        <v>8964</v>
      </c>
      <c r="B611" t="s">
        <v>8965</v>
      </c>
    </row>
    <row r="612" spans="1:2" x14ac:dyDescent="0.25">
      <c r="A612" s="1" t="s">
        <v>934</v>
      </c>
      <c r="B612" t="s">
        <v>935</v>
      </c>
    </row>
    <row r="613" spans="1:2" x14ac:dyDescent="0.25">
      <c r="A613" s="1"/>
      <c r="B613" t="s">
        <v>936</v>
      </c>
    </row>
    <row r="614" spans="1:2" x14ac:dyDescent="0.25">
      <c r="A614" s="1"/>
      <c r="B614" t="s">
        <v>549</v>
      </c>
    </row>
    <row r="615" spans="1:2" x14ac:dyDescent="0.25">
      <c r="A615" s="1"/>
      <c r="B615" t="s">
        <v>213</v>
      </c>
    </row>
    <row r="616" spans="1:2" x14ac:dyDescent="0.25">
      <c r="A616" s="1" t="s">
        <v>8966</v>
      </c>
      <c r="B616" t="s">
        <v>8967</v>
      </c>
    </row>
    <row r="617" spans="1:2" x14ac:dyDescent="0.25">
      <c r="A617" s="1" t="s">
        <v>8778</v>
      </c>
      <c r="B617" t="s">
        <v>8968</v>
      </c>
    </row>
    <row r="618" spans="1:2" x14ac:dyDescent="0.25">
      <c r="A618" s="1"/>
      <c r="B618" t="s">
        <v>448</v>
      </c>
    </row>
    <row r="619" spans="1:2" x14ac:dyDescent="0.25">
      <c r="A619" s="1"/>
      <c r="B619" t="s">
        <v>495</v>
      </c>
    </row>
    <row r="620" spans="1:2" x14ac:dyDescent="0.25">
      <c r="A620" s="1"/>
      <c r="B620" t="s">
        <v>465</v>
      </c>
    </row>
    <row r="621" spans="1:2" x14ac:dyDescent="0.25">
      <c r="A621" s="1" t="s">
        <v>937</v>
      </c>
      <c r="B621" t="s">
        <v>938</v>
      </c>
    </row>
    <row r="622" spans="1:2" x14ac:dyDescent="0.25">
      <c r="A622" s="1" t="s">
        <v>939</v>
      </c>
      <c r="B622" t="s">
        <v>940</v>
      </c>
    </row>
    <row r="623" spans="1:2" x14ac:dyDescent="0.25">
      <c r="A623" s="1" t="s">
        <v>941</v>
      </c>
      <c r="B623" t="s">
        <v>942</v>
      </c>
    </row>
    <row r="624" spans="1:2" x14ac:dyDescent="0.25">
      <c r="A624" s="1"/>
      <c r="B624" t="s">
        <v>261</v>
      </c>
    </row>
    <row r="625" spans="1:2" x14ac:dyDescent="0.25">
      <c r="A625" s="1" t="s">
        <v>943</v>
      </c>
      <c r="B625" t="s">
        <v>944</v>
      </c>
    </row>
    <row r="626" spans="1:2" x14ac:dyDescent="0.25">
      <c r="A626" s="1"/>
      <c r="B626" t="s">
        <v>514</v>
      </c>
    </row>
    <row r="627" spans="1:2" x14ac:dyDescent="0.25">
      <c r="A627" s="1" t="s">
        <v>945</v>
      </c>
      <c r="B627" t="s">
        <v>946</v>
      </c>
    </row>
    <row r="628" spans="1:2" x14ac:dyDescent="0.25">
      <c r="A628" s="1" t="s">
        <v>947</v>
      </c>
      <c r="B628" t="s">
        <v>948</v>
      </c>
    </row>
    <row r="629" spans="1:2" x14ac:dyDescent="0.25">
      <c r="A629" s="1"/>
      <c r="B629" t="s">
        <v>949</v>
      </c>
    </row>
    <row r="630" spans="1:2" x14ac:dyDescent="0.25">
      <c r="A630" s="1"/>
      <c r="B630" t="s">
        <v>950</v>
      </c>
    </row>
    <row r="631" spans="1:2" x14ac:dyDescent="0.25">
      <c r="A631" s="1" t="s">
        <v>951</v>
      </c>
      <c r="B631" t="s">
        <v>952</v>
      </c>
    </row>
    <row r="632" spans="1:2" x14ac:dyDescent="0.25">
      <c r="A632" s="1"/>
      <c r="B632" t="s">
        <v>526</v>
      </c>
    </row>
    <row r="633" spans="1:2" x14ac:dyDescent="0.25">
      <c r="A633" s="1"/>
      <c r="B633" t="s">
        <v>543</v>
      </c>
    </row>
    <row r="634" spans="1:2" x14ac:dyDescent="0.25">
      <c r="A634" s="1" t="s">
        <v>7888</v>
      </c>
      <c r="B634" t="s">
        <v>7889</v>
      </c>
    </row>
    <row r="635" spans="1:2" x14ac:dyDescent="0.25">
      <c r="A635" s="1" t="s">
        <v>7985</v>
      </c>
      <c r="B635" t="s">
        <v>953</v>
      </c>
    </row>
    <row r="636" spans="1:2" x14ac:dyDescent="0.25">
      <c r="A636" s="1" t="s">
        <v>954</v>
      </c>
      <c r="B636" t="s">
        <v>955</v>
      </c>
    </row>
    <row r="637" spans="1:2" x14ac:dyDescent="0.25">
      <c r="A637" s="1"/>
      <c r="B637" t="s">
        <v>461</v>
      </c>
    </row>
    <row r="638" spans="1:2" x14ac:dyDescent="0.25">
      <c r="A638" s="1" t="s">
        <v>956</v>
      </c>
      <c r="B638" t="s">
        <v>957</v>
      </c>
    </row>
    <row r="639" spans="1:2" x14ac:dyDescent="0.25">
      <c r="A639" s="1"/>
      <c r="B639" t="s">
        <v>113</v>
      </c>
    </row>
    <row r="640" spans="1:2" x14ac:dyDescent="0.25">
      <c r="A640" s="1"/>
      <c r="B640" t="s">
        <v>958</v>
      </c>
    </row>
    <row r="641" spans="1:2" x14ac:dyDescent="0.25">
      <c r="A641" s="1"/>
      <c r="B641" t="s">
        <v>195</v>
      </c>
    </row>
    <row r="642" spans="1:2" x14ac:dyDescent="0.25">
      <c r="A642" s="1" t="s">
        <v>959</v>
      </c>
      <c r="B642" t="s">
        <v>960</v>
      </c>
    </row>
    <row r="643" spans="1:2" x14ac:dyDescent="0.25">
      <c r="A643" s="1"/>
      <c r="B643" t="s">
        <v>183</v>
      </c>
    </row>
    <row r="644" spans="1:2" x14ac:dyDescent="0.25">
      <c r="A644" s="1"/>
      <c r="B644" t="s">
        <v>215</v>
      </c>
    </row>
    <row r="645" spans="1:2" x14ac:dyDescent="0.25">
      <c r="A645" s="1"/>
      <c r="B645" t="s">
        <v>170</v>
      </c>
    </row>
    <row r="646" spans="1:2" x14ac:dyDescent="0.25">
      <c r="A646" s="1"/>
      <c r="B646" t="s">
        <v>961</v>
      </c>
    </row>
    <row r="647" spans="1:2" x14ac:dyDescent="0.25">
      <c r="A647" s="1" t="s">
        <v>8377</v>
      </c>
      <c r="B647" t="s">
        <v>962</v>
      </c>
    </row>
    <row r="648" spans="1:2" x14ac:dyDescent="0.25">
      <c r="A648" s="1"/>
      <c r="B648" t="s">
        <v>963</v>
      </c>
    </row>
    <row r="649" spans="1:2" x14ac:dyDescent="0.25">
      <c r="A649" s="1" t="s">
        <v>964</v>
      </c>
      <c r="B649" t="s">
        <v>965</v>
      </c>
    </row>
    <row r="650" spans="1:2" x14ac:dyDescent="0.25">
      <c r="A650" s="1"/>
      <c r="B650" t="s">
        <v>966</v>
      </c>
    </row>
    <row r="651" spans="1:2" x14ac:dyDescent="0.25">
      <c r="A651" s="1"/>
      <c r="B651" t="s">
        <v>967</v>
      </c>
    </row>
    <row r="652" spans="1:2" x14ac:dyDescent="0.25">
      <c r="A652" s="1" t="s">
        <v>968</v>
      </c>
      <c r="B652" t="s">
        <v>969</v>
      </c>
    </row>
    <row r="653" spans="1:2" x14ac:dyDescent="0.25">
      <c r="A653" s="1"/>
      <c r="B653" t="s">
        <v>970</v>
      </c>
    </row>
    <row r="654" spans="1:2" x14ac:dyDescent="0.25">
      <c r="A654" s="1" t="s">
        <v>8306</v>
      </c>
      <c r="B654" t="s">
        <v>7853</v>
      </c>
    </row>
    <row r="655" spans="1:2" x14ac:dyDescent="0.25">
      <c r="A655" s="1"/>
      <c r="B655" t="s">
        <v>971</v>
      </c>
    </row>
    <row r="656" spans="1:2" x14ac:dyDescent="0.25">
      <c r="A656" s="1"/>
      <c r="B656" t="s">
        <v>972</v>
      </c>
    </row>
    <row r="657" spans="1:2" x14ac:dyDescent="0.25">
      <c r="A657" s="1" t="s">
        <v>973</v>
      </c>
      <c r="B657" t="s">
        <v>974</v>
      </c>
    </row>
    <row r="658" spans="1:2" x14ac:dyDescent="0.25">
      <c r="A658" s="1" t="s">
        <v>975</v>
      </c>
      <c r="B658" t="s">
        <v>976</v>
      </c>
    </row>
    <row r="659" spans="1:2" x14ac:dyDescent="0.25">
      <c r="A659" s="1"/>
      <c r="B659" t="s">
        <v>247</v>
      </c>
    </row>
    <row r="660" spans="1:2" x14ac:dyDescent="0.25">
      <c r="A660" s="1"/>
      <c r="B660" t="s">
        <v>977</v>
      </c>
    </row>
    <row r="661" spans="1:2" x14ac:dyDescent="0.25">
      <c r="A661" s="1" t="s">
        <v>7811</v>
      </c>
      <c r="B661" t="s">
        <v>7825</v>
      </c>
    </row>
    <row r="662" spans="1:2" x14ac:dyDescent="0.25">
      <c r="A662" s="1"/>
      <c r="B662" t="s">
        <v>978</v>
      </c>
    </row>
    <row r="663" spans="1:2" x14ac:dyDescent="0.25">
      <c r="A663" s="1" t="s">
        <v>979</v>
      </c>
      <c r="B663" t="s">
        <v>980</v>
      </c>
    </row>
    <row r="664" spans="1:2" x14ac:dyDescent="0.25">
      <c r="A664" s="1"/>
      <c r="B664" t="s">
        <v>981</v>
      </c>
    </row>
    <row r="665" spans="1:2" x14ac:dyDescent="0.25">
      <c r="A665" s="1" t="s">
        <v>982</v>
      </c>
      <c r="B665" t="s">
        <v>983</v>
      </c>
    </row>
    <row r="666" spans="1:2" x14ac:dyDescent="0.25">
      <c r="A666" s="1"/>
      <c r="B666" t="s">
        <v>984</v>
      </c>
    </row>
    <row r="667" spans="1:2" x14ac:dyDescent="0.25">
      <c r="A667" s="1"/>
      <c r="B667" t="s">
        <v>605</v>
      </c>
    </row>
    <row r="668" spans="1:2" x14ac:dyDescent="0.25">
      <c r="A668" s="1" t="s">
        <v>985</v>
      </c>
      <c r="B668" t="s">
        <v>986</v>
      </c>
    </row>
    <row r="669" spans="1:2" x14ac:dyDescent="0.25">
      <c r="A669" s="22" t="s">
        <v>8436</v>
      </c>
      <c r="B669" t="s">
        <v>8233</v>
      </c>
    </row>
    <row r="670" spans="1:2" x14ac:dyDescent="0.25">
      <c r="A670" s="1" t="s">
        <v>8387</v>
      </c>
      <c r="B670" t="s">
        <v>987</v>
      </c>
    </row>
    <row r="671" spans="1:2" x14ac:dyDescent="0.25">
      <c r="A671" s="1"/>
      <c r="B671" t="s">
        <v>589</v>
      </c>
    </row>
    <row r="672" spans="1:2" x14ac:dyDescent="0.25">
      <c r="A672" s="1" t="s">
        <v>8022</v>
      </c>
      <c r="B672" t="s">
        <v>8023</v>
      </c>
    </row>
    <row r="673" spans="1:2" x14ac:dyDescent="0.25">
      <c r="A673" s="1"/>
      <c r="B673" t="s">
        <v>547</v>
      </c>
    </row>
    <row r="674" spans="1:2" x14ac:dyDescent="0.25">
      <c r="A674" s="1" t="s">
        <v>988</v>
      </c>
      <c r="B674" t="s">
        <v>989</v>
      </c>
    </row>
    <row r="675" spans="1:2" x14ac:dyDescent="0.25">
      <c r="A675" s="1" t="s">
        <v>990</v>
      </c>
      <c r="B675" t="s">
        <v>991</v>
      </c>
    </row>
    <row r="676" spans="1:2" x14ac:dyDescent="0.25">
      <c r="A676" s="1"/>
      <c r="B676" t="s">
        <v>277</v>
      </c>
    </row>
    <row r="677" spans="1:2" x14ac:dyDescent="0.25">
      <c r="A677" s="1"/>
      <c r="B677" t="s">
        <v>992</v>
      </c>
    </row>
    <row r="678" spans="1:2" x14ac:dyDescent="0.25">
      <c r="A678" s="1"/>
      <c r="B678" t="s">
        <v>227</v>
      </c>
    </row>
    <row r="679" spans="1:2" x14ac:dyDescent="0.25">
      <c r="A679" s="1" t="s">
        <v>993</v>
      </c>
      <c r="B679" t="s">
        <v>994</v>
      </c>
    </row>
    <row r="680" spans="1:2" x14ac:dyDescent="0.25">
      <c r="A680" s="1"/>
      <c r="B680" t="s">
        <v>162</v>
      </c>
    </row>
    <row r="681" spans="1:2" x14ac:dyDescent="0.25">
      <c r="A681" s="1"/>
      <c r="B681" t="s">
        <v>912</v>
      </c>
    </row>
    <row r="682" spans="1:2" x14ac:dyDescent="0.25">
      <c r="A682" s="1"/>
      <c r="B682" t="s">
        <v>486</v>
      </c>
    </row>
    <row r="683" spans="1:2" x14ac:dyDescent="0.25">
      <c r="A683" s="1"/>
      <c r="B683" t="s">
        <v>568</v>
      </c>
    </row>
    <row r="684" spans="1:2" x14ac:dyDescent="0.25">
      <c r="A684" s="1"/>
      <c r="B684" t="s">
        <v>995</v>
      </c>
    </row>
    <row r="685" spans="1:2" x14ac:dyDescent="0.25">
      <c r="A685" s="1"/>
      <c r="B685" t="s">
        <v>996</v>
      </c>
    </row>
    <row r="686" spans="1:2" x14ac:dyDescent="0.25">
      <c r="A686" s="1"/>
      <c r="B686" t="s">
        <v>997</v>
      </c>
    </row>
    <row r="687" spans="1:2" x14ac:dyDescent="0.25">
      <c r="A687" s="1" t="s">
        <v>998</v>
      </c>
      <c r="B687" t="s">
        <v>999</v>
      </c>
    </row>
    <row r="688" spans="1:2" x14ac:dyDescent="0.25">
      <c r="A688" s="1"/>
      <c r="B688" t="s">
        <v>697</v>
      </c>
    </row>
    <row r="689" spans="1:2" x14ac:dyDescent="0.25">
      <c r="A689" s="1" t="s">
        <v>1000</v>
      </c>
      <c r="B689" t="s">
        <v>1001</v>
      </c>
    </row>
    <row r="690" spans="1:2" x14ac:dyDescent="0.25">
      <c r="A690" s="1"/>
      <c r="B690" t="s">
        <v>522</v>
      </c>
    </row>
    <row r="691" spans="1:2" x14ac:dyDescent="0.25">
      <c r="A691" s="1" t="s">
        <v>1002</v>
      </c>
      <c r="B691" t="s">
        <v>1003</v>
      </c>
    </row>
    <row r="692" spans="1:2" x14ac:dyDescent="0.25">
      <c r="A692" s="1"/>
      <c r="B692" t="s">
        <v>287</v>
      </c>
    </row>
    <row r="693" spans="1:2" x14ac:dyDescent="0.25">
      <c r="A693" s="1"/>
      <c r="B693" t="s">
        <v>516</v>
      </c>
    </row>
    <row r="694" spans="1:2" x14ac:dyDescent="0.25">
      <c r="A694" s="1"/>
      <c r="B694" t="s">
        <v>736</v>
      </c>
    </row>
    <row r="695" spans="1:2" x14ac:dyDescent="0.25">
      <c r="A695" s="1"/>
      <c r="B695" t="s">
        <v>570</v>
      </c>
    </row>
    <row r="696" spans="1:2" x14ac:dyDescent="0.25">
      <c r="A696" s="1"/>
      <c r="B696" t="s">
        <v>679</v>
      </c>
    </row>
    <row r="697" spans="1:2" x14ac:dyDescent="0.25">
      <c r="A697" s="1"/>
      <c r="B697" t="s">
        <v>512</v>
      </c>
    </row>
    <row r="698" spans="1:2" x14ac:dyDescent="0.25">
      <c r="A698" s="1"/>
      <c r="B698" t="s">
        <v>675</v>
      </c>
    </row>
    <row r="699" spans="1:2" x14ac:dyDescent="0.25">
      <c r="A699" s="1"/>
      <c r="B699" t="s">
        <v>263</v>
      </c>
    </row>
    <row r="700" spans="1:2" x14ac:dyDescent="0.25">
      <c r="A700" s="1"/>
      <c r="B700" t="s">
        <v>996</v>
      </c>
    </row>
    <row r="701" spans="1:2" x14ac:dyDescent="0.25">
      <c r="A701" s="1" t="s">
        <v>1004</v>
      </c>
      <c r="B701" t="s">
        <v>1005</v>
      </c>
    </row>
    <row r="702" spans="1:2" x14ac:dyDescent="0.25">
      <c r="A702" s="1" t="s">
        <v>1006</v>
      </c>
      <c r="B702" t="s">
        <v>1007</v>
      </c>
    </row>
    <row r="703" spans="1:2" x14ac:dyDescent="0.25">
      <c r="A703" s="1"/>
      <c r="B703" t="s">
        <v>1008</v>
      </c>
    </row>
    <row r="704" spans="1:2" x14ac:dyDescent="0.25">
      <c r="A704" s="1"/>
      <c r="B704" t="s">
        <v>1009</v>
      </c>
    </row>
    <row r="705" spans="1:2" x14ac:dyDescent="0.25">
      <c r="A705" s="1" t="s">
        <v>1010</v>
      </c>
      <c r="B705" t="s">
        <v>1011</v>
      </c>
    </row>
    <row r="706" spans="1:2" x14ac:dyDescent="0.25">
      <c r="A706" s="1"/>
      <c r="B706" t="s">
        <v>1012</v>
      </c>
    </row>
    <row r="707" spans="1:2" x14ac:dyDescent="0.25">
      <c r="A707" s="1" t="s">
        <v>1013</v>
      </c>
      <c r="B707" t="s">
        <v>1014</v>
      </c>
    </row>
    <row r="708" spans="1:2" x14ac:dyDescent="0.25">
      <c r="A708" s="1" t="s">
        <v>1015</v>
      </c>
      <c r="B708" t="s">
        <v>1016</v>
      </c>
    </row>
    <row r="709" spans="1:2" x14ac:dyDescent="0.25">
      <c r="A709" s="1"/>
      <c r="B709" t="s">
        <v>1017</v>
      </c>
    </row>
    <row r="710" spans="1:2" x14ac:dyDescent="0.25">
      <c r="A710" s="1"/>
      <c r="B710" t="s">
        <v>1018</v>
      </c>
    </row>
    <row r="711" spans="1:2" x14ac:dyDescent="0.25">
      <c r="A711" s="1"/>
      <c r="B711" t="s">
        <v>572</v>
      </c>
    </row>
    <row r="712" spans="1:2" x14ac:dyDescent="0.25">
      <c r="A712" s="1"/>
      <c r="B712" t="s">
        <v>1019</v>
      </c>
    </row>
    <row r="713" spans="1:2" x14ac:dyDescent="0.25">
      <c r="A713" s="1"/>
      <c r="B713" t="s">
        <v>738</v>
      </c>
    </row>
    <row r="714" spans="1:2" x14ac:dyDescent="0.25">
      <c r="A714" s="1"/>
      <c r="B714" t="s">
        <v>1020</v>
      </c>
    </row>
    <row r="715" spans="1:2" x14ac:dyDescent="0.25">
      <c r="A715" s="1"/>
      <c r="B715" t="s">
        <v>1021</v>
      </c>
    </row>
    <row r="716" spans="1:2" x14ac:dyDescent="0.25">
      <c r="A716" s="1" t="s">
        <v>1022</v>
      </c>
      <c r="B716" t="s">
        <v>1023</v>
      </c>
    </row>
    <row r="717" spans="1:2" x14ac:dyDescent="0.25">
      <c r="A717" s="1"/>
      <c r="B717" t="s">
        <v>1024</v>
      </c>
    </row>
    <row r="718" spans="1:2" x14ac:dyDescent="0.25">
      <c r="A718" s="1" t="s">
        <v>1025</v>
      </c>
      <c r="B718" t="s">
        <v>1026</v>
      </c>
    </row>
    <row r="719" spans="1:2" x14ac:dyDescent="0.25">
      <c r="A719" s="1"/>
      <c r="B719" t="s">
        <v>1027</v>
      </c>
    </row>
    <row r="720" spans="1:2" x14ac:dyDescent="0.25">
      <c r="A720" s="1"/>
      <c r="B720" t="s">
        <v>536</v>
      </c>
    </row>
    <row r="721" spans="1:2" x14ac:dyDescent="0.25">
      <c r="A721" s="1" t="s">
        <v>1028</v>
      </c>
      <c r="B721" t="s">
        <v>1029</v>
      </c>
    </row>
    <row r="722" spans="1:2" x14ac:dyDescent="0.25">
      <c r="A722" s="1"/>
      <c r="B722" t="s">
        <v>326</v>
      </c>
    </row>
    <row r="723" spans="1:2" x14ac:dyDescent="0.25">
      <c r="A723" s="1"/>
      <c r="B723" t="s">
        <v>1030</v>
      </c>
    </row>
    <row r="724" spans="1:2" x14ac:dyDescent="0.25">
      <c r="A724" s="1"/>
      <c r="B724" t="s">
        <v>607</v>
      </c>
    </row>
    <row r="725" spans="1:2" x14ac:dyDescent="0.25">
      <c r="A725" s="1"/>
      <c r="B725" t="s">
        <v>1031</v>
      </c>
    </row>
    <row r="726" spans="1:2" x14ac:dyDescent="0.25">
      <c r="A726" s="1"/>
      <c r="B726" t="s">
        <v>1032</v>
      </c>
    </row>
    <row r="727" spans="1:2" x14ac:dyDescent="0.25">
      <c r="A727" s="1"/>
      <c r="B727" t="s">
        <v>647</v>
      </c>
    </row>
    <row r="728" spans="1:2" x14ac:dyDescent="0.25">
      <c r="A728" s="1"/>
      <c r="B728" t="s">
        <v>1033</v>
      </c>
    </row>
    <row r="729" spans="1:2" x14ac:dyDescent="0.25">
      <c r="A729" s="1"/>
      <c r="B729" t="s">
        <v>275</v>
      </c>
    </row>
    <row r="730" spans="1:2" x14ac:dyDescent="0.25">
      <c r="A730" s="1"/>
      <c r="B730" t="s">
        <v>510</v>
      </c>
    </row>
    <row r="731" spans="1:2" x14ac:dyDescent="0.25">
      <c r="A731" s="1"/>
      <c r="B731" t="s">
        <v>742</v>
      </c>
    </row>
    <row r="732" spans="1:2" x14ac:dyDescent="0.25">
      <c r="A732" s="1" t="s">
        <v>1034</v>
      </c>
      <c r="B732" t="s">
        <v>1035</v>
      </c>
    </row>
    <row r="733" spans="1:2" x14ac:dyDescent="0.25">
      <c r="A733" s="1"/>
      <c r="B733" t="s">
        <v>1036</v>
      </c>
    </row>
    <row r="734" spans="1:2" x14ac:dyDescent="0.25">
      <c r="A734" s="1"/>
      <c r="B734" t="s">
        <v>399</v>
      </c>
    </row>
    <row r="735" spans="1:2" x14ac:dyDescent="0.25">
      <c r="A735" s="1" t="s">
        <v>8366</v>
      </c>
      <c r="B735" t="s">
        <v>1037</v>
      </c>
    </row>
    <row r="736" spans="1:2" x14ac:dyDescent="0.25">
      <c r="A736" s="1"/>
      <c r="B736" t="s">
        <v>695</v>
      </c>
    </row>
    <row r="737" spans="1:2" x14ac:dyDescent="0.25">
      <c r="A737" s="1"/>
      <c r="B737" t="s">
        <v>321</v>
      </c>
    </row>
    <row r="738" spans="1:2" x14ac:dyDescent="0.25">
      <c r="A738" s="1"/>
      <c r="B738" t="s">
        <v>612</v>
      </c>
    </row>
    <row r="739" spans="1:2" x14ac:dyDescent="0.25">
      <c r="A739" s="1"/>
      <c r="B739" t="s">
        <v>1038</v>
      </c>
    </row>
    <row r="740" spans="1:2" x14ac:dyDescent="0.25">
      <c r="A740" s="1"/>
      <c r="B740" t="s">
        <v>166</v>
      </c>
    </row>
    <row r="741" spans="1:2" x14ac:dyDescent="0.25">
      <c r="A741" s="1"/>
      <c r="B741" t="s">
        <v>149</v>
      </c>
    </row>
    <row r="742" spans="1:2" x14ac:dyDescent="0.25">
      <c r="A742" s="1"/>
      <c r="B742" t="s">
        <v>1039</v>
      </c>
    </row>
    <row r="743" spans="1:2" x14ac:dyDescent="0.25">
      <c r="A743" s="1"/>
      <c r="B743" t="s">
        <v>207</v>
      </c>
    </row>
    <row r="744" spans="1:2" x14ac:dyDescent="0.25">
      <c r="A744" s="1"/>
      <c r="B744" t="s">
        <v>1040</v>
      </c>
    </row>
    <row r="745" spans="1:2" x14ac:dyDescent="0.25">
      <c r="A745" s="1" t="s">
        <v>1041</v>
      </c>
      <c r="B745" t="s">
        <v>1042</v>
      </c>
    </row>
    <row r="746" spans="1:2" x14ac:dyDescent="0.25">
      <c r="A746" s="1" t="s">
        <v>1043</v>
      </c>
      <c r="B746" t="s">
        <v>1044</v>
      </c>
    </row>
    <row r="747" spans="1:2" x14ac:dyDescent="0.25">
      <c r="A747" s="1"/>
      <c r="B747" t="s">
        <v>1045</v>
      </c>
    </row>
    <row r="748" spans="1:2" x14ac:dyDescent="0.25">
      <c r="A748" s="1"/>
      <c r="B748" t="s">
        <v>193</v>
      </c>
    </row>
    <row r="749" spans="1:2" x14ac:dyDescent="0.25">
      <c r="A749" s="1" t="s">
        <v>1046</v>
      </c>
      <c r="B749" t="s">
        <v>1047</v>
      </c>
    </row>
    <row r="750" spans="1:2" x14ac:dyDescent="0.25">
      <c r="A750" s="1" t="s">
        <v>1048</v>
      </c>
      <c r="B750" t="s">
        <v>1049</v>
      </c>
    </row>
    <row r="751" spans="1:2" x14ac:dyDescent="0.25">
      <c r="A751" s="1"/>
      <c r="B751" t="s">
        <v>1050</v>
      </c>
    </row>
    <row r="752" spans="1:2" x14ac:dyDescent="0.25">
      <c r="A752" s="1"/>
      <c r="B752" t="s">
        <v>269</v>
      </c>
    </row>
    <row r="753" spans="1:2" x14ac:dyDescent="0.25">
      <c r="A753" s="1" t="s">
        <v>1051</v>
      </c>
      <c r="B753" t="s">
        <v>1052</v>
      </c>
    </row>
    <row r="754" spans="1:2" x14ac:dyDescent="0.25">
      <c r="A754" s="1"/>
      <c r="B754" t="s">
        <v>1053</v>
      </c>
    </row>
    <row r="755" spans="1:2" x14ac:dyDescent="0.25">
      <c r="A755" s="1"/>
      <c r="B755" t="s">
        <v>160</v>
      </c>
    </row>
    <row r="756" spans="1:2" x14ac:dyDescent="0.25">
      <c r="A756" s="1"/>
      <c r="B756" t="s">
        <v>1054</v>
      </c>
    </row>
    <row r="757" spans="1:2" x14ac:dyDescent="0.25">
      <c r="A757" s="1" t="s">
        <v>1055</v>
      </c>
      <c r="B757" t="s">
        <v>1056</v>
      </c>
    </row>
    <row r="758" spans="1:2" x14ac:dyDescent="0.25">
      <c r="A758" s="1"/>
      <c r="B758" t="s">
        <v>283</v>
      </c>
    </row>
    <row r="759" spans="1:2" x14ac:dyDescent="0.25">
      <c r="A759" s="1"/>
      <c r="B759" t="s">
        <v>599</v>
      </c>
    </row>
    <row r="760" spans="1:2" x14ac:dyDescent="0.25">
      <c r="A760" s="1" t="s">
        <v>7937</v>
      </c>
      <c r="B760" t="s">
        <v>1057</v>
      </c>
    </row>
    <row r="761" spans="1:2" x14ac:dyDescent="0.25">
      <c r="A761" s="1" t="s">
        <v>1058</v>
      </c>
      <c r="B761" t="s">
        <v>1059</v>
      </c>
    </row>
    <row r="762" spans="1:2" x14ac:dyDescent="0.25">
      <c r="A762" s="1" t="s">
        <v>1060</v>
      </c>
      <c r="B762" t="s">
        <v>1061</v>
      </c>
    </row>
    <row r="763" spans="1:2" x14ac:dyDescent="0.25">
      <c r="A763" s="1"/>
      <c r="B763" t="s">
        <v>225</v>
      </c>
    </row>
    <row r="764" spans="1:2" x14ac:dyDescent="0.25">
      <c r="A764" s="1" t="s">
        <v>1062</v>
      </c>
      <c r="B764" t="s">
        <v>1063</v>
      </c>
    </row>
    <row r="765" spans="1:2" x14ac:dyDescent="0.25">
      <c r="A765" s="1"/>
      <c r="B765" t="s">
        <v>1064</v>
      </c>
    </row>
    <row r="766" spans="1:2" x14ac:dyDescent="0.25">
      <c r="A766" s="1"/>
      <c r="B766" t="s">
        <v>582</v>
      </c>
    </row>
    <row r="767" spans="1:2" x14ac:dyDescent="0.25">
      <c r="A767" s="1"/>
      <c r="B767" t="s">
        <v>1065</v>
      </c>
    </row>
    <row r="768" spans="1:2" x14ac:dyDescent="0.25">
      <c r="A768" s="1"/>
      <c r="B768" t="s">
        <v>1066</v>
      </c>
    </row>
    <row r="769" spans="1:2" x14ac:dyDescent="0.25">
      <c r="A769" s="1"/>
      <c r="B769" t="s">
        <v>744</v>
      </c>
    </row>
    <row r="770" spans="1:2" x14ac:dyDescent="0.25">
      <c r="A770" s="1" t="s">
        <v>8354</v>
      </c>
      <c r="B770" t="s">
        <v>1067</v>
      </c>
    </row>
    <row r="771" spans="1:2" x14ac:dyDescent="0.25">
      <c r="A771" s="1" t="s">
        <v>1068</v>
      </c>
      <c r="B771" t="s">
        <v>187</v>
      </c>
    </row>
    <row r="772" spans="1:2" x14ac:dyDescent="0.25">
      <c r="A772" s="1"/>
      <c r="B772" t="s">
        <v>415</v>
      </c>
    </row>
    <row r="773" spans="1:2" x14ac:dyDescent="0.25">
      <c r="A773" s="1"/>
      <c r="B773" t="s">
        <v>1069</v>
      </c>
    </row>
    <row r="774" spans="1:2" x14ac:dyDescent="0.25">
      <c r="A774" s="1"/>
      <c r="B774" t="s">
        <v>740</v>
      </c>
    </row>
    <row r="775" spans="1:2" x14ac:dyDescent="0.25">
      <c r="A775" s="1"/>
      <c r="B775" t="s">
        <v>411</v>
      </c>
    </row>
    <row r="776" spans="1:2" x14ac:dyDescent="0.25">
      <c r="A776" s="1"/>
      <c r="B776" t="s">
        <v>1070</v>
      </c>
    </row>
    <row r="777" spans="1:2" x14ac:dyDescent="0.25">
      <c r="A777" s="1"/>
      <c r="B777" t="s">
        <v>1071</v>
      </c>
    </row>
    <row r="778" spans="1:2" x14ac:dyDescent="0.25">
      <c r="A778" s="1"/>
      <c r="B778" t="s">
        <v>665</v>
      </c>
    </row>
    <row r="779" spans="1:2" x14ac:dyDescent="0.25">
      <c r="A779" s="1"/>
      <c r="B779" t="s">
        <v>538</v>
      </c>
    </row>
    <row r="780" spans="1:2" x14ac:dyDescent="0.25">
      <c r="A780" s="1"/>
      <c r="B780" t="s">
        <v>1072</v>
      </c>
    </row>
    <row r="781" spans="1:2" x14ac:dyDescent="0.25">
      <c r="A781" s="1"/>
      <c r="B781" t="s">
        <v>651</v>
      </c>
    </row>
    <row r="782" spans="1:2" x14ac:dyDescent="0.25">
      <c r="A782" s="1"/>
      <c r="B782" t="s">
        <v>349</v>
      </c>
    </row>
    <row r="783" spans="1:2" x14ac:dyDescent="0.25">
      <c r="A783" s="1" t="s">
        <v>1073</v>
      </c>
      <c r="B783" t="s">
        <v>1074</v>
      </c>
    </row>
    <row r="784" spans="1:2" x14ac:dyDescent="0.25">
      <c r="A784" s="1"/>
      <c r="B784" t="s">
        <v>359</v>
      </c>
    </row>
    <row r="785" spans="1:2" x14ac:dyDescent="0.25">
      <c r="A785" s="1"/>
      <c r="B785" t="s">
        <v>267</v>
      </c>
    </row>
    <row r="786" spans="1:2" x14ac:dyDescent="0.25">
      <c r="A786" s="1" t="s">
        <v>8369</v>
      </c>
      <c r="B786" t="s">
        <v>8370</v>
      </c>
    </row>
    <row r="787" spans="1:2" x14ac:dyDescent="0.25">
      <c r="A787" s="1"/>
      <c r="B787" t="s">
        <v>530</v>
      </c>
    </row>
    <row r="788" spans="1:2" x14ac:dyDescent="0.25">
      <c r="A788" s="1"/>
      <c r="B788" t="s">
        <v>1075</v>
      </c>
    </row>
    <row r="789" spans="1:2" x14ac:dyDescent="0.25">
      <c r="A789" s="1"/>
      <c r="B789" t="s">
        <v>574</v>
      </c>
    </row>
    <row r="790" spans="1:2" x14ac:dyDescent="0.25">
      <c r="A790" s="1" t="s">
        <v>1076</v>
      </c>
      <c r="B790" t="s">
        <v>1077</v>
      </c>
    </row>
    <row r="791" spans="1:2" x14ac:dyDescent="0.25">
      <c r="A791" s="1"/>
      <c r="B791" t="s">
        <v>1078</v>
      </c>
    </row>
    <row r="792" spans="1:2" x14ac:dyDescent="0.25">
      <c r="A792" s="1" t="s">
        <v>7917</v>
      </c>
      <c r="B792" t="s">
        <v>1079</v>
      </c>
    </row>
    <row r="793" spans="1:2" x14ac:dyDescent="0.25">
      <c r="A793" s="1"/>
      <c r="B793" t="s">
        <v>1080</v>
      </c>
    </row>
    <row r="794" spans="1:2" x14ac:dyDescent="0.25">
      <c r="A794" s="1" t="s">
        <v>1081</v>
      </c>
      <c r="B794" t="s">
        <v>1082</v>
      </c>
    </row>
    <row r="795" spans="1:2" x14ac:dyDescent="0.25">
      <c r="A795" s="1" t="s">
        <v>1083</v>
      </c>
      <c r="B795" t="s">
        <v>1084</v>
      </c>
    </row>
    <row r="796" spans="1:2" x14ac:dyDescent="0.25">
      <c r="A796" s="1" t="s">
        <v>1085</v>
      </c>
      <c r="B796" t="s">
        <v>1086</v>
      </c>
    </row>
    <row r="797" spans="1:2" x14ac:dyDescent="0.25">
      <c r="A797" s="1"/>
      <c r="B797" t="s">
        <v>1087</v>
      </c>
    </row>
    <row r="798" spans="1:2" x14ac:dyDescent="0.25">
      <c r="A798" s="1"/>
      <c r="B798" t="s">
        <v>299</v>
      </c>
    </row>
    <row r="799" spans="1:2" x14ac:dyDescent="0.25">
      <c r="A799" s="1"/>
      <c r="B799" t="s">
        <v>1088</v>
      </c>
    </row>
    <row r="800" spans="1:2" x14ac:dyDescent="0.25">
      <c r="A800" s="1"/>
      <c r="B800" t="s">
        <v>715</v>
      </c>
    </row>
    <row r="801" spans="1:2" x14ac:dyDescent="0.25">
      <c r="A801" s="1" t="s">
        <v>1089</v>
      </c>
      <c r="B801" t="s">
        <v>1090</v>
      </c>
    </row>
    <row r="802" spans="1:2" x14ac:dyDescent="0.25">
      <c r="A802" s="1"/>
      <c r="B802" t="s">
        <v>731</v>
      </c>
    </row>
    <row r="803" spans="1:2" x14ac:dyDescent="0.25">
      <c r="A803" s="1"/>
      <c r="B803" t="s">
        <v>1091</v>
      </c>
    </row>
    <row r="804" spans="1:2" x14ac:dyDescent="0.25">
      <c r="A804" s="1"/>
      <c r="B804" t="s">
        <v>1092</v>
      </c>
    </row>
    <row r="805" spans="1:2" x14ac:dyDescent="0.25">
      <c r="A805" s="1"/>
      <c r="B805" t="s">
        <v>293</v>
      </c>
    </row>
    <row r="806" spans="1:2" x14ac:dyDescent="0.25">
      <c r="A806" s="1" t="s">
        <v>1093</v>
      </c>
      <c r="B806" t="s">
        <v>1094</v>
      </c>
    </row>
    <row r="807" spans="1:2" x14ac:dyDescent="0.25">
      <c r="A807" s="1"/>
      <c r="B807" t="s">
        <v>1095</v>
      </c>
    </row>
    <row r="808" spans="1:2" x14ac:dyDescent="0.25">
      <c r="A808" s="1"/>
      <c r="B808" t="s">
        <v>273</v>
      </c>
    </row>
    <row r="809" spans="1:2" x14ac:dyDescent="0.25">
      <c r="A809" s="1"/>
      <c r="B809" t="s">
        <v>1096</v>
      </c>
    </row>
    <row r="810" spans="1:2" x14ac:dyDescent="0.25">
      <c r="A810" s="1"/>
      <c r="B810" t="s">
        <v>501</v>
      </c>
    </row>
    <row r="811" spans="1:2" x14ac:dyDescent="0.25">
      <c r="A811" s="1"/>
      <c r="B811" t="s">
        <v>96</v>
      </c>
    </row>
    <row r="812" spans="1:2" x14ac:dyDescent="0.25">
      <c r="A812" s="1"/>
      <c r="B812" t="s">
        <v>111</v>
      </c>
    </row>
    <row r="813" spans="1:2" x14ac:dyDescent="0.25">
      <c r="A813" s="1" t="s">
        <v>7886</v>
      </c>
      <c r="B813" t="s">
        <v>117</v>
      </c>
    </row>
    <row r="814" spans="1:2" x14ac:dyDescent="0.25">
      <c r="A814" s="1"/>
      <c r="B814" t="s">
        <v>189</v>
      </c>
    </row>
    <row r="815" spans="1:2" x14ac:dyDescent="0.25">
      <c r="A815" s="1"/>
      <c r="B815" t="s">
        <v>1097</v>
      </c>
    </row>
    <row r="816" spans="1:2" x14ac:dyDescent="0.25">
      <c r="A816" s="1"/>
      <c r="B816" t="s">
        <v>153</v>
      </c>
    </row>
    <row r="817" spans="1:2" x14ac:dyDescent="0.25">
      <c r="A817" s="1"/>
      <c r="B817" t="s">
        <v>618</v>
      </c>
    </row>
    <row r="818" spans="1:2" x14ac:dyDescent="0.25">
      <c r="A818" s="1" t="s">
        <v>1098</v>
      </c>
      <c r="B818" t="s">
        <v>1099</v>
      </c>
    </row>
    <row r="819" spans="1:2" x14ac:dyDescent="0.25">
      <c r="A819" s="1"/>
      <c r="B819" t="s">
        <v>735</v>
      </c>
    </row>
    <row r="820" spans="1:2" x14ac:dyDescent="0.25">
      <c r="A820" s="1"/>
      <c r="B820" t="s">
        <v>463</v>
      </c>
    </row>
    <row r="821" spans="1:2" x14ac:dyDescent="0.25">
      <c r="A821" s="1" t="s">
        <v>1100</v>
      </c>
      <c r="B821" t="s">
        <v>1101</v>
      </c>
    </row>
    <row r="822" spans="1:2" x14ac:dyDescent="0.25">
      <c r="A822" s="1"/>
      <c r="B822" t="s">
        <v>1102</v>
      </c>
    </row>
    <row r="823" spans="1:2" x14ac:dyDescent="0.25">
      <c r="A823" s="1" t="s">
        <v>1103</v>
      </c>
      <c r="B823" t="s">
        <v>8632</v>
      </c>
    </row>
    <row r="824" spans="1:2" x14ac:dyDescent="0.25">
      <c r="A824" s="1"/>
      <c r="B824" t="s">
        <v>417</v>
      </c>
    </row>
    <row r="825" spans="1:2" x14ac:dyDescent="0.25">
      <c r="A825" s="1"/>
      <c r="B825" t="s">
        <v>760</v>
      </c>
    </row>
    <row r="826" spans="1:2" x14ac:dyDescent="0.25">
      <c r="A826" s="1"/>
      <c r="B826" t="s">
        <v>1104</v>
      </c>
    </row>
    <row r="827" spans="1:2" x14ac:dyDescent="0.25">
      <c r="A827" s="1"/>
      <c r="B827" t="s">
        <v>1105</v>
      </c>
    </row>
    <row r="828" spans="1:2" x14ac:dyDescent="0.25">
      <c r="A828" s="1"/>
      <c r="B828" t="s">
        <v>1106</v>
      </c>
    </row>
    <row r="829" spans="1:2" x14ac:dyDescent="0.25">
      <c r="A829" s="1" t="s">
        <v>1107</v>
      </c>
      <c r="B829" t="s">
        <v>1108</v>
      </c>
    </row>
    <row r="830" spans="1:2" x14ac:dyDescent="0.25">
      <c r="A830" s="1"/>
      <c r="B830" t="s">
        <v>534</v>
      </c>
    </row>
    <row r="831" spans="1:2" x14ac:dyDescent="0.25">
      <c r="A831" s="1"/>
      <c r="B831" t="s">
        <v>1109</v>
      </c>
    </row>
    <row r="832" spans="1:2" x14ac:dyDescent="0.25">
      <c r="A832" s="1"/>
      <c r="B832" t="s">
        <v>1110</v>
      </c>
    </row>
    <row r="833" spans="1:2" x14ac:dyDescent="0.25">
      <c r="A833" s="1"/>
      <c r="B833" t="s">
        <v>518</v>
      </c>
    </row>
    <row r="834" spans="1:2" x14ac:dyDescent="0.25">
      <c r="A834" s="1"/>
      <c r="B834" t="s">
        <v>1111</v>
      </c>
    </row>
    <row r="835" spans="1:2" x14ac:dyDescent="0.25">
      <c r="A835" s="1" t="s">
        <v>1112</v>
      </c>
      <c r="B835" t="s">
        <v>1113</v>
      </c>
    </row>
    <row r="836" spans="1:2" x14ac:dyDescent="0.25">
      <c r="A836" s="1"/>
      <c r="B836" t="s">
        <v>1114</v>
      </c>
    </row>
    <row r="837" spans="1:2" x14ac:dyDescent="0.25">
      <c r="A837" s="1"/>
      <c r="B837" t="s">
        <v>1115</v>
      </c>
    </row>
    <row r="838" spans="1:2" x14ac:dyDescent="0.25">
      <c r="A838" s="1" t="s">
        <v>1116</v>
      </c>
      <c r="B838" t="s">
        <v>1117</v>
      </c>
    </row>
    <row r="839" spans="1:2" x14ac:dyDescent="0.25">
      <c r="A839" s="1"/>
      <c r="B839" t="s">
        <v>659</v>
      </c>
    </row>
    <row r="840" spans="1:2" x14ac:dyDescent="0.25">
      <c r="A840" s="1"/>
      <c r="B840" t="s">
        <v>1118</v>
      </c>
    </row>
    <row r="841" spans="1:2" x14ac:dyDescent="0.25">
      <c r="A841" s="1"/>
      <c r="B841" t="s">
        <v>1119</v>
      </c>
    </row>
    <row r="842" spans="1:2" x14ac:dyDescent="0.25">
      <c r="A842" s="1"/>
      <c r="B842" t="s">
        <v>1120</v>
      </c>
    </row>
    <row r="843" spans="1:2" x14ac:dyDescent="0.25">
      <c r="A843" s="1" t="s">
        <v>1121</v>
      </c>
      <c r="B843" t="s">
        <v>1122</v>
      </c>
    </row>
    <row r="844" spans="1:2" x14ac:dyDescent="0.25">
      <c r="A844" s="1"/>
      <c r="B844" t="s">
        <v>377</v>
      </c>
    </row>
    <row r="845" spans="1:2" x14ac:dyDescent="0.25">
      <c r="A845" s="1"/>
      <c r="B845" t="s">
        <v>367</v>
      </c>
    </row>
    <row r="846" spans="1:2" x14ac:dyDescent="0.25">
      <c r="A846" s="1"/>
      <c r="B846" t="s">
        <v>1123</v>
      </c>
    </row>
    <row r="847" spans="1:2" x14ac:dyDescent="0.25">
      <c r="A847" s="1" t="s">
        <v>1124</v>
      </c>
      <c r="B847" t="s">
        <v>1125</v>
      </c>
    </row>
    <row r="848" spans="1:2" x14ac:dyDescent="0.25">
      <c r="A848" s="1"/>
      <c r="B848" t="s">
        <v>369</v>
      </c>
    </row>
    <row r="849" spans="1:2" x14ac:dyDescent="0.25">
      <c r="A849" s="1"/>
      <c r="B849" t="s">
        <v>371</v>
      </c>
    </row>
    <row r="850" spans="1:2" x14ac:dyDescent="0.25">
      <c r="A850" s="1"/>
      <c r="B850" t="s">
        <v>379</v>
      </c>
    </row>
    <row r="851" spans="1:2" x14ac:dyDescent="0.25">
      <c r="A851" s="1" t="s">
        <v>7891</v>
      </c>
      <c r="B851" t="s">
        <v>1126</v>
      </c>
    </row>
    <row r="852" spans="1:2" x14ac:dyDescent="0.25">
      <c r="A852" s="1"/>
      <c r="B852" t="s">
        <v>1127</v>
      </c>
    </row>
    <row r="853" spans="1:2" x14ac:dyDescent="0.25">
      <c r="A853" s="1"/>
      <c r="B853" t="s">
        <v>1128</v>
      </c>
    </row>
    <row r="854" spans="1:2" x14ac:dyDescent="0.25">
      <c r="A854" s="1"/>
      <c r="B854" t="s">
        <v>1129</v>
      </c>
    </row>
    <row r="855" spans="1:2" x14ac:dyDescent="0.25">
      <c r="A855" s="1"/>
      <c r="B855" t="s">
        <v>644</v>
      </c>
    </row>
    <row r="856" spans="1:2" x14ac:dyDescent="0.25">
      <c r="A856" s="1" t="s">
        <v>1130</v>
      </c>
      <c r="B856" t="s">
        <v>1131</v>
      </c>
    </row>
    <row r="857" spans="1:2" x14ac:dyDescent="0.25">
      <c r="A857" s="1" t="s">
        <v>1132</v>
      </c>
      <c r="B857" t="s">
        <v>653</v>
      </c>
    </row>
    <row r="858" spans="1:2" x14ac:dyDescent="0.25">
      <c r="A858" s="1"/>
      <c r="B858" t="s">
        <v>630</v>
      </c>
    </row>
    <row r="859" spans="1:2" x14ac:dyDescent="0.25">
      <c r="A859" s="1"/>
      <c r="B859" t="s">
        <v>181</v>
      </c>
    </row>
    <row r="860" spans="1:2" x14ac:dyDescent="0.25">
      <c r="A860" s="1"/>
      <c r="B860" t="s">
        <v>319</v>
      </c>
    </row>
    <row r="861" spans="1:2" x14ac:dyDescent="0.25">
      <c r="A861" s="1" t="s">
        <v>8161</v>
      </c>
      <c r="B861" t="s">
        <v>8162</v>
      </c>
    </row>
    <row r="862" spans="1:2" x14ac:dyDescent="0.25">
      <c r="A862" s="1" t="s">
        <v>1133</v>
      </c>
      <c r="B862" t="s">
        <v>1134</v>
      </c>
    </row>
    <row r="863" spans="1:2" x14ac:dyDescent="0.25">
      <c r="A863" s="1"/>
      <c r="B863" t="s">
        <v>774</v>
      </c>
    </row>
    <row r="864" spans="1:2" x14ac:dyDescent="0.25">
      <c r="A864" s="1"/>
      <c r="B864" t="s">
        <v>1135</v>
      </c>
    </row>
    <row r="865" spans="1:2" x14ac:dyDescent="0.25">
      <c r="A865" s="1"/>
      <c r="B865" t="s">
        <v>1136</v>
      </c>
    </row>
    <row r="866" spans="1:2" x14ac:dyDescent="0.25">
      <c r="A866" s="1"/>
      <c r="B866" t="s">
        <v>279</v>
      </c>
    </row>
    <row r="867" spans="1:2" x14ac:dyDescent="0.25">
      <c r="A867" s="1"/>
      <c r="B867" t="s">
        <v>131</v>
      </c>
    </row>
    <row r="868" spans="1:2" x14ac:dyDescent="0.25">
      <c r="A868" s="1" t="s">
        <v>1137</v>
      </c>
      <c r="B868" t="s">
        <v>1138</v>
      </c>
    </row>
    <row r="869" spans="1:2" x14ac:dyDescent="0.25">
      <c r="A869" s="1"/>
      <c r="B869" t="s">
        <v>119</v>
      </c>
    </row>
    <row r="870" spans="1:2" x14ac:dyDescent="0.25">
      <c r="A870" s="1"/>
      <c r="B870" t="s">
        <v>1139</v>
      </c>
    </row>
    <row r="871" spans="1:2" x14ac:dyDescent="0.25">
      <c r="A871" s="1"/>
      <c r="B871" t="s">
        <v>104</v>
      </c>
    </row>
    <row r="872" spans="1:2" x14ac:dyDescent="0.25">
      <c r="A872" s="1"/>
      <c r="B872" t="s">
        <v>1140</v>
      </c>
    </row>
    <row r="873" spans="1:2" x14ac:dyDescent="0.25">
      <c r="A873" s="1"/>
      <c r="B873" t="s">
        <v>1141</v>
      </c>
    </row>
    <row r="874" spans="1:2" x14ac:dyDescent="0.25">
      <c r="A874" s="1"/>
      <c r="B874" t="s">
        <v>155</v>
      </c>
    </row>
    <row r="875" spans="1:2" x14ac:dyDescent="0.25">
      <c r="A875" s="1" t="s">
        <v>7844</v>
      </c>
      <c r="B875" t="s">
        <v>1142</v>
      </c>
    </row>
    <row r="876" spans="1:2" x14ac:dyDescent="0.25">
      <c r="A876" s="1" t="s">
        <v>1143</v>
      </c>
      <c r="B876" t="s">
        <v>1144</v>
      </c>
    </row>
    <row r="877" spans="1:2" x14ac:dyDescent="0.25">
      <c r="A877" s="1" t="s">
        <v>1145</v>
      </c>
      <c r="B877" t="s">
        <v>1146</v>
      </c>
    </row>
    <row r="878" spans="1:2" x14ac:dyDescent="0.25">
      <c r="A878" s="1"/>
      <c r="B878" t="s">
        <v>127</v>
      </c>
    </row>
    <row r="879" spans="1:2" x14ac:dyDescent="0.25">
      <c r="A879" s="1" t="s">
        <v>1147</v>
      </c>
      <c r="B879" t="s">
        <v>1148</v>
      </c>
    </row>
    <row r="880" spans="1:2" x14ac:dyDescent="0.25">
      <c r="A880" s="1"/>
      <c r="B880" t="s">
        <v>601</v>
      </c>
    </row>
    <row r="881" spans="1:2" x14ac:dyDescent="0.25">
      <c r="A881" s="1"/>
      <c r="B881" t="s">
        <v>770</v>
      </c>
    </row>
    <row r="882" spans="1:2" x14ac:dyDescent="0.25">
      <c r="A882" s="1" t="s">
        <v>7933</v>
      </c>
      <c r="B882" t="s">
        <v>1149</v>
      </c>
    </row>
    <row r="883" spans="1:2" x14ac:dyDescent="0.25">
      <c r="A883" s="1"/>
      <c r="B883" t="s">
        <v>1150</v>
      </c>
    </row>
    <row r="884" spans="1:2" x14ac:dyDescent="0.25">
      <c r="A884" s="1" t="s">
        <v>7838</v>
      </c>
      <c r="B884" t="s">
        <v>1151</v>
      </c>
    </row>
    <row r="885" spans="1:2" x14ac:dyDescent="0.25">
      <c r="A885" s="1"/>
      <c r="B885" t="s">
        <v>669</v>
      </c>
    </row>
    <row r="886" spans="1:2" x14ac:dyDescent="0.25">
      <c r="A886" s="1" t="s">
        <v>1152</v>
      </c>
      <c r="B886" t="s">
        <v>1153</v>
      </c>
    </row>
    <row r="887" spans="1:2" x14ac:dyDescent="0.25">
      <c r="A887" s="1" t="s">
        <v>7908</v>
      </c>
      <c r="B887" t="s">
        <v>1154</v>
      </c>
    </row>
    <row r="888" spans="1:2" x14ac:dyDescent="0.25">
      <c r="A888" s="1"/>
      <c r="B888" t="s">
        <v>1155</v>
      </c>
    </row>
    <row r="889" spans="1:2" x14ac:dyDescent="0.25">
      <c r="A889" s="1"/>
      <c r="B889" t="s">
        <v>711</v>
      </c>
    </row>
    <row r="890" spans="1:2" x14ac:dyDescent="0.25">
      <c r="A890" s="1"/>
      <c r="B890" t="s">
        <v>1156</v>
      </c>
    </row>
    <row r="891" spans="1:2" x14ac:dyDescent="0.25">
      <c r="A891" s="1"/>
      <c r="B891" t="s">
        <v>1157</v>
      </c>
    </row>
    <row r="892" spans="1:2" x14ac:dyDescent="0.25">
      <c r="A892" s="1"/>
      <c r="B892" t="s">
        <v>291</v>
      </c>
    </row>
    <row r="893" spans="1:2" x14ac:dyDescent="0.25">
      <c r="A893" s="1"/>
      <c r="B893" t="s">
        <v>733</v>
      </c>
    </row>
    <row r="894" spans="1:2" x14ac:dyDescent="0.25">
      <c r="A894" s="1"/>
      <c r="B894" t="s">
        <v>776</v>
      </c>
    </row>
    <row r="895" spans="1:2" x14ac:dyDescent="0.25">
      <c r="A895" s="1"/>
      <c r="B895" t="s">
        <v>317</v>
      </c>
    </row>
    <row r="896" spans="1:2" x14ac:dyDescent="0.25">
      <c r="A896" s="1"/>
      <c r="B896" t="s">
        <v>778</v>
      </c>
    </row>
    <row r="897" spans="1:2" x14ac:dyDescent="0.25">
      <c r="A897" s="1"/>
      <c r="B897" t="s">
        <v>173</v>
      </c>
    </row>
    <row r="898" spans="1:2" x14ac:dyDescent="0.25">
      <c r="A898" s="1"/>
      <c r="B898" t="s">
        <v>1158</v>
      </c>
    </row>
    <row r="899" spans="1:2" x14ac:dyDescent="0.25">
      <c r="A899" s="1"/>
      <c r="B899" t="s">
        <v>1159</v>
      </c>
    </row>
    <row r="900" spans="1:2" x14ac:dyDescent="0.25">
      <c r="A900" s="1"/>
      <c r="B900" t="s">
        <v>580</v>
      </c>
    </row>
    <row r="901" spans="1:2" x14ac:dyDescent="0.25">
      <c r="A901" s="1"/>
      <c r="B901" t="s">
        <v>419</v>
      </c>
    </row>
    <row r="902" spans="1:2" x14ac:dyDescent="0.25">
      <c r="A902" s="1" t="s">
        <v>1160</v>
      </c>
      <c r="B902" t="s">
        <v>1161</v>
      </c>
    </row>
    <row r="903" spans="1:2" x14ac:dyDescent="0.25">
      <c r="A903" s="1"/>
      <c r="B903" t="s">
        <v>375</v>
      </c>
    </row>
    <row r="904" spans="1:2" x14ac:dyDescent="0.25">
      <c r="A904" s="1" t="s">
        <v>7930</v>
      </c>
      <c r="B904" t="s">
        <v>1162</v>
      </c>
    </row>
    <row r="905" spans="1:2" x14ac:dyDescent="0.25">
      <c r="A905" s="1"/>
      <c r="B905" t="s">
        <v>373</v>
      </c>
    </row>
    <row r="906" spans="1:2" x14ac:dyDescent="0.25">
      <c r="A906" s="1" t="s">
        <v>1163</v>
      </c>
      <c r="B906" t="s">
        <v>1164</v>
      </c>
    </row>
    <row r="907" spans="1:2" x14ac:dyDescent="0.25">
      <c r="A907" s="1"/>
      <c r="B907" t="s">
        <v>1165</v>
      </c>
    </row>
    <row r="908" spans="1:2" x14ac:dyDescent="0.25">
      <c r="A908" s="1"/>
      <c r="B908" t="s">
        <v>1166</v>
      </c>
    </row>
    <row r="909" spans="1:2" x14ac:dyDescent="0.25">
      <c r="A909" s="1" t="s">
        <v>7924</v>
      </c>
      <c r="B909" t="s">
        <v>1167</v>
      </c>
    </row>
    <row r="910" spans="1:2" x14ac:dyDescent="0.25">
      <c r="A910" s="1"/>
      <c r="B910" t="s">
        <v>671</v>
      </c>
    </row>
    <row r="911" spans="1:2" x14ac:dyDescent="0.25">
      <c r="A911" s="1" t="s">
        <v>422</v>
      </c>
      <c r="B911" t="s">
        <v>1168</v>
      </c>
    </row>
    <row r="912" spans="1:2" x14ac:dyDescent="0.25">
      <c r="A912" s="1"/>
      <c r="B912" t="s">
        <v>403</v>
      </c>
    </row>
    <row r="913" spans="1:2" x14ac:dyDescent="0.25">
      <c r="A913" s="1" t="s">
        <v>1169</v>
      </c>
      <c r="B913" t="s">
        <v>1170</v>
      </c>
    </row>
    <row r="914" spans="1:2" x14ac:dyDescent="0.25">
      <c r="A914" s="1"/>
      <c r="B914" t="s">
        <v>1171</v>
      </c>
    </row>
    <row r="915" spans="1:2" x14ac:dyDescent="0.25">
      <c r="A915" s="1"/>
      <c r="B915" t="s">
        <v>393</v>
      </c>
    </row>
    <row r="916" spans="1:2" x14ac:dyDescent="0.25">
      <c r="A916" s="1"/>
      <c r="B916" t="s">
        <v>752</v>
      </c>
    </row>
    <row r="917" spans="1:2" x14ac:dyDescent="0.25">
      <c r="A917" s="1"/>
      <c r="B917" t="s">
        <v>1172</v>
      </c>
    </row>
    <row r="918" spans="1:2" x14ac:dyDescent="0.25">
      <c r="A918" s="1"/>
      <c r="B918" t="s">
        <v>147</v>
      </c>
    </row>
    <row r="919" spans="1:2" x14ac:dyDescent="0.25">
      <c r="A919" s="1"/>
      <c r="B919" t="s">
        <v>1173</v>
      </c>
    </row>
    <row r="920" spans="1:2" x14ac:dyDescent="0.25">
      <c r="A920" s="1" t="s">
        <v>1174</v>
      </c>
      <c r="B920" t="s">
        <v>1175</v>
      </c>
    </row>
    <row r="921" spans="1:2" x14ac:dyDescent="0.25">
      <c r="A921" s="1" t="s">
        <v>1176</v>
      </c>
      <c r="B921" t="s">
        <v>1177</v>
      </c>
    </row>
    <row r="922" spans="1:2" x14ac:dyDescent="0.25">
      <c r="A922" s="1"/>
      <c r="B922" t="s">
        <v>1178</v>
      </c>
    </row>
    <row r="923" spans="1:2" x14ac:dyDescent="0.25">
      <c r="A923" s="1"/>
      <c r="B923" t="s">
        <v>1179</v>
      </c>
    </row>
    <row r="924" spans="1:2" x14ac:dyDescent="0.25">
      <c r="A924" s="1" t="s">
        <v>8589</v>
      </c>
      <c r="B924" t="s">
        <v>1180</v>
      </c>
    </row>
    <row r="925" spans="1:2" x14ac:dyDescent="0.25">
      <c r="A925" s="1"/>
      <c r="B925" t="s">
        <v>1181</v>
      </c>
    </row>
    <row r="926" spans="1:2" x14ac:dyDescent="0.25">
      <c r="A926" s="1" t="s">
        <v>1182</v>
      </c>
      <c r="B926" t="s">
        <v>1183</v>
      </c>
    </row>
    <row r="927" spans="1:2" x14ac:dyDescent="0.25">
      <c r="A927" s="1"/>
      <c r="B927" t="s">
        <v>1184</v>
      </c>
    </row>
    <row r="928" spans="1:2" x14ac:dyDescent="0.25">
      <c r="A928" s="1" t="s">
        <v>8319</v>
      </c>
      <c r="B928" t="s">
        <v>8029</v>
      </c>
    </row>
    <row r="929" spans="1:2" x14ac:dyDescent="0.25">
      <c r="A929" s="1"/>
      <c r="B929" t="s">
        <v>8030</v>
      </c>
    </row>
    <row r="930" spans="1:2" x14ac:dyDescent="0.25">
      <c r="A930" s="1"/>
      <c r="B930" t="s">
        <v>338</v>
      </c>
    </row>
    <row r="931" spans="1:2" x14ac:dyDescent="0.25">
      <c r="A931" s="1"/>
      <c r="B931" t="s">
        <v>1185</v>
      </c>
    </row>
    <row r="932" spans="1:2" x14ac:dyDescent="0.25">
      <c r="A932" s="1" t="s">
        <v>1186</v>
      </c>
      <c r="B932" t="s">
        <v>1187</v>
      </c>
    </row>
    <row r="933" spans="1:2" x14ac:dyDescent="0.25">
      <c r="A933" s="1"/>
      <c r="B933" t="s">
        <v>655</v>
      </c>
    </row>
    <row r="934" spans="1:2" x14ac:dyDescent="0.25">
      <c r="A934" s="1"/>
      <c r="B934" t="s">
        <v>480</v>
      </c>
    </row>
    <row r="935" spans="1:2" x14ac:dyDescent="0.25">
      <c r="A935" s="1"/>
      <c r="B935" t="s">
        <v>673</v>
      </c>
    </row>
    <row r="936" spans="1:2" x14ac:dyDescent="0.25">
      <c r="A936" s="1"/>
      <c r="B936" t="s">
        <v>1188</v>
      </c>
    </row>
    <row r="937" spans="1:2" x14ac:dyDescent="0.25">
      <c r="A937" s="1" t="s">
        <v>1189</v>
      </c>
      <c r="B937" t="s">
        <v>1190</v>
      </c>
    </row>
    <row r="938" spans="1:2" x14ac:dyDescent="0.25">
      <c r="A938" s="1"/>
      <c r="B938" t="s">
        <v>1191</v>
      </c>
    </row>
    <row r="939" spans="1:2" x14ac:dyDescent="0.25">
      <c r="A939" s="1"/>
      <c r="B939" t="s">
        <v>407</v>
      </c>
    </row>
    <row r="940" spans="1:2" x14ac:dyDescent="0.25">
      <c r="A940" s="1"/>
      <c r="B940" t="s">
        <v>473</v>
      </c>
    </row>
    <row r="941" spans="1:2" x14ac:dyDescent="0.25">
      <c r="A941" s="1" t="s">
        <v>1192</v>
      </c>
      <c r="B941" t="s">
        <v>1193</v>
      </c>
    </row>
    <row r="942" spans="1:2" x14ac:dyDescent="0.25">
      <c r="A942" s="1" t="s">
        <v>1194</v>
      </c>
      <c r="B942" t="s">
        <v>1195</v>
      </c>
    </row>
    <row r="943" spans="1:2" x14ac:dyDescent="0.25">
      <c r="A943" s="1"/>
      <c r="B943" t="s">
        <v>713</v>
      </c>
    </row>
    <row r="944" spans="1:2" x14ac:dyDescent="0.25">
      <c r="A944" s="1"/>
      <c r="B944" t="s">
        <v>313</v>
      </c>
    </row>
    <row r="945" spans="1:2" x14ac:dyDescent="0.25">
      <c r="A945" s="1"/>
      <c r="B945" t="s">
        <v>1196</v>
      </c>
    </row>
    <row r="946" spans="1:2" x14ac:dyDescent="0.25">
      <c r="A946" s="1" t="s">
        <v>1197</v>
      </c>
      <c r="B946" t="s">
        <v>1198</v>
      </c>
    </row>
    <row r="947" spans="1:2" x14ac:dyDescent="0.25">
      <c r="A947" s="1" t="s">
        <v>1199</v>
      </c>
      <c r="B947" t="s">
        <v>1200</v>
      </c>
    </row>
    <row r="948" spans="1:2" x14ac:dyDescent="0.25">
      <c r="A948" s="1"/>
      <c r="B948" t="s">
        <v>199</v>
      </c>
    </row>
    <row r="949" spans="1:2" x14ac:dyDescent="0.25">
      <c r="A949" s="1" t="s">
        <v>8683</v>
      </c>
      <c r="B949" t="s">
        <v>8684</v>
      </c>
    </row>
    <row r="950" spans="1:2" x14ac:dyDescent="0.25">
      <c r="A950" s="1" t="s">
        <v>1201</v>
      </c>
      <c r="B950" t="s">
        <v>1202</v>
      </c>
    </row>
    <row r="951" spans="1:2" x14ac:dyDescent="0.25">
      <c r="A951" s="1"/>
      <c r="B951" t="s">
        <v>219</v>
      </c>
    </row>
    <row r="952" spans="1:2" x14ac:dyDescent="0.25">
      <c r="A952" s="1" t="s">
        <v>1203</v>
      </c>
      <c r="B952" t="s">
        <v>1204</v>
      </c>
    </row>
    <row r="953" spans="1:2" x14ac:dyDescent="0.25">
      <c r="A953" s="1" t="s">
        <v>9014</v>
      </c>
      <c r="B953" t="s">
        <v>9015</v>
      </c>
    </row>
    <row r="954" spans="1:2" x14ac:dyDescent="0.25">
      <c r="A954" s="1"/>
      <c r="B954" t="s">
        <v>503</v>
      </c>
    </row>
    <row r="955" spans="1:2" x14ac:dyDescent="0.25">
      <c r="A955" s="1" t="s">
        <v>1205</v>
      </c>
      <c r="B955" t="s">
        <v>1206</v>
      </c>
    </row>
    <row r="956" spans="1:2" x14ac:dyDescent="0.25">
      <c r="A956" s="1"/>
      <c r="B956" t="s">
        <v>1207</v>
      </c>
    </row>
    <row r="957" spans="1:2" x14ac:dyDescent="0.25">
      <c r="A957" s="1"/>
      <c r="B957" t="s">
        <v>1208</v>
      </c>
    </row>
    <row r="958" spans="1:2" x14ac:dyDescent="0.25">
      <c r="A958" s="1"/>
      <c r="B958" t="s">
        <v>338</v>
      </c>
    </row>
    <row r="959" spans="1:2" x14ac:dyDescent="0.25">
      <c r="A959" s="1"/>
      <c r="B959" t="s">
        <v>1209</v>
      </c>
    </row>
    <row r="960" spans="1:2" x14ac:dyDescent="0.25">
      <c r="A960" s="1"/>
      <c r="B960" t="s">
        <v>1210</v>
      </c>
    </row>
    <row r="961" spans="1:2" x14ac:dyDescent="0.25">
      <c r="A961" s="1"/>
      <c r="B961" t="s">
        <v>405</v>
      </c>
    </row>
    <row r="962" spans="1:2" x14ac:dyDescent="0.25">
      <c r="A962" s="1"/>
      <c r="B962" t="s">
        <v>528</v>
      </c>
    </row>
    <row r="963" spans="1:2" x14ac:dyDescent="0.25">
      <c r="A963" s="1" t="s">
        <v>1211</v>
      </c>
      <c r="B963" t="s">
        <v>1212</v>
      </c>
    </row>
    <row r="964" spans="1:2" x14ac:dyDescent="0.25">
      <c r="A964" s="1"/>
      <c r="B964" t="s">
        <v>620</v>
      </c>
    </row>
    <row r="965" spans="1:2" x14ac:dyDescent="0.25">
      <c r="A965" s="1" t="s">
        <v>1213</v>
      </c>
      <c r="B965" t="s">
        <v>1214</v>
      </c>
    </row>
    <row r="966" spans="1:2" x14ac:dyDescent="0.25">
      <c r="A966" s="1"/>
      <c r="B966" t="s">
        <v>1215</v>
      </c>
    </row>
    <row r="967" spans="1:2" x14ac:dyDescent="0.25">
      <c r="A967" s="1"/>
      <c r="B967" t="s">
        <v>1216</v>
      </c>
    </row>
    <row r="968" spans="1:2" x14ac:dyDescent="0.25">
      <c r="A968" s="1"/>
      <c r="B968" t="s">
        <v>1217</v>
      </c>
    </row>
    <row r="969" spans="1:2" x14ac:dyDescent="0.25">
      <c r="A969" s="1"/>
      <c r="B969" t="s">
        <v>289</v>
      </c>
    </row>
    <row r="970" spans="1:2" x14ac:dyDescent="0.25">
      <c r="A970" s="1"/>
      <c r="B970" t="s">
        <v>444</v>
      </c>
    </row>
    <row r="971" spans="1:2" x14ac:dyDescent="0.25">
      <c r="A971" s="1"/>
      <c r="B971" t="s">
        <v>597</v>
      </c>
    </row>
    <row r="972" spans="1:2" x14ac:dyDescent="0.25">
      <c r="A972" s="1"/>
      <c r="B972" t="s">
        <v>754</v>
      </c>
    </row>
    <row r="973" spans="1:2" x14ac:dyDescent="0.25">
      <c r="A973" s="1"/>
      <c r="B973" t="s">
        <v>409</v>
      </c>
    </row>
    <row r="974" spans="1:2" x14ac:dyDescent="0.25">
      <c r="A974" s="22" t="s">
        <v>8368</v>
      </c>
      <c r="B974" t="s">
        <v>297</v>
      </c>
    </row>
    <row r="975" spans="1:2" x14ac:dyDescent="0.25">
      <c r="A975" s="1"/>
      <c r="B975" t="s">
        <v>1218</v>
      </c>
    </row>
    <row r="976" spans="1:2" x14ac:dyDescent="0.25">
      <c r="A976" s="1" t="s">
        <v>1219</v>
      </c>
      <c r="B976" t="s">
        <v>1220</v>
      </c>
    </row>
    <row r="977" spans="1:2" x14ac:dyDescent="0.25">
      <c r="A977" s="1"/>
      <c r="B977" t="s">
        <v>1221</v>
      </c>
    </row>
    <row r="978" spans="1:2" x14ac:dyDescent="0.25">
      <c r="A978" s="1"/>
      <c r="B978" t="s">
        <v>8018</v>
      </c>
    </row>
    <row r="979" spans="1:2" x14ac:dyDescent="0.25">
      <c r="A979" s="1"/>
      <c r="B979" t="s">
        <v>460</v>
      </c>
    </row>
    <row r="980" spans="1:2" x14ac:dyDescent="0.25">
      <c r="A980" s="1"/>
      <c r="B980" t="s">
        <v>629</v>
      </c>
    </row>
    <row r="981" spans="1:2" x14ac:dyDescent="0.25">
      <c r="A981" s="1"/>
      <c r="B981" t="s">
        <v>1222</v>
      </c>
    </row>
    <row r="982" spans="1:2" x14ac:dyDescent="0.25">
      <c r="A982" s="1" t="s">
        <v>1223</v>
      </c>
      <c r="B982" t="s">
        <v>1224</v>
      </c>
    </row>
    <row r="983" spans="1:2" x14ac:dyDescent="0.25">
      <c r="A983" s="1"/>
      <c r="B983" t="s">
        <v>446</v>
      </c>
    </row>
    <row r="984" spans="1:2" x14ac:dyDescent="0.25">
      <c r="A984" s="1" t="s">
        <v>1225</v>
      </c>
      <c r="B984" t="s">
        <v>1226</v>
      </c>
    </row>
    <row r="985" spans="1:2" x14ac:dyDescent="0.25">
      <c r="A985" s="1" t="s">
        <v>1227</v>
      </c>
      <c r="B985" t="s">
        <v>1228</v>
      </c>
    </row>
    <row r="986" spans="1:2" x14ac:dyDescent="0.25">
      <c r="A986" s="1"/>
      <c r="B986" t="s">
        <v>340</v>
      </c>
    </row>
    <row r="987" spans="1:2" x14ac:dyDescent="0.25">
      <c r="A987" s="1"/>
      <c r="B987" t="s">
        <v>667</v>
      </c>
    </row>
    <row r="988" spans="1:2" x14ac:dyDescent="0.25">
      <c r="A988" s="1"/>
      <c r="B988" t="s">
        <v>413</v>
      </c>
    </row>
    <row r="989" spans="1:2" x14ac:dyDescent="0.25">
      <c r="A989" s="1"/>
      <c r="B989" t="s">
        <v>561</v>
      </c>
    </row>
    <row r="990" spans="1:2" x14ac:dyDescent="0.25">
      <c r="A990" s="1" t="s">
        <v>7992</v>
      </c>
      <c r="B990" t="s">
        <v>452</v>
      </c>
    </row>
    <row r="991" spans="1:2" x14ac:dyDescent="0.25">
      <c r="A991" s="1" t="s">
        <v>8010</v>
      </c>
      <c r="B991" t="s">
        <v>8011</v>
      </c>
    </row>
    <row r="992" spans="1:2" x14ac:dyDescent="0.25">
      <c r="A992" s="1"/>
      <c r="B992" t="s">
        <v>1229</v>
      </c>
    </row>
    <row r="993" spans="1:2" x14ac:dyDescent="0.25">
      <c r="A993" s="1" t="s">
        <v>1230</v>
      </c>
      <c r="B993" t="s">
        <v>1231</v>
      </c>
    </row>
    <row r="994" spans="1:2" x14ac:dyDescent="0.25">
      <c r="A994" s="1" t="s">
        <v>8032</v>
      </c>
      <c r="B994" t="s">
        <v>8033</v>
      </c>
    </row>
    <row r="995" spans="1:2" x14ac:dyDescent="0.25">
      <c r="A995" s="1"/>
      <c r="B995" t="s">
        <v>756</v>
      </c>
    </row>
    <row r="996" spans="1:2" x14ac:dyDescent="0.25">
      <c r="A996" s="1"/>
      <c r="B996" t="s">
        <v>1232</v>
      </c>
    </row>
    <row r="997" spans="1:2" x14ac:dyDescent="0.25">
      <c r="A997" s="1"/>
      <c r="B997" t="s">
        <v>231</v>
      </c>
    </row>
    <row r="998" spans="1:2" x14ac:dyDescent="0.25">
      <c r="A998" s="1"/>
      <c r="B998" t="s">
        <v>1233</v>
      </c>
    </row>
    <row r="999" spans="1:2" x14ac:dyDescent="0.25">
      <c r="A999" s="1"/>
      <c r="B999" t="s">
        <v>566</v>
      </c>
    </row>
    <row r="1000" spans="1:2" x14ac:dyDescent="0.25">
      <c r="A1000" s="1"/>
      <c r="B1000" t="s">
        <v>532</v>
      </c>
    </row>
    <row r="1001" spans="1:2" x14ac:dyDescent="0.25">
      <c r="A1001" s="1"/>
      <c r="B1001" t="s">
        <v>1234</v>
      </c>
    </row>
    <row r="1002" spans="1:2" x14ac:dyDescent="0.25">
      <c r="A1002" s="1"/>
      <c r="B1002" t="s">
        <v>505</v>
      </c>
    </row>
    <row r="1003" spans="1:2" x14ac:dyDescent="0.25">
      <c r="A1003" s="1"/>
      <c r="B1003" t="s">
        <v>307</v>
      </c>
    </row>
    <row r="1004" spans="1:2" x14ac:dyDescent="0.25">
      <c r="A1004" s="1"/>
      <c r="B1004" t="s">
        <v>313</v>
      </c>
    </row>
    <row r="1005" spans="1:2" x14ac:dyDescent="0.25">
      <c r="A1005" s="1"/>
      <c r="B1005" t="s">
        <v>381</v>
      </c>
    </row>
    <row r="1006" spans="1:2" x14ac:dyDescent="0.25">
      <c r="A1006" s="1"/>
      <c r="B1006" t="s">
        <v>115</v>
      </c>
    </row>
    <row r="1007" spans="1:2" x14ac:dyDescent="0.25">
      <c r="A1007" s="1"/>
      <c r="B1007" t="s">
        <v>179</v>
      </c>
    </row>
    <row r="1008" spans="1:2" x14ac:dyDescent="0.25">
      <c r="A1008" s="1"/>
      <c r="B1008" t="s">
        <v>780</v>
      </c>
    </row>
    <row r="1009" spans="1:2" x14ac:dyDescent="0.25">
      <c r="A1009" s="1"/>
      <c r="B1009" t="s">
        <v>750</v>
      </c>
    </row>
    <row r="1010" spans="1:2" x14ac:dyDescent="0.25">
      <c r="A1010" s="1"/>
      <c r="B1010" t="s">
        <v>748</v>
      </c>
    </row>
    <row r="1011" spans="1:2" x14ac:dyDescent="0.25">
      <c r="A1011" s="1"/>
      <c r="B1011" t="s">
        <v>235</v>
      </c>
    </row>
    <row r="1012" spans="1:2" x14ac:dyDescent="0.25">
      <c r="A1012" s="1"/>
      <c r="B1012" t="s">
        <v>717</v>
      </c>
    </row>
    <row r="1013" spans="1:2" x14ac:dyDescent="0.25">
      <c r="A1013" s="1"/>
      <c r="B1013" t="s">
        <v>125</v>
      </c>
    </row>
    <row r="1014" spans="1:2" x14ac:dyDescent="0.25">
      <c r="A1014" s="1"/>
      <c r="B1014" t="s">
        <v>723</v>
      </c>
    </row>
    <row r="1015" spans="1:2" x14ac:dyDescent="0.25">
      <c r="A1015" s="1"/>
      <c r="B1015" t="s">
        <v>729</v>
      </c>
    </row>
    <row r="1016" spans="1:2" x14ac:dyDescent="0.25">
      <c r="A1016" s="1"/>
      <c r="B1016" t="s">
        <v>471</v>
      </c>
    </row>
    <row r="1017" spans="1:2" x14ac:dyDescent="0.25">
      <c r="A1017" s="1"/>
      <c r="B1017" t="s">
        <v>303</v>
      </c>
    </row>
    <row r="1018" spans="1:2" x14ac:dyDescent="0.25">
      <c r="A1018" s="1"/>
      <c r="B1018" t="s">
        <v>632</v>
      </c>
    </row>
    <row r="1019" spans="1:2" x14ac:dyDescent="0.25">
      <c r="A1019" s="1"/>
      <c r="B1019" t="s">
        <v>693</v>
      </c>
    </row>
    <row r="1020" spans="1:2" x14ac:dyDescent="0.25">
      <c r="A1020" s="1"/>
      <c r="B1020" t="s">
        <v>685</v>
      </c>
    </row>
    <row r="1021" spans="1:2" x14ac:dyDescent="0.25">
      <c r="A1021" s="1"/>
      <c r="B1021" t="s">
        <v>661</v>
      </c>
    </row>
    <row r="1022" spans="1:2" x14ac:dyDescent="0.25">
      <c r="A1022" s="1"/>
      <c r="B1022" t="s">
        <v>657</v>
      </c>
    </row>
    <row r="1023" spans="1:2" x14ac:dyDescent="0.25">
      <c r="A1023" s="1"/>
      <c r="B1023" t="s">
        <v>636</v>
      </c>
    </row>
    <row r="1024" spans="1:2" x14ac:dyDescent="0.25">
      <c r="A1024" s="1" t="s">
        <v>8024</v>
      </c>
      <c r="B1024" t="s">
        <v>634</v>
      </c>
    </row>
    <row r="1025" spans="1:2" x14ac:dyDescent="0.25">
      <c r="A1025" s="1"/>
      <c r="B1025" t="s">
        <v>614</v>
      </c>
    </row>
    <row r="1026" spans="1:2" x14ac:dyDescent="0.25">
      <c r="A1026" s="1"/>
      <c r="B1026" t="s">
        <v>593</v>
      </c>
    </row>
    <row r="1027" spans="1:2" x14ac:dyDescent="0.25">
      <c r="A1027" s="1"/>
      <c r="B1027" t="s">
        <v>551</v>
      </c>
    </row>
    <row r="1028" spans="1:2" x14ac:dyDescent="0.25">
      <c r="A1028" s="1"/>
      <c r="B1028" t="s">
        <v>540</v>
      </c>
    </row>
    <row r="1029" spans="1:2" x14ac:dyDescent="0.25">
      <c r="A1029" s="1"/>
      <c r="B1029" t="s">
        <v>491</v>
      </c>
    </row>
    <row r="1030" spans="1:2" x14ac:dyDescent="0.25">
      <c r="A1030" s="1"/>
      <c r="B1030" t="s">
        <v>469</v>
      </c>
    </row>
    <row r="1031" spans="1:2" x14ac:dyDescent="0.25">
      <c r="A1031" s="1"/>
      <c r="B1031" t="s">
        <v>432</v>
      </c>
    </row>
    <row r="1032" spans="1:2" x14ac:dyDescent="0.25">
      <c r="A1032" s="1"/>
      <c r="B1032" t="s">
        <v>423</v>
      </c>
    </row>
    <row r="1033" spans="1:2" x14ac:dyDescent="0.25">
      <c r="A1033" s="1"/>
      <c r="B1033" t="s">
        <v>385</v>
      </c>
    </row>
    <row r="1034" spans="1:2" x14ac:dyDescent="0.25">
      <c r="A1034" s="1"/>
      <c r="B1034" t="s">
        <v>336</v>
      </c>
    </row>
    <row r="1035" spans="1:2" x14ac:dyDescent="0.25">
      <c r="A1035" s="1"/>
      <c r="B1035" t="s">
        <v>332</v>
      </c>
    </row>
    <row r="1036" spans="1:2" x14ac:dyDescent="0.25">
      <c r="A1036" s="1"/>
      <c r="B1036" t="s">
        <v>281</v>
      </c>
    </row>
    <row r="1037" spans="1:2" x14ac:dyDescent="0.25">
      <c r="A1037" s="1"/>
      <c r="B1037" t="s">
        <v>265</v>
      </c>
    </row>
    <row r="1038" spans="1:2" x14ac:dyDescent="0.25">
      <c r="A1038" s="1"/>
      <c r="B1038" t="s">
        <v>253</v>
      </c>
    </row>
    <row r="1039" spans="1:2" x14ac:dyDescent="0.25">
      <c r="A1039" s="1"/>
      <c r="B1039" t="s">
        <v>211</v>
      </c>
    </row>
    <row r="1040" spans="1:2" x14ac:dyDescent="0.25">
      <c r="A1040" s="1"/>
      <c r="B1040" t="s">
        <v>205</v>
      </c>
    </row>
    <row r="1041" spans="1:2" x14ac:dyDescent="0.25">
      <c r="A1041" s="1"/>
      <c r="B1041" t="s">
        <v>203</v>
      </c>
    </row>
    <row r="1042" spans="1:2" x14ac:dyDescent="0.25">
      <c r="A1042" s="1"/>
      <c r="B1042" t="s">
        <v>201</v>
      </c>
    </row>
    <row r="1043" spans="1:2" x14ac:dyDescent="0.25">
      <c r="A1043" s="1"/>
      <c r="B1043" t="s">
        <v>197</v>
      </c>
    </row>
    <row r="1044" spans="1:2" x14ac:dyDescent="0.25">
      <c r="A1044" s="1"/>
      <c r="B1044" t="s">
        <v>151</v>
      </c>
    </row>
    <row r="1045" spans="1:2" x14ac:dyDescent="0.25">
      <c r="A1045" s="1"/>
      <c r="B1045" t="s">
        <v>177</v>
      </c>
    </row>
    <row r="1046" spans="1:2" x14ac:dyDescent="0.25">
      <c r="A1046" s="1"/>
      <c r="B1046" t="s">
        <v>175</v>
      </c>
    </row>
    <row r="1047" spans="1:2" x14ac:dyDescent="0.25">
      <c r="A1047" s="1"/>
      <c r="B1047" t="s">
        <v>172</v>
      </c>
    </row>
    <row r="1048" spans="1:2" x14ac:dyDescent="0.25">
      <c r="A1048" s="1"/>
      <c r="B1048" t="s">
        <v>151</v>
      </c>
    </row>
    <row r="1049" spans="1:2" x14ac:dyDescent="0.25">
      <c r="A1049" s="1"/>
      <c r="B1049" t="s">
        <v>139</v>
      </c>
    </row>
    <row r="1050" spans="1:2" x14ac:dyDescent="0.25">
      <c r="A1050" s="1" t="s">
        <v>8034</v>
      </c>
      <c r="B1050" t="s">
        <v>8035</v>
      </c>
    </row>
    <row r="1051" spans="1:2" x14ac:dyDescent="0.25">
      <c r="A1051" s="1" t="s">
        <v>1083</v>
      </c>
      <c r="B1051" t="s">
        <v>1084</v>
      </c>
    </row>
    <row r="1052" spans="1:2" x14ac:dyDescent="0.25">
      <c r="A1052" s="1" t="s">
        <v>1235</v>
      </c>
      <c r="B1052" t="s">
        <v>1236</v>
      </c>
    </row>
    <row r="1053" spans="1:2" x14ac:dyDescent="0.25">
      <c r="A1053" s="1" t="s">
        <v>1237</v>
      </c>
      <c r="B1053" t="s">
        <v>1238</v>
      </c>
    </row>
    <row r="1054" spans="1:2" x14ac:dyDescent="0.25">
      <c r="A1054" s="1" t="s">
        <v>1239</v>
      </c>
      <c r="B1054" t="s">
        <v>1240</v>
      </c>
    </row>
    <row r="1055" spans="1:2" x14ac:dyDescent="0.25">
      <c r="A1055" s="1" t="s">
        <v>1241</v>
      </c>
      <c r="B1055" t="s">
        <v>1242</v>
      </c>
    </row>
    <row r="1056" spans="1:2" x14ac:dyDescent="0.25">
      <c r="A1056" s="1" t="s">
        <v>1243</v>
      </c>
      <c r="B1056" t="s">
        <v>1244</v>
      </c>
    </row>
    <row r="1057" spans="1:2" x14ac:dyDescent="0.25">
      <c r="A1057" s="1" t="s">
        <v>1245</v>
      </c>
      <c r="B1057" t="s">
        <v>1246</v>
      </c>
    </row>
    <row r="1058" spans="1:2" x14ac:dyDescent="0.25">
      <c r="A1058" s="1" t="s">
        <v>1247</v>
      </c>
      <c r="B1058" t="s">
        <v>1248</v>
      </c>
    </row>
    <row r="1059" spans="1:2" x14ac:dyDescent="0.25">
      <c r="A1059" s="1" t="s">
        <v>1249</v>
      </c>
      <c r="B1059" t="s">
        <v>1250</v>
      </c>
    </row>
    <row r="1060" spans="1:2" x14ac:dyDescent="0.25">
      <c r="A1060" s="1" t="s">
        <v>1251</v>
      </c>
      <c r="B1060" t="s">
        <v>1252</v>
      </c>
    </row>
    <row r="1061" spans="1:2" x14ac:dyDescent="0.25">
      <c r="A1061" s="1" t="s">
        <v>1253</v>
      </c>
      <c r="B1061" t="s">
        <v>1254</v>
      </c>
    </row>
    <row r="1062" spans="1:2" x14ac:dyDescent="0.25">
      <c r="A1062" s="1" t="s">
        <v>1255</v>
      </c>
      <c r="B1062" t="s">
        <v>1256</v>
      </c>
    </row>
    <row r="1063" spans="1:2" x14ac:dyDescent="0.25">
      <c r="A1063" s="1" t="s">
        <v>1257</v>
      </c>
      <c r="B1063" t="s">
        <v>1258</v>
      </c>
    </row>
    <row r="1064" spans="1:2" x14ac:dyDescent="0.25">
      <c r="A1064" s="1" t="s">
        <v>1259</v>
      </c>
      <c r="B1064" t="s">
        <v>1260</v>
      </c>
    </row>
    <row r="1065" spans="1:2" x14ac:dyDescent="0.25">
      <c r="A1065" s="1" t="s">
        <v>1261</v>
      </c>
      <c r="B1065" t="s">
        <v>1262</v>
      </c>
    </row>
    <row r="1066" spans="1:2" x14ac:dyDescent="0.25">
      <c r="A1066" s="1" t="s">
        <v>1263</v>
      </c>
      <c r="B1066" t="s">
        <v>1264</v>
      </c>
    </row>
    <row r="1067" spans="1:2" x14ac:dyDescent="0.25">
      <c r="A1067" s="1" t="s">
        <v>1265</v>
      </c>
      <c r="B1067" t="s">
        <v>1266</v>
      </c>
    </row>
    <row r="1068" spans="1:2" x14ac:dyDescent="0.25">
      <c r="A1068" s="1" t="s">
        <v>1267</v>
      </c>
      <c r="B1068" t="s">
        <v>1268</v>
      </c>
    </row>
    <row r="1069" spans="1:2" x14ac:dyDescent="0.25">
      <c r="A1069" s="1" t="s">
        <v>1269</v>
      </c>
      <c r="B1069" t="s">
        <v>1270</v>
      </c>
    </row>
    <row r="1070" spans="1:2" x14ac:dyDescent="0.25">
      <c r="A1070" s="1" t="s">
        <v>1271</v>
      </c>
      <c r="B1070" t="s">
        <v>1272</v>
      </c>
    </row>
    <row r="1071" spans="1:2" x14ac:dyDescent="0.25">
      <c r="A1071" s="1" t="s">
        <v>1273</v>
      </c>
      <c r="B1071" t="s">
        <v>1274</v>
      </c>
    </row>
    <row r="1072" spans="1:2" x14ac:dyDescent="0.25">
      <c r="A1072" s="1" t="s">
        <v>8345</v>
      </c>
      <c r="B1072" t="s">
        <v>1275</v>
      </c>
    </row>
    <row r="1073" spans="1:2" x14ac:dyDescent="0.25">
      <c r="A1073" s="1" t="s">
        <v>1276</v>
      </c>
      <c r="B1073" t="s">
        <v>1277</v>
      </c>
    </row>
    <row r="1074" spans="1:2" x14ac:dyDescent="0.25">
      <c r="A1074" s="1" t="s">
        <v>1278</v>
      </c>
      <c r="B1074" t="s">
        <v>1279</v>
      </c>
    </row>
    <row r="1075" spans="1:2" x14ac:dyDescent="0.25">
      <c r="A1075" s="1" t="s">
        <v>466</v>
      </c>
      <c r="B1075" t="s">
        <v>1280</v>
      </c>
    </row>
    <row r="1076" spans="1:2" x14ac:dyDescent="0.25">
      <c r="A1076" s="1" t="s">
        <v>1230</v>
      </c>
      <c r="B1076" t="s">
        <v>1281</v>
      </c>
    </row>
    <row r="1077" spans="1:2" x14ac:dyDescent="0.25">
      <c r="A1077" s="1" t="s">
        <v>1282</v>
      </c>
      <c r="B1077" t="s">
        <v>1283</v>
      </c>
    </row>
    <row r="1078" spans="1:2" x14ac:dyDescent="0.25">
      <c r="A1078" s="1" t="s">
        <v>1284</v>
      </c>
      <c r="B1078" t="s">
        <v>1285</v>
      </c>
    </row>
    <row r="1079" spans="1:2" x14ac:dyDescent="0.25">
      <c r="A1079" s="1" t="s">
        <v>1286</v>
      </c>
      <c r="B1079" t="s">
        <v>1287</v>
      </c>
    </row>
    <row r="1080" spans="1:2" x14ac:dyDescent="0.25">
      <c r="A1080" s="1" t="s">
        <v>1288</v>
      </c>
      <c r="B1080" t="s">
        <v>1289</v>
      </c>
    </row>
    <row r="1081" spans="1:2" x14ac:dyDescent="0.25">
      <c r="A1081" s="1" t="s">
        <v>1290</v>
      </c>
      <c r="B1081" t="s">
        <v>1291</v>
      </c>
    </row>
    <row r="1082" spans="1:2" x14ac:dyDescent="0.25">
      <c r="A1082" s="1" t="s">
        <v>1292</v>
      </c>
      <c r="B1082" t="s">
        <v>1293</v>
      </c>
    </row>
    <row r="1083" spans="1:2" x14ac:dyDescent="0.25">
      <c r="A1083" s="1" t="s">
        <v>1294</v>
      </c>
      <c r="B1083" t="s">
        <v>1295</v>
      </c>
    </row>
    <row r="1084" spans="1:2" x14ac:dyDescent="0.25">
      <c r="A1084" s="1" t="s">
        <v>1296</v>
      </c>
      <c r="B1084" t="s">
        <v>1297</v>
      </c>
    </row>
    <row r="1085" spans="1:2" x14ac:dyDescent="0.25">
      <c r="A1085" s="1" t="s">
        <v>8392</v>
      </c>
      <c r="B1085" t="s">
        <v>1298</v>
      </c>
    </row>
    <row r="1086" spans="1:2" x14ac:dyDescent="0.25">
      <c r="A1086" s="1" t="s">
        <v>1299</v>
      </c>
      <c r="B1086" t="s">
        <v>1300</v>
      </c>
    </row>
    <row r="1087" spans="1:2" x14ac:dyDescent="0.25">
      <c r="A1087" s="1" t="s">
        <v>1301</v>
      </c>
      <c r="B1087" t="s">
        <v>1302</v>
      </c>
    </row>
    <row r="1088" spans="1:2" x14ac:dyDescent="0.25">
      <c r="A1088" s="1" t="s">
        <v>1132</v>
      </c>
      <c r="B1088" t="s">
        <v>1303</v>
      </c>
    </row>
    <row r="1089" spans="1:2" x14ac:dyDescent="0.25">
      <c r="A1089" s="1" t="s">
        <v>1304</v>
      </c>
      <c r="B1089" t="s">
        <v>1305</v>
      </c>
    </row>
    <row r="1090" spans="1:2" x14ac:dyDescent="0.25">
      <c r="A1090" s="1" t="s">
        <v>1306</v>
      </c>
      <c r="B1090" t="s">
        <v>1307</v>
      </c>
    </row>
    <row r="1091" spans="1:2" x14ac:dyDescent="0.25">
      <c r="A1091" s="1" t="s">
        <v>1308</v>
      </c>
      <c r="B1091" t="s">
        <v>1309</v>
      </c>
    </row>
    <row r="1092" spans="1:2" x14ac:dyDescent="0.25">
      <c r="A1092" s="1" t="s">
        <v>8378</v>
      </c>
      <c r="B1092" t="s">
        <v>1310</v>
      </c>
    </row>
    <row r="1093" spans="1:2" x14ac:dyDescent="0.25">
      <c r="A1093" s="1" t="s">
        <v>1311</v>
      </c>
      <c r="B1093" t="s">
        <v>1312</v>
      </c>
    </row>
    <row r="1094" spans="1:2" x14ac:dyDescent="0.25">
      <c r="A1094" s="1" t="s">
        <v>1313</v>
      </c>
      <c r="B1094" t="s">
        <v>1314</v>
      </c>
    </row>
    <row r="1095" spans="1:2" x14ac:dyDescent="0.25">
      <c r="A1095" s="1" t="s">
        <v>1315</v>
      </c>
      <c r="B1095" t="s">
        <v>1316</v>
      </c>
    </row>
    <row r="1096" spans="1:2" x14ac:dyDescent="0.25">
      <c r="A1096" s="1" t="s">
        <v>1317</v>
      </c>
      <c r="B1096" t="s">
        <v>1318</v>
      </c>
    </row>
    <row r="1097" spans="1:2" x14ac:dyDescent="0.25">
      <c r="A1097" s="1" t="s">
        <v>1319</v>
      </c>
      <c r="B1097" t="s">
        <v>1320</v>
      </c>
    </row>
    <row r="1098" spans="1:2" x14ac:dyDescent="0.25">
      <c r="A1098" s="1" t="s">
        <v>1321</v>
      </c>
      <c r="B1098" t="s">
        <v>1322</v>
      </c>
    </row>
    <row r="1099" spans="1:2" x14ac:dyDescent="0.25">
      <c r="A1099" s="1" t="s">
        <v>1323</v>
      </c>
      <c r="B1099" t="s">
        <v>1324</v>
      </c>
    </row>
    <row r="1100" spans="1:2" x14ac:dyDescent="0.25">
      <c r="A1100" s="1" t="s">
        <v>1325</v>
      </c>
      <c r="B1100" t="s">
        <v>1326</v>
      </c>
    </row>
    <row r="1101" spans="1:2" x14ac:dyDescent="0.25">
      <c r="A1101" s="1" t="s">
        <v>1327</v>
      </c>
      <c r="B1101" t="s">
        <v>1328</v>
      </c>
    </row>
    <row r="1102" spans="1:2" x14ac:dyDescent="0.25">
      <c r="A1102" s="1" t="s">
        <v>1329</v>
      </c>
      <c r="B1102" t="s">
        <v>1330</v>
      </c>
    </row>
    <row r="1103" spans="1:2" x14ac:dyDescent="0.25">
      <c r="A1103" s="1" t="s">
        <v>7962</v>
      </c>
      <c r="B1103" t="s">
        <v>8659</v>
      </c>
    </row>
    <row r="1104" spans="1:2" x14ac:dyDescent="0.25">
      <c r="A1104" s="1" t="s">
        <v>7940</v>
      </c>
      <c r="B1104" t="s">
        <v>1332</v>
      </c>
    </row>
    <row r="1105" spans="1:2" x14ac:dyDescent="0.25">
      <c r="A1105" s="1" t="s">
        <v>1333</v>
      </c>
      <c r="B1105" t="s">
        <v>1334</v>
      </c>
    </row>
    <row r="1106" spans="1:2" x14ac:dyDescent="0.25">
      <c r="A1106" s="1" t="s">
        <v>1335</v>
      </c>
      <c r="B1106" t="s">
        <v>1336</v>
      </c>
    </row>
    <row r="1107" spans="1:2" x14ac:dyDescent="0.25">
      <c r="A1107" s="29" t="s">
        <v>7887</v>
      </c>
      <c r="B1107" t="s">
        <v>1337</v>
      </c>
    </row>
    <row r="1108" spans="1:2" x14ac:dyDescent="0.25">
      <c r="A1108" s="1" t="s">
        <v>1338</v>
      </c>
      <c r="B1108" t="s">
        <v>1339</v>
      </c>
    </row>
    <row r="1109" spans="1:2" x14ac:dyDescent="0.25">
      <c r="A1109" s="1" t="s">
        <v>1340</v>
      </c>
      <c r="B1109" t="s">
        <v>1341</v>
      </c>
    </row>
    <row r="1110" spans="1:2" x14ac:dyDescent="0.25">
      <c r="A1110" s="1" t="s">
        <v>1342</v>
      </c>
      <c r="B1110" t="s">
        <v>1343</v>
      </c>
    </row>
    <row r="1111" spans="1:2" x14ac:dyDescent="0.25">
      <c r="A1111" s="1" t="s">
        <v>1344</v>
      </c>
      <c r="B1111" t="s">
        <v>1345</v>
      </c>
    </row>
    <row r="1112" spans="1:2" x14ac:dyDescent="0.25">
      <c r="A1112" s="1" t="s">
        <v>1346</v>
      </c>
      <c r="B1112" t="s">
        <v>1347</v>
      </c>
    </row>
    <row r="1113" spans="1:2" x14ac:dyDescent="0.25">
      <c r="A1113" s="1" t="s">
        <v>1348</v>
      </c>
      <c r="B1113" t="s">
        <v>1349</v>
      </c>
    </row>
    <row r="1114" spans="1:2" x14ac:dyDescent="0.25">
      <c r="A1114" s="1" t="s">
        <v>1350</v>
      </c>
      <c r="B1114" t="s">
        <v>1351</v>
      </c>
    </row>
    <row r="1115" spans="1:2" x14ac:dyDescent="0.25">
      <c r="A1115" s="1" t="s">
        <v>1352</v>
      </c>
      <c r="B1115" t="s">
        <v>1353</v>
      </c>
    </row>
    <row r="1116" spans="1:2" x14ac:dyDescent="0.25">
      <c r="A1116" s="1" t="s">
        <v>1354</v>
      </c>
      <c r="B1116" t="s">
        <v>1355</v>
      </c>
    </row>
    <row r="1117" spans="1:2" x14ac:dyDescent="0.25">
      <c r="A1117" s="1" t="s">
        <v>1356</v>
      </c>
      <c r="B1117" t="s">
        <v>1357</v>
      </c>
    </row>
    <row r="1118" spans="1:2" x14ac:dyDescent="0.25">
      <c r="A1118" s="1" t="s">
        <v>1358</v>
      </c>
      <c r="B1118" t="s">
        <v>1359</v>
      </c>
    </row>
    <row r="1119" spans="1:2" x14ac:dyDescent="0.25">
      <c r="A1119" s="1" t="s">
        <v>1360</v>
      </c>
      <c r="B1119" t="s">
        <v>1361</v>
      </c>
    </row>
    <row r="1120" spans="1:2" x14ac:dyDescent="0.25">
      <c r="A1120" s="1" t="s">
        <v>1362</v>
      </c>
      <c r="B1120" t="s">
        <v>1363</v>
      </c>
    </row>
    <row r="1121" spans="1:2" x14ac:dyDescent="0.25">
      <c r="A1121" s="1" t="s">
        <v>1364</v>
      </c>
      <c r="B1121" t="s">
        <v>1365</v>
      </c>
    </row>
    <row r="1122" spans="1:2" x14ac:dyDescent="0.25">
      <c r="A1122" s="1" t="s">
        <v>1366</v>
      </c>
      <c r="B1122" t="s">
        <v>1367</v>
      </c>
    </row>
    <row r="1123" spans="1:2" x14ac:dyDescent="0.25">
      <c r="A1123" s="1" t="s">
        <v>8329</v>
      </c>
      <c r="B1123" t="s">
        <v>1368</v>
      </c>
    </row>
    <row r="1124" spans="1:2" x14ac:dyDescent="0.25">
      <c r="A1124" s="1" t="s">
        <v>1369</v>
      </c>
      <c r="B1124" t="s">
        <v>1370</v>
      </c>
    </row>
    <row r="1125" spans="1:2" x14ac:dyDescent="0.25">
      <c r="A1125" s="1" t="s">
        <v>1371</v>
      </c>
      <c r="B1125" t="s">
        <v>1372</v>
      </c>
    </row>
    <row r="1126" spans="1:2" x14ac:dyDescent="0.25">
      <c r="A1126" s="1" t="s">
        <v>1373</v>
      </c>
      <c r="B1126" t="s">
        <v>1374</v>
      </c>
    </row>
    <row r="1127" spans="1:2" x14ac:dyDescent="0.25">
      <c r="A1127" s="1" t="s">
        <v>1375</v>
      </c>
      <c r="B1127" t="s">
        <v>1376</v>
      </c>
    </row>
    <row r="1128" spans="1:2" x14ac:dyDescent="0.25">
      <c r="A1128" s="1" t="s">
        <v>1377</v>
      </c>
      <c r="B1128" t="s">
        <v>1378</v>
      </c>
    </row>
    <row r="1129" spans="1:2" x14ac:dyDescent="0.25">
      <c r="A1129" s="1" t="s">
        <v>1379</v>
      </c>
      <c r="B1129" t="s">
        <v>1380</v>
      </c>
    </row>
    <row r="1130" spans="1:2" x14ac:dyDescent="0.25">
      <c r="A1130" s="1" t="s">
        <v>1381</v>
      </c>
      <c r="B1130" t="s">
        <v>1382</v>
      </c>
    </row>
    <row r="1131" spans="1:2" x14ac:dyDescent="0.25">
      <c r="A1131" s="1" t="s">
        <v>1383</v>
      </c>
      <c r="B1131" t="s">
        <v>1384</v>
      </c>
    </row>
    <row r="1132" spans="1:2" x14ac:dyDescent="0.25">
      <c r="A1132" s="1" t="s">
        <v>1385</v>
      </c>
      <c r="B1132" t="s">
        <v>1386</v>
      </c>
    </row>
    <row r="1133" spans="1:2" x14ac:dyDescent="0.25">
      <c r="A1133" s="1" t="s">
        <v>1387</v>
      </c>
      <c r="B1133" t="s">
        <v>1388</v>
      </c>
    </row>
    <row r="1134" spans="1:2" x14ac:dyDescent="0.25">
      <c r="A1134" s="1" t="s">
        <v>1389</v>
      </c>
      <c r="B1134" t="s">
        <v>1390</v>
      </c>
    </row>
    <row r="1135" spans="1:2" x14ac:dyDescent="0.25">
      <c r="A1135" s="1" t="s">
        <v>1391</v>
      </c>
      <c r="B1135" t="s">
        <v>1392</v>
      </c>
    </row>
    <row r="1136" spans="1:2" x14ac:dyDescent="0.25">
      <c r="A1136" s="1" t="s">
        <v>1393</v>
      </c>
      <c r="B1136" t="s">
        <v>1394</v>
      </c>
    </row>
    <row r="1137" spans="1:2" x14ac:dyDescent="0.25">
      <c r="A1137" s="1" t="s">
        <v>1395</v>
      </c>
      <c r="B1137" t="s">
        <v>1396</v>
      </c>
    </row>
    <row r="1138" spans="1:2" x14ac:dyDescent="0.25">
      <c r="A1138" s="1" t="s">
        <v>1397</v>
      </c>
      <c r="B1138" t="s">
        <v>1398</v>
      </c>
    </row>
    <row r="1139" spans="1:2" x14ac:dyDescent="0.25">
      <c r="A1139" s="1" t="s">
        <v>1399</v>
      </c>
      <c r="B1139" t="s">
        <v>1400</v>
      </c>
    </row>
    <row r="1140" spans="1:2" x14ac:dyDescent="0.25">
      <c r="A1140" s="1" t="s">
        <v>1401</v>
      </c>
      <c r="B1140" t="s">
        <v>1402</v>
      </c>
    </row>
    <row r="1141" spans="1:2" x14ac:dyDescent="0.25">
      <c r="A1141" s="1" t="s">
        <v>1403</v>
      </c>
      <c r="B1141" t="s">
        <v>1404</v>
      </c>
    </row>
    <row r="1142" spans="1:2" x14ac:dyDescent="0.25">
      <c r="A1142" s="1" t="s">
        <v>1405</v>
      </c>
      <c r="B1142" t="s">
        <v>1406</v>
      </c>
    </row>
    <row r="1143" spans="1:2" x14ac:dyDescent="0.25">
      <c r="A1143" s="1" t="s">
        <v>1407</v>
      </c>
      <c r="B1143" t="s">
        <v>1408</v>
      </c>
    </row>
    <row r="1144" spans="1:2" x14ac:dyDescent="0.25">
      <c r="A1144" s="1" t="s">
        <v>1409</v>
      </c>
      <c r="B1144" t="s">
        <v>1410</v>
      </c>
    </row>
    <row r="1145" spans="1:2" x14ac:dyDescent="0.25">
      <c r="A1145" s="1" t="s">
        <v>1411</v>
      </c>
      <c r="B1145" t="s">
        <v>1412</v>
      </c>
    </row>
    <row r="1146" spans="1:2" x14ac:dyDescent="0.25">
      <c r="A1146" s="1" t="s">
        <v>1413</v>
      </c>
      <c r="B1146" t="s">
        <v>1414</v>
      </c>
    </row>
    <row r="1147" spans="1:2" x14ac:dyDescent="0.25">
      <c r="A1147" s="1" t="s">
        <v>1415</v>
      </c>
      <c r="B1147" t="s">
        <v>1416</v>
      </c>
    </row>
    <row r="1148" spans="1:2" x14ac:dyDescent="0.25">
      <c r="A1148" s="1" t="s">
        <v>1417</v>
      </c>
      <c r="B1148" t="s">
        <v>1418</v>
      </c>
    </row>
    <row r="1149" spans="1:2" x14ac:dyDescent="0.25">
      <c r="A1149" s="1" t="s">
        <v>1419</v>
      </c>
      <c r="B1149" t="s">
        <v>1420</v>
      </c>
    </row>
    <row r="1150" spans="1:2" x14ac:dyDescent="0.25">
      <c r="A1150" s="1" t="s">
        <v>1421</v>
      </c>
      <c r="B1150" t="s">
        <v>1422</v>
      </c>
    </row>
    <row r="1151" spans="1:2" x14ac:dyDescent="0.25">
      <c r="A1151" s="1" t="s">
        <v>1423</v>
      </c>
      <c r="B1151" t="s">
        <v>1424</v>
      </c>
    </row>
    <row r="1152" spans="1:2" x14ac:dyDescent="0.25">
      <c r="A1152" s="1" t="s">
        <v>1425</v>
      </c>
      <c r="B1152" t="s">
        <v>1426</v>
      </c>
    </row>
    <row r="1153" spans="1:2" x14ac:dyDescent="0.25">
      <c r="A1153" s="1" t="s">
        <v>1427</v>
      </c>
      <c r="B1153" t="s">
        <v>1428</v>
      </c>
    </row>
    <row r="1154" spans="1:2" x14ac:dyDescent="0.25">
      <c r="A1154" s="1" t="s">
        <v>1429</v>
      </c>
      <c r="B1154" t="s">
        <v>1430</v>
      </c>
    </row>
    <row r="1155" spans="1:2" x14ac:dyDescent="0.25">
      <c r="A1155" s="1" t="s">
        <v>1431</v>
      </c>
      <c r="B1155" t="s">
        <v>1432</v>
      </c>
    </row>
    <row r="1156" spans="1:2" x14ac:dyDescent="0.25">
      <c r="A1156" s="1" t="s">
        <v>1433</v>
      </c>
      <c r="B1156" t="s">
        <v>1434</v>
      </c>
    </row>
    <row r="1157" spans="1:2" x14ac:dyDescent="0.25">
      <c r="A1157" s="1" t="s">
        <v>1435</v>
      </c>
      <c r="B1157" t="s">
        <v>1436</v>
      </c>
    </row>
    <row r="1158" spans="1:2" x14ac:dyDescent="0.25">
      <c r="A1158" s="1" t="s">
        <v>1437</v>
      </c>
      <c r="B1158" t="s">
        <v>1438</v>
      </c>
    </row>
    <row r="1159" spans="1:2" x14ac:dyDescent="0.25">
      <c r="A1159" s="1" t="s">
        <v>1439</v>
      </c>
      <c r="B1159" t="s">
        <v>1440</v>
      </c>
    </row>
    <row r="1160" spans="1:2" x14ac:dyDescent="0.25">
      <c r="A1160" s="1" t="s">
        <v>1441</v>
      </c>
      <c r="B1160" t="s">
        <v>1442</v>
      </c>
    </row>
    <row r="1161" spans="1:2" x14ac:dyDescent="0.25">
      <c r="A1161" s="1" t="s">
        <v>1443</v>
      </c>
      <c r="B1161" t="s">
        <v>1444</v>
      </c>
    </row>
    <row r="1162" spans="1:2" x14ac:dyDescent="0.25">
      <c r="A1162" s="1" t="s">
        <v>1445</v>
      </c>
      <c r="B1162" t="s">
        <v>1446</v>
      </c>
    </row>
    <row r="1163" spans="1:2" x14ac:dyDescent="0.25">
      <c r="A1163" s="1" t="s">
        <v>1447</v>
      </c>
      <c r="B1163" t="s">
        <v>1448</v>
      </c>
    </row>
    <row r="1164" spans="1:2" x14ac:dyDescent="0.25">
      <c r="A1164" s="1" t="s">
        <v>1449</v>
      </c>
      <c r="B1164" t="s">
        <v>1450</v>
      </c>
    </row>
    <row r="1165" spans="1:2" x14ac:dyDescent="0.25">
      <c r="A1165" s="1" t="s">
        <v>1451</v>
      </c>
      <c r="B1165" t="s">
        <v>1452</v>
      </c>
    </row>
    <row r="1166" spans="1:2" x14ac:dyDescent="0.25">
      <c r="A1166" s="1" t="s">
        <v>1453</v>
      </c>
      <c r="B1166" t="s">
        <v>1454</v>
      </c>
    </row>
    <row r="1167" spans="1:2" x14ac:dyDescent="0.25">
      <c r="A1167" s="1"/>
      <c r="B1167" t="s">
        <v>1337</v>
      </c>
    </row>
    <row r="1168" spans="1:2" x14ac:dyDescent="0.25">
      <c r="A1168" s="1" t="s">
        <v>7820</v>
      </c>
      <c r="B1168" t="s">
        <v>7821</v>
      </c>
    </row>
    <row r="1169" spans="1:2" x14ac:dyDescent="0.25">
      <c r="A1169" s="1" t="s">
        <v>7823</v>
      </c>
      <c r="B1169" t="s">
        <v>7822</v>
      </c>
    </row>
    <row r="1170" spans="1:2" x14ac:dyDescent="0.25">
      <c r="A1170" s="1" t="s">
        <v>7826</v>
      </c>
      <c r="B1170" t="s">
        <v>7827</v>
      </c>
    </row>
    <row r="1171" spans="1:2" x14ac:dyDescent="0.25">
      <c r="A1171" s="1" t="s">
        <v>7828</v>
      </c>
      <c r="B1171" t="s">
        <v>7829</v>
      </c>
    </row>
    <row r="1172" spans="1:2" x14ac:dyDescent="0.25">
      <c r="A1172" s="1" t="s">
        <v>7830</v>
      </c>
      <c r="B1172" t="s">
        <v>7831</v>
      </c>
    </row>
    <row r="1173" spans="1:2" x14ac:dyDescent="0.25">
      <c r="A1173" s="1" t="s">
        <v>7832</v>
      </c>
      <c r="B1173" t="s">
        <v>7833</v>
      </c>
    </row>
    <row r="1174" spans="1:2" x14ac:dyDescent="0.25">
      <c r="A1174" s="22" t="s">
        <v>1377</v>
      </c>
      <c r="B1174" t="s">
        <v>1378</v>
      </c>
    </row>
    <row r="1175" spans="1:2" x14ac:dyDescent="0.25">
      <c r="A1175" s="1" t="s">
        <v>7834</v>
      </c>
      <c r="B1175" t="s">
        <v>7835</v>
      </c>
    </row>
    <row r="1176" spans="1:2" x14ac:dyDescent="0.25">
      <c r="A1176" s="1" t="s">
        <v>7836</v>
      </c>
      <c r="B1176" t="s">
        <v>7837</v>
      </c>
    </row>
    <row r="1177" spans="1:2" x14ac:dyDescent="0.25">
      <c r="A1177" s="1" t="s">
        <v>7840</v>
      </c>
      <c r="B1177" t="s">
        <v>7841</v>
      </c>
    </row>
    <row r="1178" spans="1:2" x14ac:dyDescent="0.25">
      <c r="A1178" s="1" t="s">
        <v>7842</v>
      </c>
      <c r="B1178" t="s">
        <v>7843</v>
      </c>
    </row>
    <row r="1179" spans="1:2" x14ac:dyDescent="0.25">
      <c r="A1179" s="1"/>
      <c r="B1179" t="s">
        <v>7845</v>
      </c>
    </row>
    <row r="1180" spans="1:2" x14ac:dyDescent="0.25">
      <c r="A1180" s="1" t="s">
        <v>7846</v>
      </c>
      <c r="B1180" t="s">
        <v>7847</v>
      </c>
    </row>
    <row r="1181" spans="1:2" x14ac:dyDescent="0.25">
      <c r="A1181" s="1" t="s">
        <v>7848</v>
      </c>
      <c r="B1181" t="s">
        <v>7849</v>
      </c>
    </row>
    <row r="1182" spans="1:2" x14ac:dyDescent="0.25">
      <c r="A1182" s="1" t="s">
        <v>7850</v>
      </c>
      <c r="B1182" t="s">
        <v>7851</v>
      </c>
    </row>
    <row r="1183" spans="1:2" x14ac:dyDescent="0.25">
      <c r="A1183" s="22" t="s">
        <v>296</v>
      </c>
      <c r="B1183" t="s">
        <v>7890</v>
      </c>
    </row>
    <row r="1184" spans="1:2" x14ac:dyDescent="0.25">
      <c r="A1184" s="1" t="s">
        <v>7892</v>
      </c>
      <c r="B1184" t="s">
        <v>7893</v>
      </c>
    </row>
    <row r="1185" spans="1:2" x14ac:dyDescent="0.25">
      <c r="A1185" s="1" t="s">
        <v>7894</v>
      </c>
      <c r="B1185" t="s">
        <v>7895</v>
      </c>
    </row>
    <row r="1186" spans="1:2" x14ac:dyDescent="0.25">
      <c r="A1186" s="1" t="s">
        <v>7896</v>
      </c>
      <c r="B1186" t="s">
        <v>7897</v>
      </c>
    </row>
    <row r="1187" spans="1:2" x14ac:dyDescent="0.25">
      <c r="A1187" s="1" t="s">
        <v>7898</v>
      </c>
      <c r="B1187" t="s">
        <v>7899</v>
      </c>
    </row>
    <row r="1188" spans="1:2" x14ac:dyDescent="0.25">
      <c r="A1188" s="1" t="s">
        <v>7900</v>
      </c>
      <c r="B1188" t="s">
        <v>7901</v>
      </c>
    </row>
    <row r="1189" spans="1:2" x14ac:dyDescent="0.25">
      <c r="A1189" s="1" t="s">
        <v>7903</v>
      </c>
      <c r="B1189" t="s">
        <v>7904</v>
      </c>
    </row>
    <row r="1190" spans="1:2" x14ac:dyDescent="0.25">
      <c r="A1190" s="1" t="s">
        <v>7905</v>
      </c>
      <c r="B1190" t="s">
        <v>8091</v>
      </c>
    </row>
    <row r="1191" spans="1:2" x14ac:dyDescent="0.25">
      <c r="A1191" s="1" t="s">
        <v>7906</v>
      </c>
      <c r="B1191" t="s">
        <v>7907</v>
      </c>
    </row>
    <row r="1192" spans="1:2" x14ac:dyDescent="0.25">
      <c r="A1192" s="1" t="s">
        <v>7909</v>
      </c>
      <c r="B1192" t="s">
        <v>7910</v>
      </c>
    </row>
    <row r="1193" spans="1:2" x14ac:dyDescent="0.25">
      <c r="A1193" s="1" t="s">
        <v>7912</v>
      </c>
      <c r="B1193" t="s">
        <v>7913</v>
      </c>
    </row>
    <row r="1194" spans="1:2" x14ac:dyDescent="0.25">
      <c r="A1194" s="22" t="s">
        <v>1163</v>
      </c>
      <c r="B1194" t="s">
        <v>7914</v>
      </c>
    </row>
    <row r="1195" spans="1:2" x14ac:dyDescent="0.25">
      <c r="A1195" s="1" t="s">
        <v>7915</v>
      </c>
      <c r="B1195" t="s">
        <v>7916</v>
      </c>
    </row>
    <row r="1196" spans="1:2" x14ac:dyDescent="0.25">
      <c r="A1196" s="1" t="s">
        <v>7918</v>
      </c>
      <c r="B1196" t="s">
        <v>7919</v>
      </c>
    </row>
    <row r="1197" spans="1:2" x14ac:dyDescent="0.25">
      <c r="A1197" s="1" t="s">
        <v>7920</v>
      </c>
      <c r="B1197" t="s">
        <v>7921</v>
      </c>
    </row>
    <row r="1198" spans="1:2" x14ac:dyDescent="0.25">
      <c r="A1198" s="1" t="s">
        <v>7922</v>
      </c>
      <c r="B1198" t="s">
        <v>7923</v>
      </c>
    </row>
    <row r="1199" spans="1:2" x14ac:dyDescent="0.25">
      <c r="A1199" s="1" t="s">
        <v>7925</v>
      </c>
      <c r="B1199" t="s">
        <v>7926</v>
      </c>
    </row>
    <row r="1200" spans="1:2" x14ac:dyDescent="0.25">
      <c r="A1200" s="1" t="s">
        <v>7927</v>
      </c>
      <c r="B1200" t="s">
        <v>7928</v>
      </c>
    </row>
    <row r="1201" spans="1:2" x14ac:dyDescent="0.25">
      <c r="A1201" s="1" t="s">
        <v>8453</v>
      </c>
      <c r="B1201" t="s">
        <v>7929</v>
      </c>
    </row>
    <row r="1202" spans="1:2" x14ac:dyDescent="0.25">
      <c r="A1202" s="1" t="s">
        <v>7931</v>
      </c>
      <c r="B1202" t="s">
        <v>7932</v>
      </c>
    </row>
    <row r="1203" spans="1:2" x14ac:dyDescent="0.25">
      <c r="A1203" s="1" t="s">
        <v>7934</v>
      </c>
      <c r="B1203" t="s">
        <v>7935</v>
      </c>
    </row>
    <row r="1204" spans="1:2" x14ac:dyDescent="0.25">
      <c r="A1204" s="1" t="s">
        <v>7941</v>
      </c>
      <c r="B1204" t="s">
        <v>7942</v>
      </c>
    </row>
    <row r="1205" spans="1:2" x14ac:dyDescent="0.25">
      <c r="A1205" s="1" t="s">
        <v>7943</v>
      </c>
      <c r="B1205" t="s">
        <v>7944</v>
      </c>
    </row>
    <row r="1206" spans="1:2" x14ac:dyDescent="0.25">
      <c r="A1206" s="1" t="s">
        <v>7945</v>
      </c>
      <c r="B1206" t="s">
        <v>7946</v>
      </c>
    </row>
    <row r="1207" spans="1:2" x14ac:dyDescent="0.25">
      <c r="A1207" s="1" t="s">
        <v>7947</v>
      </c>
      <c r="B1207" t="s">
        <v>7948</v>
      </c>
    </row>
    <row r="1208" spans="1:2" x14ac:dyDescent="0.25">
      <c r="A1208" s="1" t="s">
        <v>7949</v>
      </c>
      <c r="B1208" t="s">
        <v>7950</v>
      </c>
    </row>
    <row r="1209" spans="1:2" x14ac:dyDescent="0.25">
      <c r="A1209" s="1" t="s">
        <v>7963</v>
      </c>
      <c r="B1209" t="s">
        <v>7964</v>
      </c>
    </row>
    <row r="1210" spans="1:2" x14ac:dyDescent="0.25">
      <c r="A1210" s="1" t="s">
        <v>7965</v>
      </c>
      <c r="B1210" t="s">
        <v>7966</v>
      </c>
    </row>
    <row r="1211" spans="1:2" x14ac:dyDescent="0.25">
      <c r="A1211" s="1" t="s">
        <v>7967</v>
      </c>
      <c r="B1211" t="s">
        <v>7968</v>
      </c>
    </row>
    <row r="1212" spans="1:2" x14ac:dyDescent="0.25">
      <c r="A1212" s="1" t="s">
        <v>7953</v>
      </c>
      <c r="B1212" t="s">
        <v>7954</v>
      </c>
    </row>
    <row r="1213" spans="1:2" x14ac:dyDescent="0.25">
      <c r="A1213" s="1" t="s">
        <v>7969</v>
      </c>
      <c r="B1213" t="s">
        <v>7970</v>
      </c>
    </row>
    <row r="1214" spans="1:2" x14ac:dyDescent="0.25">
      <c r="A1214" s="1" t="s">
        <v>7971</v>
      </c>
      <c r="B1214" t="s">
        <v>7972</v>
      </c>
    </row>
    <row r="1215" spans="1:2" x14ac:dyDescent="0.25">
      <c r="A1215" s="1" t="s">
        <v>7824</v>
      </c>
      <c r="B1215" t="s">
        <v>7973</v>
      </c>
    </row>
    <row r="1216" spans="1:2" x14ac:dyDescent="0.25">
      <c r="A1216" s="1" t="s">
        <v>7974</v>
      </c>
      <c r="B1216" t="s">
        <v>7975</v>
      </c>
    </row>
    <row r="1217" spans="1:2" x14ac:dyDescent="0.25">
      <c r="A1217" s="1" t="s">
        <v>7977</v>
      </c>
      <c r="B1217" t="s">
        <v>7978</v>
      </c>
    </row>
    <row r="1218" spans="1:2" x14ac:dyDescent="0.25">
      <c r="A1218" s="1" t="s">
        <v>7979</v>
      </c>
      <c r="B1218" t="s">
        <v>7980</v>
      </c>
    </row>
    <row r="1219" spans="1:2" x14ac:dyDescent="0.25">
      <c r="A1219" s="1" t="s">
        <v>7981</v>
      </c>
      <c r="B1219" t="s">
        <v>7982</v>
      </c>
    </row>
    <row r="1220" spans="1:2" x14ac:dyDescent="0.25">
      <c r="A1220" s="1" t="s">
        <v>7983</v>
      </c>
      <c r="B1220" t="s">
        <v>7984</v>
      </c>
    </row>
    <row r="1221" spans="1:2" x14ac:dyDescent="0.25">
      <c r="A1221" s="1" t="s">
        <v>7986</v>
      </c>
      <c r="B1221" t="s">
        <v>7987</v>
      </c>
    </row>
    <row r="1222" spans="1:2" x14ac:dyDescent="0.25">
      <c r="A1222" s="1" t="s">
        <v>7988</v>
      </c>
      <c r="B1222" t="s">
        <v>7989</v>
      </c>
    </row>
    <row r="1223" spans="1:2" x14ac:dyDescent="0.25">
      <c r="A1223" s="1" t="s">
        <v>7990</v>
      </c>
      <c r="B1223" t="s">
        <v>7991</v>
      </c>
    </row>
    <row r="1224" spans="1:2" x14ac:dyDescent="0.25">
      <c r="A1224" s="1" t="s">
        <v>1494</v>
      </c>
      <c r="B1224" t="s">
        <v>7955</v>
      </c>
    </row>
    <row r="1225" spans="1:2" x14ac:dyDescent="0.25">
      <c r="A1225" s="1" t="s">
        <v>7993</v>
      </c>
      <c r="B1225" t="s">
        <v>7994</v>
      </c>
    </row>
    <row r="1226" spans="1:2" x14ac:dyDescent="0.25">
      <c r="A1226" s="1" t="s">
        <v>7995</v>
      </c>
      <c r="B1226" t="s">
        <v>7996</v>
      </c>
    </row>
    <row r="1227" spans="1:2" x14ac:dyDescent="0.25">
      <c r="A1227" s="1" t="s">
        <v>7997</v>
      </c>
      <c r="B1227" t="s">
        <v>7998</v>
      </c>
    </row>
    <row r="1228" spans="1:2" x14ac:dyDescent="0.25">
      <c r="A1228" s="1" t="s">
        <v>7999</v>
      </c>
      <c r="B1228" t="s">
        <v>8000</v>
      </c>
    </row>
    <row r="1229" spans="1:2" x14ac:dyDescent="0.25">
      <c r="A1229" s="1" t="s">
        <v>8093</v>
      </c>
      <c r="B1229" t="s">
        <v>8001</v>
      </c>
    </row>
    <row r="1230" spans="1:2" x14ac:dyDescent="0.25">
      <c r="A1230" s="1" t="s">
        <v>8002</v>
      </c>
      <c r="B1230" t="s">
        <v>8003</v>
      </c>
    </row>
    <row r="1231" spans="1:2" x14ac:dyDescent="0.25">
      <c r="A1231" s="1" t="s">
        <v>8004</v>
      </c>
      <c r="B1231" t="s">
        <v>8005</v>
      </c>
    </row>
    <row r="1232" spans="1:2" x14ac:dyDescent="0.25">
      <c r="A1232" s="1" t="s">
        <v>8006</v>
      </c>
      <c r="B1232" t="s">
        <v>900</v>
      </c>
    </row>
    <row r="1233" spans="1:2" x14ac:dyDescent="0.25">
      <c r="A1233" s="1" t="s">
        <v>8007</v>
      </c>
      <c r="B1233" t="s">
        <v>8008</v>
      </c>
    </row>
    <row r="1234" spans="1:2" x14ac:dyDescent="0.25">
      <c r="A1234" s="1" t="s">
        <v>8092</v>
      </c>
      <c r="B1234" t="s">
        <v>107</v>
      </c>
    </row>
    <row r="1235" spans="1:2" x14ac:dyDescent="0.25">
      <c r="A1235" s="1" t="s">
        <v>8009</v>
      </c>
      <c r="B1235" t="s">
        <v>1044</v>
      </c>
    </row>
    <row r="1236" spans="1:2" x14ac:dyDescent="0.25">
      <c r="A1236" s="1" t="s">
        <v>93</v>
      </c>
      <c r="B1236" t="s">
        <v>8051</v>
      </c>
    </row>
    <row r="1237" spans="1:2" x14ac:dyDescent="0.25">
      <c r="A1237" s="1" t="s">
        <v>8052</v>
      </c>
      <c r="B1237" t="s">
        <v>8053</v>
      </c>
    </row>
    <row r="1238" spans="1:2" x14ac:dyDescent="0.25">
      <c r="A1238" s="1" t="s">
        <v>8054</v>
      </c>
      <c r="B1238" t="s">
        <v>8055</v>
      </c>
    </row>
    <row r="1239" spans="1:2" x14ac:dyDescent="0.25">
      <c r="A1239" s="1" t="s">
        <v>8056</v>
      </c>
      <c r="B1239" t="s">
        <v>8057</v>
      </c>
    </row>
    <row r="1240" spans="1:2" x14ac:dyDescent="0.25">
      <c r="A1240" s="22" t="s">
        <v>8058</v>
      </c>
      <c r="B1240" t="s">
        <v>8059</v>
      </c>
    </row>
    <row r="1241" spans="1:2" x14ac:dyDescent="0.25">
      <c r="A1241" s="1" t="s">
        <v>8060</v>
      </c>
      <c r="B1241" t="s">
        <v>8061</v>
      </c>
    </row>
    <row r="1242" spans="1:2" x14ac:dyDescent="0.25">
      <c r="A1242" s="22"/>
      <c r="B1242" t="s">
        <v>8062</v>
      </c>
    </row>
    <row r="1243" spans="1:2" x14ac:dyDescent="0.25">
      <c r="A1243" s="22" t="s">
        <v>8063</v>
      </c>
      <c r="B1243" t="s">
        <v>8064</v>
      </c>
    </row>
    <row r="1244" spans="1:2" x14ac:dyDescent="0.25">
      <c r="A1244" s="22" t="s">
        <v>8065</v>
      </c>
      <c r="B1244" t="s">
        <v>8066</v>
      </c>
    </row>
    <row r="1245" spans="1:2" x14ac:dyDescent="0.25">
      <c r="A1245" s="22" t="s">
        <v>8067</v>
      </c>
      <c r="B1245" t="s">
        <v>8068</v>
      </c>
    </row>
    <row r="1246" spans="1:2" x14ac:dyDescent="0.25">
      <c r="A1246" s="22" t="s">
        <v>8069</v>
      </c>
      <c r="B1246" t="s">
        <v>8070</v>
      </c>
    </row>
    <row r="1247" spans="1:2" x14ac:dyDescent="0.25">
      <c r="A1247" s="22" t="s">
        <v>8071</v>
      </c>
      <c r="B1247" t="s">
        <v>8072</v>
      </c>
    </row>
    <row r="1248" spans="1:2" x14ac:dyDescent="0.25">
      <c r="A1248" s="22" t="s">
        <v>97</v>
      </c>
      <c r="B1248" t="s">
        <v>8073</v>
      </c>
    </row>
    <row r="1249" spans="1:2" x14ac:dyDescent="0.25">
      <c r="A1249" s="1" t="s">
        <v>8074</v>
      </c>
      <c r="B1249" t="s">
        <v>8075</v>
      </c>
    </row>
    <row r="1250" spans="1:2" x14ac:dyDescent="0.25">
      <c r="A1250" s="22" t="s">
        <v>1455</v>
      </c>
      <c r="B1250" t="s">
        <v>8076</v>
      </c>
    </row>
    <row r="1251" spans="1:2" x14ac:dyDescent="0.25">
      <c r="A1251" s="1" t="s">
        <v>8077</v>
      </c>
      <c r="B1251" t="s">
        <v>8078</v>
      </c>
    </row>
    <row r="1252" spans="1:2" x14ac:dyDescent="0.25">
      <c r="A1252" s="22" t="s">
        <v>8079</v>
      </c>
      <c r="B1252" t="s">
        <v>1332</v>
      </c>
    </row>
    <row r="1253" spans="1:2" x14ac:dyDescent="0.25">
      <c r="A1253" s="22" t="s">
        <v>1331</v>
      </c>
      <c r="B1253" t="s">
        <v>8080</v>
      </c>
    </row>
    <row r="1254" spans="1:2" x14ac:dyDescent="0.25">
      <c r="A1254" s="22" t="s">
        <v>260</v>
      </c>
      <c r="B1254" t="s">
        <v>8081</v>
      </c>
    </row>
    <row r="1255" spans="1:2" x14ac:dyDescent="0.25">
      <c r="A1255" s="1" t="s">
        <v>8082</v>
      </c>
      <c r="B1255" t="s">
        <v>8083</v>
      </c>
    </row>
    <row r="1256" spans="1:2" x14ac:dyDescent="0.25">
      <c r="A1256" s="22" t="s">
        <v>8012</v>
      </c>
      <c r="B1256" t="s">
        <v>8013</v>
      </c>
    </row>
    <row r="1257" spans="1:2" x14ac:dyDescent="0.25">
      <c r="A1257" s="1" t="s">
        <v>8084</v>
      </c>
      <c r="B1257" t="s">
        <v>8085</v>
      </c>
    </row>
    <row r="1258" spans="1:2" x14ac:dyDescent="0.25">
      <c r="A1258" t="s">
        <v>1230</v>
      </c>
      <c r="B1258" t="s">
        <v>1281</v>
      </c>
    </row>
    <row r="1259" spans="1:2" x14ac:dyDescent="0.25">
      <c r="A1259" t="s">
        <v>1282</v>
      </c>
      <c r="B1259" t="s">
        <v>1283</v>
      </c>
    </row>
    <row r="1260" spans="1:2" x14ac:dyDescent="0.25">
      <c r="A1260" t="s">
        <v>1456</v>
      </c>
      <c r="B1260" t="s">
        <v>1457</v>
      </c>
    </row>
    <row r="1261" spans="1:2" x14ac:dyDescent="0.25">
      <c r="A1261" t="s">
        <v>1458</v>
      </c>
      <c r="B1261" t="s">
        <v>1459</v>
      </c>
    </row>
    <row r="1262" spans="1:2" x14ac:dyDescent="0.25">
      <c r="A1262" s="21" t="s">
        <v>8039</v>
      </c>
      <c r="B1262" t="s">
        <v>8040</v>
      </c>
    </row>
    <row r="1263" spans="1:2" x14ac:dyDescent="0.25">
      <c r="A1263" t="s">
        <v>1460</v>
      </c>
      <c r="B1263" t="s">
        <v>1461</v>
      </c>
    </row>
    <row r="1264" spans="1:2" x14ac:dyDescent="0.25">
      <c r="A1264" t="s">
        <v>1462</v>
      </c>
      <c r="B1264" t="s">
        <v>1463</v>
      </c>
    </row>
    <row r="1265" spans="1:2" x14ac:dyDescent="0.25">
      <c r="A1265" t="s">
        <v>1464</v>
      </c>
      <c r="B1265" t="s">
        <v>1465</v>
      </c>
    </row>
    <row r="1266" spans="1:2" x14ac:dyDescent="0.25">
      <c r="A1266" t="s">
        <v>1460</v>
      </c>
      <c r="B1266" t="s">
        <v>1466</v>
      </c>
    </row>
    <row r="1267" spans="1:2" x14ac:dyDescent="0.25">
      <c r="A1267" t="s">
        <v>1467</v>
      </c>
      <c r="B1267" t="s">
        <v>1468</v>
      </c>
    </row>
    <row r="1268" spans="1:2" x14ac:dyDescent="0.25">
      <c r="A1268" t="s">
        <v>1469</v>
      </c>
      <c r="B1268" t="s">
        <v>1470</v>
      </c>
    </row>
    <row r="1269" spans="1:2" x14ac:dyDescent="0.25">
      <c r="A1269" t="s">
        <v>1471</v>
      </c>
      <c r="B1269" t="s">
        <v>1472</v>
      </c>
    </row>
    <row r="1270" spans="1:2" x14ac:dyDescent="0.25">
      <c r="A1270" t="s">
        <v>1473</v>
      </c>
      <c r="B1270" t="s">
        <v>1474</v>
      </c>
    </row>
    <row r="1271" spans="1:2" x14ac:dyDescent="0.25">
      <c r="A1271" t="s">
        <v>745</v>
      </c>
      <c r="B1271" t="s">
        <v>746</v>
      </c>
    </row>
    <row r="1272" spans="1:2" x14ac:dyDescent="0.25">
      <c r="A1272" t="s">
        <v>1460</v>
      </c>
      <c r="B1272" t="s">
        <v>1475</v>
      </c>
    </row>
    <row r="1273" spans="1:2" x14ac:dyDescent="0.25">
      <c r="A1273" t="s">
        <v>773</v>
      </c>
      <c r="B1273" t="s">
        <v>774</v>
      </c>
    </row>
    <row r="1274" spans="1:2" x14ac:dyDescent="0.25">
      <c r="A1274" t="s">
        <v>1476</v>
      </c>
      <c r="B1274" t="s">
        <v>1477</v>
      </c>
    </row>
    <row r="1275" spans="1:2" x14ac:dyDescent="0.25">
      <c r="A1275" t="s">
        <v>1478</v>
      </c>
      <c r="B1275" t="s">
        <v>1479</v>
      </c>
    </row>
    <row r="1276" spans="1:2" x14ac:dyDescent="0.25">
      <c r="A1276" t="s">
        <v>1174</v>
      </c>
      <c r="B1276" t="s">
        <v>1480</v>
      </c>
    </row>
    <row r="1277" spans="1:2" x14ac:dyDescent="0.25">
      <c r="A1277" t="s">
        <v>1481</v>
      </c>
      <c r="B1277" t="s">
        <v>1482</v>
      </c>
    </row>
    <row r="1278" spans="1:2" x14ac:dyDescent="0.25">
      <c r="A1278" t="s">
        <v>1460</v>
      </c>
      <c r="B1278" t="s">
        <v>1483</v>
      </c>
    </row>
    <row r="1279" spans="1:2" x14ac:dyDescent="0.25">
      <c r="A1279" t="s">
        <v>1460</v>
      </c>
      <c r="B1279" t="s">
        <v>1484</v>
      </c>
    </row>
    <row r="1280" spans="1:2" x14ac:dyDescent="0.25">
      <c r="A1280" t="s">
        <v>1485</v>
      </c>
      <c r="B1280" t="s">
        <v>1486</v>
      </c>
    </row>
    <row r="1281" spans="1:2" x14ac:dyDescent="0.25">
      <c r="A1281" t="s">
        <v>1487</v>
      </c>
      <c r="B1281" t="s">
        <v>1488</v>
      </c>
    </row>
    <row r="1282" spans="1:2" x14ac:dyDescent="0.25">
      <c r="A1282" t="s">
        <v>1489</v>
      </c>
      <c r="B1282" t="s">
        <v>1490</v>
      </c>
    </row>
    <row r="1283" spans="1:2" x14ac:dyDescent="0.25">
      <c r="A1283" t="s">
        <v>1460</v>
      </c>
      <c r="B1283" t="s">
        <v>1491</v>
      </c>
    </row>
    <row r="1284" spans="1:2" x14ac:dyDescent="0.25">
      <c r="A1284" t="s">
        <v>1492</v>
      </c>
      <c r="B1284" t="s">
        <v>1493</v>
      </c>
    </row>
    <row r="1285" spans="1:2" x14ac:dyDescent="0.25">
      <c r="A1285" t="s">
        <v>1494</v>
      </c>
      <c r="B1285" t="s">
        <v>1495</v>
      </c>
    </row>
    <row r="1286" spans="1:2" x14ac:dyDescent="0.25">
      <c r="A1286" t="s">
        <v>1460</v>
      </c>
      <c r="B1286" t="s">
        <v>1496</v>
      </c>
    </row>
    <row r="1287" spans="1:2" x14ac:dyDescent="0.25">
      <c r="A1287" t="s">
        <v>1497</v>
      </c>
      <c r="B1287" t="s">
        <v>1498</v>
      </c>
    </row>
    <row r="1288" spans="1:2" x14ac:dyDescent="0.25">
      <c r="A1288" t="s">
        <v>1499</v>
      </c>
      <c r="B1288" t="s">
        <v>1500</v>
      </c>
    </row>
    <row r="1289" spans="1:2" x14ac:dyDescent="0.25">
      <c r="A1289" t="s">
        <v>1501</v>
      </c>
      <c r="B1289" t="s">
        <v>1502</v>
      </c>
    </row>
    <row r="1290" spans="1:2" x14ac:dyDescent="0.25">
      <c r="A1290" t="s">
        <v>1460</v>
      </c>
      <c r="B1290" t="s">
        <v>1503</v>
      </c>
    </row>
    <row r="1291" spans="1:2" x14ac:dyDescent="0.25">
      <c r="A1291" t="s">
        <v>1504</v>
      </c>
      <c r="B1291" t="s">
        <v>1505</v>
      </c>
    </row>
    <row r="1292" spans="1:2" x14ac:dyDescent="0.25">
      <c r="A1292" t="s">
        <v>1506</v>
      </c>
      <c r="B1292" t="s">
        <v>1507</v>
      </c>
    </row>
    <row r="1293" spans="1:2" x14ac:dyDescent="0.25">
      <c r="A1293" t="s">
        <v>1508</v>
      </c>
      <c r="B1293" t="s">
        <v>1509</v>
      </c>
    </row>
    <row r="1294" spans="1:2" x14ac:dyDescent="0.25">
      <c r="A1294" t="s">
        <v>1510</v>
      </c>
      <c r="B1294" t="s">
        <v>1511</v>
      </c>
    </row>
    <row r="1295" spans="1:2" x14ac:dyDescent="0.25">
      <c r="A1295" t="s">
        <v>1512</v>
      </c>
      <c r="B1295" t="s">
        <v>1513</v>
      </c>
    </row>
    <row r="1296" spans="1:2" x14ac:dyDescent="0.25">
      <c r="A1296" t="s">
        <v>1514</v>
      </c>
      <c r="B1296" t="s">
        <v>1515</v>
      </c>
    </row>
    <row r="1297" spans="1:2" x14ac:dyDescent="0.25">
      <c r="A1297" s="21" t="s">
        <v>8037</v>
      </c>
      <c r="B1297" t="s">
        <v>8038</v>
      </c>
    </row>
    <row r="1298" spans="1:2" x14ac:dyDescent="0.25">
      <c r="A1298" t="s">
        <v>1516</v>
      </c>
      <c r="B1298" t="s">
        <v>1517</v>
      </c>
    </row>
    <row r="1299" spans="1:2" x14ac:dyDescent="0.25">
      <c r="A1299" t="s">
        <v>1518</v>
      </c>
      <c r="B1299" t="s">
        <v>1519</v>
      </c>
    </row>
    <row r="1300" spans="1:2" x14ac:dyDescent="0.25">
      <c r="A1300" t="s">
        <v>1520</v>
      </c>
      <c r="B1300" t="s">
        <v>1521</v>
      </c>
    </row>
    <row r="1301" spans="1:2" x14ac:dyDescent="0.25">
      <c r="A1301" t="s">
        <v>1460</v>
      </c>
      <c r="B1301" t="s">
        <v>789</v>
      </c>
    </row>
    <row r="1302" spans="1:2" x14ac:dyDescent="0.25">
      <c r="A1302" t="s">
        <v>1522</v>
      </c>
      <c r="B1302" t="s">
        <v>1523</v>
      </c>
    </row>
    <row r="1303" spans="1:2" x14ac:dyDescent="0.25">
      <c r="A1303" t="s">
        <v>382</v>
      </c>
      <c r="B1303" t="s">
        <v>383</v>
      </c>
    </row>
    <row r="1304" spans="1:2" x14ac:dyDescent="0.25">
      <c r="A1304" t="s">
        <v>1524</v>
      </c>
      <c r="B1304" t="s">
        <v>1525</v>
      </c>
    </row>
    <row r="1305" spans="1:2" x14ac:dyDescent="0.25">
      <c r="A1305" t="s">
        <v>1460</v>
      </c>
      <c r="B1305" t="s">
        <v>1526</v>
      </c>
    </row>
    <row r="1306" spans="1:2" x14ac:dyDescent="0.25">
      <c r="A1306" t="s">
        <v>1527</v>
      </c>
      <c r="B1306" t="s">
        <v>1528</v>
      </c>
    </row>
    <row r="1307" spans="1:2" x14ac:dyDescent="0.25">
      <c r="A1307" t="s">
        <v>1529</v>
      </c>
      <c r="B1307" t="s">
        <v>1530</v>
      </c>
    </row>
    <row r="1308" spans="1:2" x14ac:dyDescent="0.25">
      <c r="A1308" t="s">
        <v>1460</v>
      </c>
      <c r="B1308" t="s">
        <v>279</v>
      </c>
    </row>
    <row r="1309" spans="1:2" x14ac:dyDescent="0.25">
      <c r="A1309" t="s">
        <v>1531</v>
      </c>
      <c r="B1309" t="s">
        <v>1532</v>
      </c>
    </row>
    <row r="1310" spans="1:2" x14ac:dyDescent="0.25">
      <c r="A1310" t="s">
        <v>1460</v>
      </c>
      <c r="B1310" t="s">
        <v>1533</v>
      </c>
    </row>
    <row r="1311" spans="1:2" x14ac:dyDescent="0.25">
      <c r="A1311" t="s">
        <v>1460</v>
      </c>
      <c r="B1311" t="s">
        <v>1534</v>
      </c>
    </row>
    <row r="1312" spans="1:2" x14ac:dyDescent="0.25">
      <c r="A1312" t="s">
        <v>1535</v>
      </c>
      <c r="B1312" t="s">
        <v>1536</v>
      </c>
    </row>
    <row r="1313" spans="1:2" x14ac:dyDescent="0.25">
      <c r="A1313" t="s">
        <v>1537</v>
      </c>
      <c r="B1313" t="s">
        <v>1538</v>
      </c>
    </row>
    <row r="1314" spans="1:2" x14ac:dyDescent="0.25">
      <c r="A1314" t="s">
        <v>1460</v>
      </c>
      <c r="B1314" t="s">
        <v>1539</v>
      </c>
    </row>
    <row r="1315" spans="1:2" x14ac:dyDescent="0.25">
      <c r="A1315" t="s">
        <v>1460</v>
      </c>
      <c r="B1315" t="s">
        <v>1540</v>
      </c>
    </row>
    <row r="1316" spans="1:2" x14ac:dyDescent="0.25">
      <c r="A1316" t="s">
        <v>1541</v>
      </c>
      <c r="B1316" t="s">
        <v>1542</v>
      </c>
    </row>
    <row r="1317" spans="1:2" x14ac:dyDescent="0.25">
      <c r="A1317" t="s">
        <v>1460</v>
      </c>
      <c r="B1317" t="s">
        <v>1543</v>
      </c>
    </row>
    <row r="1318" spans="1:2" x14ac:dyDescent="0.25">
      <c r="A1318" t="s">
        <v>132</v>
      </c>
      <c r="B1318" t="s">
        <v>133</v>
      </c>
    </row>
    <row r="1319" spans="1:2" x14ac:dyDescent="0.25">
      <c r="A1319" t="s">
        <v>1544</v>
      </c>
      <c r="B1319" t="s">
        <v>1545</v>
      </c>
    </row>
    <row r="1320" spans="1:2" x14ac:dyDescent="0.25">
      <c r="A1320" t="s">
        <v>1546</v>
      </c>
      <c r="B1320" t="s">
        <v>1547</v>
      </c>
    </row>
    <row r="1321" spans="1:2" x14ac:dyDescent="0.25">
      <c r="A1321" t="s">
        <v>1460</v>
      </c>
      <c r="B1321" t="s">
        <v>1548</v>
      </c>
    </row>
    <row r="1322" spans="1:2" x14ac:dyDescent="0.25">
      <c r="A1322" t="s">
        <v>1460</v>
      </c>
      <c r="B1322" t="s">
        <v>1549</v>
      </c>
    </row>
    <row r="1323" spans="1:2" x14ac:dyDescent="0.25">
      <c r="A1323" t="s">
        <v>1550</v>
      </c>
      <c r="B1323" t="s">
        <v>1551</v>
      </c>
    </row>
    <row r="1324" spans="1:2" x14ac:dyDescent="0.25">
      <c r="A1324" t="s">
        <v>1552</v>
      </c>
      <c r="B1324" t="s">
        <v>1553</v>
      </c>
    </row>
    <row r="1325" spans="1:2" x14ac:dyDescent="0.25">
      <c r="A1325" t="s">
        <v>1554</v>
      </c>
      <c r="B1325" t="s">
        <v>1555</v>
      </c>
    </row>
    <row r="1326" spans="1:2" x14ac:dyDescent="0.25">
      <c r="A1326" t="s">
        <v>720</v>
      </c>
      <c r="B1326" t="s">
        <v>721</v>
      </c>
    </row>
    <row r="1327" spans="1:2" x14ac:dyDescent="0.25">
      <c r="A1327" t="s">
        <v>1556</v>
      </c>
      <c r="B1327" t="s">
        <v>1557</v>
      </c>
    </row>
    <row r="1328" spans="1:2" x14ac:dyDescent="0.25">
      <c r="A1328" t="s">
        <v>1460</v>
      </c>
      <c r="B1328" t="s">
        <v>1558</v>
      </c>
    </row>
    <row r="1329" spans="1:2" x14ac:dyDescent="0.25">
      <c r="A1329" t="s">
        <v>1559</v>
      </c>
      <c r="B1329" t="s">
        <v>1560</v>
      </c>
    </row>
    <row r="1330" spans="1:2" x14ac:dyDescent="0.25">
      <c r="A1330" t="s">
        <v>1561</v>
      </c>
      <c r="B1330" t="s">
        <v>1562</v>
      </c>
    </row>
    <row r="1331" spans="1:2" x14ac:dyDescent="0.25">
      <c r="A1331" t="s">
        <v>1563</v>
      </c>
      <c r="B1331" t="s">
        <v>1564</v>
      </c>
    </row>
    <row r="1332" spans="1:2" x14ac:dyDescent="0.25">
      <c r="A1332" t="s">
        <v>1460</v>
      </c>
      <c r="B1332" t="s">
        <v>1565</v>
      </c>
    </row>
    <row r="1333" spans="1:2" x14ac:dyDescent="0.25">
      <c r="A1333" t="s">
        <v>39</v>
      </c>
      <c r="B1333" t="s">
        <v>1566</v>
      </c>
    </row>
    <row r="1334" spans="1:2" x14ac:dyDescent="0.25">
      <c r="A1334" t="s">
        <v>1567</v>
      </c>
      <c r="B1334" t="s">
        <v>1568</v>
      </c>
    </row>
    <row r="1335" spans="1:2" x14ac:dyDescent="0.25">
      <c r="A1335" t="s">
        <v>1569</v>
      </c>
      <c r="B1335" t="s">
        <v>1570</v>
      </c>
    </row>
    <row r="1336" spans="1:2" x14ac:dyDescent="0.25">
      <c r="A1336" t="s">
        <v>1571</v>
      </c>
      <c r="B1336" t="s">
        <v>1572</v>
      </c>
    </row>
    <row r="1337" spans="1:2" x14ac:dyDescent="0.25">
      <c r="A1337" t="s">
        <v>1460</v>
      </c>
      <c r="B1337" t="s">
        <v>497</v>
      </c>
    </row>
    <row r="1338" spans="1:2" x14ac:dyDescent="0.25">
      <c r="A1338" t="s">
        <v>1460</v>
      </c>
      <c r="B1338" t="s">
        <v>1573</v>
      </c>
    </row>
    <row r="1339" spans="1:2" x14ac:dyDescent="0.25">
      <c r="A1339" t="s">
        <v>1460</v>
      </c>
      <c r="B1339" t="s">
        <v>1574</v>
      </c>
    </row>
    <row r="1340" spans="1:2" x14ac:dyDescent="0.25">
      <c r="A1340" s="21" t="s">
        <v>8088</v>
      </c>
      <c r="B1340" t="s">
        <v>1575</v>
      </c>
    </row>
    <row r="1341" spans="1:2" x14ac:dyDescent="0.25">
      <c r="A1341" t="s">
        <v>1460</v>
      </c>
      <c r="B1341" t="s">
        <v>1576</v>
      </c>
    </row>
    <row r="1342" spans="1:2" x14ac:dyDescent="0.25">
      <c r="A1342" t="s">
        <v>1577</v>
      </c>
      <c r="B1342" t="s">
        <v>1578</v>
      </c>
    </row>
    <row r="1343" spans="1:2" x14ac:dyDescent="0.25">
      <c r="A1343" t="s">
        <v>1460</v>
      </c>
      <c r="B1343" t="s">
        <v>1579</v>
      </c>
    </row>
    <row r="1344" spans="1:2" x14ac:dyDescent="0.25">
      <c r="A1344" t="s">
        <v>1460</v>
      </c>
      <c r="B1344" t="s">
        <v>486</v>
      </c>
    </row>
    <row r="1345" spans="1:2" x14ac:dyDescent="0.25">
      <c r="A1345" t="s">
        <v>1580</v>
      </c>
      <c r="B1345" t="s">
        <v>1581</v>
      </c>
    </row>
    <row r="1346" spans="1:2" x14ac:dyDescent="0.25">
      <c r="A1346" t="s">
        <v>1460</v>
      </c>
      <c r="B1346" t="s">
        <v>1582</v>
      </c>
    </row>
    <row r="1347" spans="1:2" x14ac:dyDescent="0.25">
      <c r="A1347" t="s">
        <v>1460</v>
      </c>
      <c r="B1347" t="s">
        <v>795</v>
      </c>
    </row>
    <row r="1348" spans="1:2" x14ac:dyDescent="0.25">
      <c r="A1348" t="s">
        <v>1460</v>
      </c>
      <c r="B1348" t="s">
        <v>1583</v>
      </c>
    </row>
    <row r="1349" spans="1:2" x14ac:dyDescent="0.25">
      <c r="A1349" t="s">
        <v>1584</v>
      </c>
      <c r="B1349" t="s">
        <v>1585</v>
      </c>
    </row>
    <row r="1350" spans="1:2" x14ac:dyDescent="0.25">
      <c r="A1350" t="s">
        <v>1586</v>
      </c>
      <c r="B1350" t="s">
        <v>1587</v>
      </c>
    </row>
    <row r="1351" spans="1:2" x14ac:dyDescent="0.25">
      <c r="A1351" t="s">
        <v>1460</v>
      </c>
      <c r="B1351" t="s">
        <v>1588</v>
      </c>
    </row>
    <row r="1352" spans="1:2" x14ac:dyDescent="0.25">
      <c r="A1352" t="s">
        <v>1460</v>
      </c>
      <c r="B1352" t="s">
        <v>1589</v>
      </c>
    </row>
    <row r="1353" spans="1:2" x14ac:dyDescent="0.25">
      <c r="A1353" t="s">
        <v>1590</v>
      </c>
      <c r="B1353" t="s">
        <v>1591</v>
      </c>
    </row>
    <row r="1354" spans="1:2" x14ac:dyDescent="0.25">
      <c r="A1354" t="s">
        <v>1592</v>
      </c>
      <c r="B1354" t="s">
        <v>1593</v>
      </c>
    </row>
    <row r="1355" spans="1:2" x14ac:dyDescent="0.25">
      <c r="A1355" t="s">
        <v>1460</v>
      </c>
      <c r="B1355" t="s">
        <v>1594</v>
      </c>
    </row>
    <row r="1356" spans="1:2" x14ac:dyDescent="0.25">
      <c r="A1356" t="s">
        <v>1460</v>
      </c>
      <c r="B1356" t="s">
        <v>1595</v>
      </c>
    </row>
    <row r="1357" spans="1:2" x14ac:dyDescent="0.25">
      <c r="A1357" t="s">
        <v>1596</v>
      </c>
      <c r="B1357" t="s">
        <v>1597</v>
      </c>
    </row>
    <row r="1358" spans="1:2" x14ac:dyDescent="0.25">
      <c r="A1358" t="s">
        <v>1460</v>
      </c>
      <c r="B1358" t="s">
        <v>1598</v>
      </c>
    </row>
    <row r="1359" spans="1:2" x14ac:dyDescent="0.25">
      <c r="A1359" t="s">
        <v>1460</v>
      </c>
      <c r="B1359" t="s">
        <v>1599</v>
      </c>
    </row>
    <row r="1360" spans="1:2" x14ac:dyDescent="0.25">
      <c r="A1360" t="s">
        <v>1600</v>
      </c>
      <c r="B1360" t="s">
        <v>1601</v>
      </c>
    </row>
    <row r="1361" spans="1:2" x14ac:dyDescent="0.25">
      <c r="A1361" t="s">
        <v>1602</v>
      </c>
      <c r="B1361" t="s">
        <v>1603</v>
      </c>
    </row>
    <row r="1362" spans="1:2" x14ac:dyDescent="0.25">
      <c r="A1362" t="s">
        <v>1460</v>
      </c>
      <c r="B1362" t="s">
        <v>1604</v>
      </c>
    </row>
    <row r="1363" spans="1:2" x14ac:dyDescent="0.25">
      <c r="A1363" t="s">
        <v>1460</v>
      </c>
      <c r="B1363" t="s">
        <v>1605</v>
      </c>
    </row>
    <row r="1364" spans="1:2" x14ac:dyDescent="0.25">
      <c r="A1364" t="s">
        <v>1606</v>
      </c>
      <c r="B1364" t="s">
        <v>1607</v>
      </c>
    </row>
    <row r="1365" spans="1:2" x14ac:dyDescent="0.25">
      <c r="A1365" t="s">
        <v>1608</v>
      </c>
      <c r="B1365" t="s">
        <v>1609</v>
      </c>
    </row>
    <row r="1366" spans="1:2" x14ac:dyDescent="0.25">
      <c r="A1366" t="s">
        <v>1610</v>
      </c>
      <c r="B1366" t="s">
        <v>1611</v>
      </c>
    </row>
    <row r="1367" spans="1:2" x14ac:dyDescent="0.25">
      <c r="A1367" t="s">
        <v>1460</v>
      </c>
      <c r="B1367" t="s">
        <v>1612</v>
      </c>
    </row>
    <row r="1368" spans="1:2" x14ac:dyDescent="0.25">
      <c r="A1368" t="s">
        <v>1460</v>
      </c>
      <c r="B1368" t="s">
        <v>1613</v>
      </c>
    </row>
    <row r="1369" spans="1:2" x14ac:dyDescent="0.25">
      <c r="A1369" t="s">
        <v>1460</v>
      </c>
      <c r="B1369" t="s">
        <v>1614</v>
      </c>
    </row>
    <row r="1370" spans="1:2" x14ac:dyDescent="0.25">
      <c r="A1370" t="s">
        <v>1460</v>
      </c>
      <c r="B1370" t="s">
        <v>1615</v>
      </c>
    </row>
    <row r="1371" spans="1:2" x14ac:dyDescent="0.25">
      <c r="A1371" t="s">
        <v>1460</v>
      </c>
      <c r="B1371" t="s">
        <v>1616</v>
      </c>
    </row>
    <row r="1372" spans="1:2" x14ac:dyDescent="0.25">
      <c r="A1372" t="s">
        <v>1617</v>
      </c>
      <c r="B1372" t="s">
        <v>1618</v>
      </c>
    </row>
    <row r="1373" spans="1:2" x14ac:dyDescent="0.25">
      <c r="A1373" t="s">
        <v>1460</v>
      </c>
      <c r="B1373" t="s">
        <v>1619</v>
      </c>
    </row>
    <row r="1374" spans="1:2" x14ac:dyDescent="0.25">
      <c r="A1374" t="s">
        <v>1460</v>
      </c>
      <c r="B1374" t="s">
        <v>1620</v>
      </c>
    </row>
    <row r="1375" spans="1:2" x14ac:dyDescent="0.25">
      <c r="A1375" t="s">
        <v>1621</v>
      </c>
      <c r="B1375" t="s">
        <v>1622</v>
      </c>
    </row>
    <row r="1376" spans="1:2" x14ac:dyDescent="0.25">
      <c r="A1376" t="s">
        <v>1460</v>
      </c>
      <c r="B1376" t="s">
        <v>1623</v>
      </c>
    </row>
    <row r="1377" spans="1:2" x14ac:dyDescent="0.25">
      <c r="A1377" t="s">
        <v>1624</v>
      </c>
      <c r="B1377" t="s">
        <v>1625</v>
      </c>
    </row>
    <row r="1378" spans="1:2" x14ac:dyDescent="0.25">
      <c r="A1378" t="s">
        <v>1626</v>
      </c>
      <c r="B1378" t="s">
        <v>1627</v>
      </c>
    </row>
    <row r="1379" spans="1:2" x14ac:dyDescent="0.25">
      <c r="A1379" t="s">
        <v>1628</v>
      </c>
      <c r="B1379" t="s">
        <v>1629</v>
      </c>
    </row>
    <row r="1380" spans="1:2" x14ac:dyDescent="0.25">
      <c r="A1380" t="s">
        <v>1460</v>
      </c>
      <c r="B1380" t="s">
        <v>1630</v>
      </c>
    </row>
    <row r="1381" spans="1:2" x14ac:dyDescent="0.25">
      <c r="A1381" t="s">
        <v>1460</v>
      </c>
      <c r="B1381" t="s">
        <v>1631</v>
      </c>
    </row>
    <row r="1382" spans="1:2" x14ac:dyDescent="0.25">
      <c r="A1382" t="s">
        <v>1632</v>
      </c>
      <c r="B1382" t="s">
        <v>1633</v>
      </c>
    </row>
    <row r="1383" spans="1:2" x14ac:dyDescent="0.25">
      <c r="A1383" t="s">
        <v>1634</v>
      </c>
      <c r="B1383" t="s">
        <v>1635</v>
      </c>
    </row>
    <row r="1384" spans="1:2" x14ac:dyDescent="0.25">
      <c r="A1384" t="s">
        <v>1636</v>
      </c>
      <c r="B1384" t="s">
        <v>1637</v>
      </c>
    </row>
    <row r="1385" spans="1:2" x14ac:dyDescent="0.25">
      <c r="A1385" t="s">
        <v>1638</v>
      </c>
      <c r="B1385" t="s">
        <v>1639</v>
      </c>
    </row>
    <row r="1386" spans="1:2" x14ac:dyDescent="0.25">
      <c r="A1386" t="s">
        <v>1460</v>
      </c>
      <c r="B1386" t="s">
        <v>1640</v>
      </c>
    </row>
    <row r="1387" spans="1:2" x14ac:dyDescent="0.25">
      <c r="A1387" t="s">
        <v>1641</v>
      </c>
      <c r="B1387" t="s">
        <v>1642</v>
      </c>
    </row>
    <row r="1388" spans="1:2" x14ac:dyDescent="0.25">
      <c r="A1388" t="s">
        <v>1643</v>
      </c>
      <c r="B1388" t="s">
        <v>1644</v>
      </c>
    </row>
    <row r="1389" spans="1:2" x14ac:dyDescent="0.25">
      <c r="A1389" t="s">
        <v>1645</v>
      </c>
      <c r="B1389" t="s">
        <v>1646</v>
      </c>
    </row>
    <row r="1390" spans="1:2" x14ac:dyDescent="0.25">
      <c r="A1390" t="s">
        <v>1647</v>
      </c>
      <c r="B1390" t="s">
        <v>1648</v>
      </c>
    </row>
    <row r="1391" spans="1:2" x14ac:dyDescent="0.25">
      <c r="A1391" t="s">
        <v>1649</v>
      </c>
      <c r="B1391" t="s">
        <v>1650</v>
      </c>
    </row>
    <row r="1392" spans="1:2" x14ac:dyDescent="0.25">
      <c r="A1392" t="s">
        <v>1478</v>
      </c>
      <c r="B1392" t="s">
        <v>1651</v>
      </c>
    </row>
    <row r="1393" spans="1:2" x14ac:dyDescent="0.25">
      <c r="A1393" t="s">
        <v>1460</v>
      </c>
      <c r="B1393" t="s">
        <v>1652</v>
      </c>
    </row>
    <row r="1394" spans="1:2" x14ac:dyDescent="0.25">
      <c r="A1394" t="s">
        <v>1653</v>
      </c>
      <c r="B1394" t="s">
        <v>1654</v>
      </c>
    </row>
    <row r="1395" spans="1:2" x14ac:dyDescent="0.25">
      <c r="A1395" t="s">
        <v>1641</v>
      </c>
      <c r="B1395" t="s">
        <v>1642</v>
      </c>
    </row>
    <row r="1396" spans="1:2" x14ac:dyDescent="0.25">
      <c r="A1396" t="s">
        <v>1655</v>
      </c>
      <c r="B1396" t="s">
        <v>1656</v>
      </c>
    </row>
    <row r="1397" spans="1:2" x14ac:dyDescent="0.25">
      <c r="A1397" t="s">
        <v>1657</v>
      </c>
      <c r="B1397" t="s">
        <v>1658</v>
      </c>
    </row>
    <row r="1398" spans="1:2" x14ac:dyDescent="0.25">
      <c r="A1398" t="s">
        <v>1659</v>
      </c>
      <c r="B1398" t="s">
        <v>1660</v>
      </c>
    </row>
    <row r="1399" spans="1:2" x14ac:dyDescent="0.25">
      <c r="A1399" t="s">
        <v>1501</v>
      </c>
      <c r="B1399" t="s">
        <v>1661</v>
      </c>
    </row>
    <row r="1400" spans="1:2" x14ac:dyDescent="0.25">
      <c r="A1400" t="s">
        <v>1524</v>
      </c>
      <c r="B1400" t="s">
        <v>1662</v>
      </c>
    </row>
    <row r="1401" spans="1:2" x14ac:dyDescent="0.25">
      <c r="A1401" t="s">
        <v>132</v>
      </c>
      <c r="B1401" t="s">
        <v>1663</v>
      </c>
    </row>
    <row r="1402" spans="1:2" x14ac:dyDescent="0.25">
      <c r="A1402" t="s">
        <v>1664</v>
      </c>
      <c r="B1402" t="s">
        <v>1665</v>
      </c>
    </row>
    <row r="1403" spans="1:2" x14ac:dyDescent="0.25">
      <c r="A1403" t="s">
        <v>1666</v>
      </c>
      <c r="B1403" t="s">
        <v>1667</v>
      </c>
    </row>
    <row r="1404" spans="1:2" x14ac:dyDescent="0.25">
      <c r="A1404" t="s">
        <v>1668</v>
      </c>
      <c r="B1404" t="s">
        <v>1669</v>
      </c>
    </row>
    <row r="1405" spans="1:2" x14ac:dyDescent="0.25">
      <c r="A1405" t="s">
        <v>1670</v>
      </c>
      <c r="B1405" t="s">
        <v>1671</v>
      </c>
    </row>
    <row r="1406" spans="1:2" x14ac:dyDescent="0.25">
      <c r="A1406" t="s">
        <v>1672</v>
      </c>
      <c r="B1406" t="s">
        <v>1673</v>
      </c>
    </row>
    <row r="1407" spans="1:2" x14ac:dyDescent="0.25">
      <c r="A1407" t="s">
        <v>1674</v>
      </c>
      <c r="B1407" t="s">
        <v>1675</v>
      </c>
    </row>
    <row r="1408" spans="1:2" x14ac:dyDescent="0.25">
      <c r="A1408" t="s">
        <v>1676</v>
      </c>
      <c r="B1408" t="s">
        <v>1677</v>
      </c>
    </row>
    <row r="1409" spans="1:2" x14ac:dyDescent="0.25">
      <c r="A1409" t="s">
        <v>1678</v>
      </c>
      <c r="B1409" t="s">
        <v>1679</v>
      </c>
    </row>
    <row r="1410" spans="1:2" x14ac:dyDescent="0.25">
      <c r="A1410" t="s">
        <v>1680</v>
      </c>
      <c r="B1410" t="s">
        <v>1681</v>
      </c>
    </row>
    <row r="1411" spans="1:2" x14ac:dyDescent="0.25">
      <c r="A1411" t="s">
        <v>1682</v>
      </c>
      <c r="B1411" t="s">
        <v>1683</v>
      </c>
    </row>
    <row r="1412" spans="1:2" x14ac:dyDescent="0.25">
      <c r="A1412" t="s">
        <v>1684</v>
      </c>
      <c r="B1412" t="s">
        <v>1685</v>
      </c>
    </row>
    <row r="1413" spans="1:2" x14ac:dyDescent="0.25">
      <c r="A1413" t="s">
        <v>1686</v>
      </c>
      <c r="B1413" t="s">
        <v>1687</v>
      </c>
    </row>
    <row r="1414" spans="1:2" x14ac:dyDescent="0.25">
      <c r="A1414" t="s">
        <v>128</v>
      </c>
      <c r="B1414" t="s">
        <v>1688</v>
      </c>
    </row>
    <row r="1415" spans="1:2" x14ac:dyDescent="0.25">
      <c r="A1415" t="s">
        <v>1689</v>
      </c>
      <c r="B1415" t="s">
        <v>1690</v>
      </c>
    </row>
    <row r="1416" spans="1:2" x14ac:dyDescent="0.25">
      <c r="A1416" t="s">
        <v>1350</v>
      </c>
      <c r="B1416" t="s">
        <v>1351</v>
      </c>
    </row>
    <row r="1417" spans="1:2" x14ac:dyDescent="0.25">
      <c r="A1417" t="s">
        <v>83</v>
      </c>
      <c r="B1417" t="s">
        <v>84</v>
      </c>
    </row>
    <row r="1418" spans="1:2" x14ac:dyDescent="0.25">
      <c r="A1418" t="s">
        <v>1691</v>
      </c>
      <c r="B1418" t="s">
        <v>1692</v>
      </c>
    </row>
    <row r="1419" spans="1:2" x14ac:dyDescent="0.25">
      <c r="A1419" t="s">
        <v>1693</v>
      </c>
      <c r="B1419" t="s">
        <v>1694</v>
      </c>
    </row>
    <row r="1420" spans="1:2" x14ac:dyDescent="0.25">
      <c r="A1420" t="s">
        <v>1695</v>
      </c>
      <c r="B1420" t="s">
        <v>1696</v>
      </c>
    </row>
    <row r="1421" spans="1:2" x14ac:dyDescent="0.25">
      <c r="A1421" t="s">
        <v>1048</v>
      </c>
      <c r="B1421" t="s">
        <v>1049</v>
      </c>
    </row>
    <row r="1422" spans="1:2" x14ac:dyDescent="0.25">
      <c r="A1422" t="s">
        <v>1697</v>
      </c>
      <c r="B1422" t="s">
        <v>1698</v>
      </c>
    </row>
    <row r="1423" spans="1:2" x14ac:dyDescent="0.25">
      <c r="A1423" t="s">
        <v>1699</v>
      </c>
      <c r="B1423" t="s">
        <v>1700</v>
      </c>
    </row>
    <row r="1424" spans="1:2" x14ac:dyDescent="0.25">
      <c r="A1424" t="s">
        <v>1701</v>
      </c>
      <c r="B1424" t="s">
        <v>1702</v>
      </c>
    </row>
    <row r="1425" spans="1:2" x14ac:dyDescent="0.25">
      <c r="A1425" t="s">
        <v>1537</v>
      </c>
      <c r="B1425" t="s">
        <v>1538</v>
      </c>
    </row>
    <row r="1426" spans="1:2" x14ac:dyDescent="0.25">
      <c r="A1426" t="s">
        <v>1703</v>
      </c>
      <c r="B1426" t="s">
        <v>1704</v>
      </c>
    </row>
    <row r="1427" spans="1:2" x14ac:dyDescent="0.25">
      <c r="A1427" t="s">
        <v>1705</v>
      </c>
      <c r="B1427" t="s">
        <v>1706</v>
      </c>
    </row>
    <row r="1428" spans="1:2" x14ac:dyDescent="0.25">
      <c r="A1428" t="s">
        <v>1707</v>
      </c>
      <c r="B1428" t="s">
        <v>1708</v>
      </c>
    </row>
    <row r="1429" spans="1:2" x14ac:dyDescent="0.25">
      <c r="A1429" t="s">
        <v>1709</v>
      </c>
      <c r="B1429" t="s">
        <v>1710</v>
      </c>
    </row>
    <row r="1430" spans="1:2" x14ac:dyDescent="0.25">
      <c r="A1430" t="s">
        <v>1711</v>
      </c>
      <c r="B1430" t="s">
        <v>1712</v>
      </c>
    </row>
    <row r="1431" spans="1:2" x14ac:dyDescent="0.25">
      <c r="A1431" t="s">
        <v>1713</v>
      </c>
      <c r="B1431" t="s">
        <v>1714</v>
      </c>
    </row>
    <row r="1432" spans="1:2" x14ac:dyDescent="0.25">
      <c r="A1432" t="s">
        <v>1715</v>
      </c>
      <c r="B1432" t="s">
        <v>1716</v>
      </c>
    </row>
    <row r="1433" spans="1:2" x14ac:dyDescent="0.25">
      <c r="A1433" t="s">
        <v>1717</v>
      </c>
      <c r="B1433" t="s">
        <v>1718</v>
      </c>
    </row>
    <row r="1434" spans="1:2" x14ac:dyDescent="0.25">
      <c r="A1434" t="s">
        <v>1719</v>
      </c>
      <c r="B1434" t="s">
        <v>1720</v>
      </c>
    </row>
    <row r="1435" spans="1:2" x14ac:dyDescent="0.25">
      <c r="A1435" t="s">
        <v>1721</v>
      </c>
      <c r="B1435" t="s">
        <v>1722</v>
      </c>
    </row>
    <row r="1436" spans="1:2" x14ac:dyDescent="0.25">
      <c r="A1436" t="s">
        <v>1723</v>
      </c>
      <c r="B1436" t="s">
        <v>1724</v>
      </c>
    </row>
    <row r="1437" spans="1:2" x14ac:dyDescent="0.25">
      <c r="A1437" t="s">
        <v>1725</v>
      </c>
      <c r="B1437" t="s">
        <v>1726</v>
      </c>
    </row>
    <row r="1438" spans="1:2" x14ac:dyDescent="0.25">
      <c r="A1438" t="s">
        <v>1727</v>
      </c>
      <c r="B1438" t="s">
        <v>1728</v>
      </c>
    </row>
    <row r="1439" spans="1:2" x14ac:dyDescent="0.25">
      <c r="A1439" t="s">
        <v>1729</v>
      </c>
      <c r="B1439" t="s">
        <v>1730</v>
      </c>
    </row>
    <row r="1440" spans="1:2" x14ac:dyDescent="0.25">
      <c r="A1440" t="s">
        <v>1731</v>
      </c>
      <c r="B1440" t="s">
        <v>1732</v>
      </c>
    </row>
    <row r="1441" spans="1:2" x14ac:dyDescent="0.25">
      <c r="A1441" t="s">
        <v>1733</v>
      </c>
      <c r="B1441" t="s">
        <v>1734</v>
      </c>
    </row>
    <row r="1442" spans="1:2" x14ac:dyDescent="0.25">
      <c r="A1442" t="s">
        <v>1735</v>
      </c>
      <c r="B1442" t="s">
        <v>1736</v>
      </c>
    </row>
    <row r="1443" spans="1:2" x14ac:dyDescent="0.25">
      <c r="A1443" t="s">
        <v>1737</v>
      </c>
      <c r="B1443" t="s">
        <v>1738</v>
      </c>
    </row>
    <row r="1444" spans="1:2" x14ac:dyDescent="0.25">
      <c r="A1444" t="s">
        <v>1739</v>
      </c>
      <c r="B1444" t="s">
        <v>1740</v>
      </c>
    </row>
    <row r="1445" spans="1:2" x14ac:dyDescent="0.25">
      <c r="A1445" t="s">
        <v>1741</v>
      </c>
      <c r="B1445" t="s">
        <v>1742</v>
      </c>
    </row>
    <row r="1446" spans="1:2" x14ac:dyDescent="0.25">
      <c r="A1446" t="s">
        <v>1743</v>
      </c>
      <c r="B1446" t="s">
        <v>1744</v>
      </c>
    </row>
    <row r="1447" spans="1:2" x14ac:dyDescent="0.25">
      <c r="A1447" t="s">
        <v>1745</v>
      </c>
      <c r="B1447" t="s">
        <v>1746</v>
      </c>
    </row>
    <row r="1448" spans="1:2" x14ac:dyDescent="0.25">
      <c r="A1448" t="s">
        <v>1747</v>
      </c>
      <c r="B1448" t="s">
        <v>1748</v>
      </c>
    </row>
    <row r="1449" spans="1:2" x14ac:dyDescent="0.25">
      <c r="A1449" t="s">
        <v>1749</v>
      </c>
      <c r="B1449" t="s">
        <v>1750</v>
      </c>
    </row>
    <row r="1450" spans="1:2" x14ac:dyDescent="0.25">
      <c r="A1450" t="s">
        <v>1606</v>
      </c>
      <c r="B1450" t="s">
        <v>1751</v>
      </c>
    </row>
    <row r="1451" spans="1:2" x14ac:dyDescent="0.25">
      <c r="A1451" t="s">
        <v>1752</v>
      </c>
      <c r="B1451" t="s">
        <v>1753</v>
      </c>
    </row>
    <row r="1452" spans="1:2" x14ac:dyDescent="0.25">
      <c r="A1452" t="s">
        <v>1754</v>
      </c>
      <c r="B1452" t="s">
        <v>1755</v>
      </c>
    </row>
    <row r="1453" spans="1:2" x14ac:dyDescent="0.25">
      <c r="A1453" t="s">
        <v>1756</v>
      </c>
      <c r="B1453" t="s">
        <v>1757</v>
      </c>
    </row>
    <row r="1454" spans="1:2" x14ac:dyDescent="0.25">
      <c r="A1454" t="s">
        <v>1758</v>
      </c>
      <c r="B1454" t="s">
        <v>1759</v>
      </c>
    </row>
    <row r="1455" spans="1:2" x14ac:dyDescent="0.25">
      <c r="A1455" t="s">
        <v>1760</v>
      </c>
      <c r="B1455" t="s">
        <v>1761</v>
      </c>
    </row>
    <row r="1456" spans="1:2" x14ac:dyDescent="0.25">
      <c r="A1456" t="s">
        <v>1762</v>
      </c>
      <c r="B1456" t="s">
        <v>1763</v>
      </c>
    </row>
    <row r="1457" spans="1:2" x14ac:dyDescent="0.25">
      <c r="A1457" t="s">
        <v>1764</v>
      </c>
      <c r="B1457" t="s">
        <v>1765</v>
      </c>
    </row>
    <row r="1458" spans="1:2" x14ac:dyDescent="0.25">
      <c r="A1458" t="s">
        <v>1766</v>
      </c>
      <c r="B1458" t="s">
        <v>1767</v>
      </c>
    </row>
    <row r="1459" spans="1:2" x14ac:dyDescent="0.25">
      <c r="A1459" t="s">
        <v>1768</v>
      </c>
      <c r="B1459" t="s">
        <v>1769</v>
      </c>
    </row>
    <row r="1460" spans="1:2" x14ac:dyDescent="0.25">
      <c r="A1460" t="s">
        <v>1770</v>
      </c>
      <c r="B1460" t="s">
        <v>1771</v>
      </c>
    </row>
    <row r="1461" spans="1:2" x14ac:dyDescent="0.25">
      <c r="A1461" t="s">
        <v>1772</v>
      </c>
      <c r="B1461" t="s">
        <v>1773</v>
      </c>
    </row>
    <row r="1462" spans="1:2" x14ac:dyDescent="0.25">
      <c r="A1462" t="s">
        <v>1774</v>
      </c>
      <c r="B1462" t="s">
        <v>1775</v>
      </c>
    </row>
    <row r="1463" spans="1:2" x14ac:dyDescent="0.25">
      <c r="A1463" t="s">
        <v>1776</v>
      </c>
      <c r="B1463" t="s">
        <v>1777</v>
      </c>
    </row>
    <row r="1464" spans="1:2" x14ac:dyDescent="0.25">
      <c r="A1464" t="s">
        <v>1778</v>
      </c>
      <c r="B1464" t="s">
        <v>1779</v>
      </c>
    </row>
    <row r="1465" spans="1:2" x14ac:dyDescent="0.25">
      <c r="A1465" t="s">
        <v>1780</v>
      </c>
      <c r="B1465" t="s">
        <v>1781</v>
      </c>
    </row>
    <row r="1466" spans="1:2" x14ac:dyDescent="0.25">
      <c r="A1466" t="s">
        <v>1782</v>
      </c>
      <c r="B1466" t="s">
        <v>1783</v>
      </c>
    </row>
    <row r="1467" spans="1:2" x14ac:dyDescent="0.25">
      <c r="A1467" t="s">
        <v>1784</v>
      </c>
      <c r="B1467" t="s">
        <v>1785</v>
      </c>
    </row>
    <row r="1468" spans="1:2" x14ac:dyDescent="0.25">
      <c r="A1468" t="s">
        <v>1786</v>
      </c>
      <c r="B1468" t="s">
        <v>1787</v>
      </c>
    </row>
    <row r="1469" spans="1:2" x14ac:dyDescent="0.25">
      <c r="A1469" t="s">
        <v>1788</v>
      </c>
      <c r="B1469" t="s">
        <v>1789</v>
      </c>
    </row>
    <row r="1470" spans="1:2" x14ac:dyDescent="0.25">
      <c r="A1470" t="s">
        <v>1790</v>
      </c>
      <c r="B1470" t="s">
        <v>1791</v>
      </c>
    </row>
    <row r="1471" spans="1:2" x14ac:dyDescent="0.25">
      <c r="A1471" t="s">
        <v>1792</v>
      </c>
      <c r="B1471" t="s">
        <v>1793</v>
      </c>
    </row>
    <row r="1472" spans="1:2" x14ac:dyDescent="0.25">
      <c r="A1472" t="s">
        <v>1794</v>
      </c>
      <c r="B1472" t="s">
        <v>1795</v>
      </c>
    </row>
    <row r="1473" spans="1:2" x14ac:dyDescent="0.25">
      <c r="A1473" t="s">
        <v>1796</v>
      </c>
      <c r="B1473" t="s">
        <v>1797</v>
      </c>
    </row>
    <row r="1474" spans="1:2" x14ac:dyDescent="0.25">
      <c r="A1474" t="s">
        <v>1798</v>
      </c>
      <c r="B1474" t="s">
        <v>1799</v>
      </c>
    </row>
    <row r="1475" spans="1:2" x14ac:dyDescent="0.25">
      <c r="A1475" t="s">
        <v>1800</v>
      </c>
      <c r="B1475" t="s">
        <v>1801</v>
      </c>
    </row>
    <row r="1476" spans="1:2" x14ac:dyDescent="0.25">
      <c r="A1476" t="s">
        <v>1802</v>
      </c>
      <c r="B1476" t="s">
        <v>1803</v>
      </c>
    </row>
    <row r="1477" spans="1:2" x14ac:dyDescent="0.25">
      <c r="A1477" t="s">
        <v>1804</v>
      </c>
      <c r="B1477" t="s">
        <v>1805</v>
      </c>
    </row>
    <row r="1478" spans="1:2" x14ac:dyDescent="0.25">
      <c r="A1478" t="s">
        <v>1806</v>
      </c>
      <c r="B1478" t="s">
        <v>1807</v>
      </c>
    </row>
    <row r="1479" spans="1:2" x14ac:dyDescent="0.25">
      <c r="A1479" t="s">
        <v>1808</v>
      </c>
      <c r="B1479" t="s">
        <v>1809</v>
      </c>
    </row>
    <row r="1480" spans="1:2" x14ac:dyDescent="0.25">
      <c r="A1480" t="s">
        <v>1810</v>
      </c>
      <c r="B1480" t="s">
        <v>1811</v>
      </c>
    </row>
    <row r="1481" spans="1:2" x14ac:dyDescent="0.25">
      <c r="A1481" t="s">
        <v>1812</v>
      </c>
      <c r="B1481" t="s">
        <v>1813</v>
      </c>
    </row>
    <row r="1482" spans="1:2" x14ac:dyDescent="0.25">
      <c r="A1482" t="s">
        <v>1814</v>
      </c>
      <c r="B1482" t="s">
        <v>1815</v>
      </c>
    </row>
    <row r="1483" spans="1:2" x14ac:dyDescent="0.25">
      <c r="A1483" t="s">
        <v>1816</v>
      </c>
      <c r="B1483" t="s">
        <v>1817</v>
      </c>
    </row>
    <row r="1484" spans="1:2" x14ac:dyDescent="0.25">
      <c r="A1484" t="s">
        <v>1709</v>
      </c>
      <c r="B1484" t="s">
        <v>1818</v>
      </c>
    </row>
    <row r="1485" spans="1:2" x14ac:dyDescent="0.25">
      <c r="A1485" t="s">
        <v>1819</v>
      </c>
      <c r="B1485" t="s">
        <v>1820</v>
      </c>
    </row>
    <row r="1486" spans="1:2" x14ac:dyDescent="0.25">
      <c r="A1486" t="s">
        <v>1821</v>
      </c>
      <c r="B1486" t="s">
        <v>1822</v>
      </c>
    </row>
    <row r="1487" spans="1:2" x14ac:dyDescent="0.25">
      <c r="A1487" t="s">
        <v>1823</v>
      </c>
      <c r="B1487" t="s">
        <v>1824</v>
      </c>
    </row>
    <row r="1488" spans="1:2" x14ac:dyDescent="0.25">
      <c r="A1488" t="s">
        <v>1825</v>
      </c>
      <c r="B1488" t="s">
        <v>1826</v>
      </c>
    </row>
    <row r="1489" spans="1:2" x14ac:dyDescent="0.25">
      <c r="A1489" t="s">
        <v>1827</v>
      </c>
      <c r="B1489" t="s">
        <v>1828</v>
      </c>
    </row>
    <row r="1490" spans="1:2" x14ac:dyDescent="0.25">
      <c r="A1490" t="s">
        <v>1829</v>
      </c>
      <c r="B1490" t="s">
        <v>1830</v>
      </c>
    </row>
    <row r="1491" spans="1:2" x14ac:dyDescent="0.25">
      <c r="A1491" t="s">
        <v>1831</v>
      </c>
      <c r="B1491" t="s">
        <v>1832</v>
      </c>
    </row>
    <row r="1492" spans="1:2" x14ac:dyDescent="0.25">
      <c r="A1492" t="s">
        <v>1833</v>
      </c>
      <c r="B1492" t="s">
        <v>1834</v>
      </c>
    </row>
    <row r="1493" spans="1:2" x14ac:dyDescent="0.25">
      <c r="A1493" t="s">
        <v>1835</v>
      </c>
      <c r="B1493" t="s">
        <v>1836</v>
      </c>
    </row>
    <row r="1494" spans="1:2" x14ac:dyDescent="0.25">
      <c r="A1494" t="s">
        <v>1837</v>
      </c>
      <c r="B1494" t="s">
        <v>1838</v>
      </c>
    </row>
    <row r="1495" spans="1:2" x14ac:dyDescent="0.25">
      <c r="A1495" t="s">
        <v>1839</v>
      </c>
      <c r="B1495" t="s">
        <v>1840</v>
      </c>
    </row>
    <row r="1496" spans="1:2" x14ac:dyDescent="0.25">
      <c r="A1496" t="s">
        <v>1841</v>
      </c>
      <c r="B1496" t="s">
        <v>1842</v>
      </c>
    </row>
    <row r="1497" spans="1:2" x14ac:dyDescent="0.25">
      <c r="A1497" t="s">
        <v>1843</v>
      </c>
      <c r="B1497" t="s">
        <v>1844</v>
      </c>
    </row>
    <row r="1498" spans="1:2" x14ac:dyDescent="0.25">
      <c r="A1498" t="s">
        <v>1845</v>
      </c>
      <c r="B1498" t="s">
        <v>1846</v>
      </c>
    </row>
    <row r="1499" spans="1:2" x14ac:dyDescent="0.25">
      <c r="A1499" t="s">
        <v>1847</v>
      </c>
      <c r="B1499" t="s">
        <v>1848</v>
      </c>
    </row>
    <row r="1500" spans="1:2" x14ac:dyDescent="0.25">
      <c r="A1500" t="s">
        <v>1849</v>
      </c>
      <c r="B1500" t="s">
        <v>1850</v>
      </c>
    </row>
    <row r="1501" spans="1:2" x14ac:dyDescent="0.25">
      <c r="A1501" t="s">
        <v>1851</v>
      </c>
      <c r="B1501" t="s">
        <v>1852</v>
      </c>
    </row>
    <row r="1502" spans="1:2" x14ac:dyDescent="0.25">
      <c r="A1502" t="s">
        <v>1853</v>
      </c>
      <c r="B1502" t="s">
        <v>1854</v>
      </c>
    </row>
    <row r="1503" spans="1:2" x14ac:dyDescent="0.25">
      <c r="A1503" t="s">
        <v>1855</v>
      </c>
      <c r="B1503" t="s">
        <v>1856</v>
      </c>
    </row>
    <row r="1504" spans="1:2" x14ac:dyDescent="0.25">
      <c r="A1504" t="s">
        <v>1703</v>
      </c>
      <c r="B1504" t="s">
        <v>1857</v>
      </c>
    </row>
    <row r="1505" spans="1:2" x14ac:dyDescent="0.25">
      <c r="A1505" t="s">
        <v>1858</v>
      </c>
      <c r="B1505" t="s">
        <v>1859</v>
      </c>
    </row>
    <row r="1506" spans="1:2" x14ac:dyDescent="0.25">
      <c r="A1506" t="s">
        <v>1860</v>
      </c>
      <c r="B1506" t="s">
        <v>1861</v>
      </c>
    </row>
    <row r="1507" spans="1:2" x14ac:dyDescent="0.25">
      <c r="A1507" t="s">
        <v>1862</v>
      </c>
      <c r="B1507" t="s">
        <v>1863</v>
      </c>
    </row>
    <row r="1508" spans="1:2" x14ac:dyDescent="0.25">
      <c r="A1508" t="s">
        <v>1864</v>
      </c>
      <c r="B1508" t="s">
        <v>1865</v>
      </c>
    </row>
    <row r="1509" spans="1:2" x14ac:dyDescent="0.25">
      <c r="A1509" t="s">
        <v>1866</v>
      </c>
      <c r="B1509" t="s">
        <v>1867</v>
      </c>
    </row>
    <row r="1510" spans="1:2" x14ac:dyDescent="0.25">
      <c r="A1510" t="s">
        <v>1868</v>
      </c>
      <c r="B1510" t="s">
        <v>1869</v>
      </c>
    </row>
    <row r="1511" spans="1:2" x14ac:dyDescent="0.25">
      <c r="A1511" t="s">
        <v>1870</v>
      </c>
      <c r="B1511" t="s">
        <v>1871</v>
      </c>
    </row>
    <row r="1512" spans="1:2" x14ac:dyDescent="0.25">
      <c r="A1512" t="s">
        <v>1872</v>
      </c>
      <c r="B1512" t="s">
        <v>1873</v>
      </c>
    </row>
    <row r="1513" spans="1:2" x14ac:dyDescent="0.25">
      <c r="A1513" t="s">
        <v>1874</v>
      </c>
      <c r="B1513" t="s">
        <v>1875</v>
      </c>
    </row>
    <row r="1514" spans="1:2" x14ac:dyDescent="0.25">
      <c r="A1514" t="s">
        <v>1876</v>
      </c>
      <c r="B1514" t="s">
        <v>1877</v>
      </c>
    </row>
    <row r="1515" spans="1:2" x14ac:dyDescent="0.25">
      <c r="A1515" t="s">
        <v>1878</v>
      </c>
      <c r="B1515" t="s">
        <v>1879</v>
      </c>
    </row>
    <row r="1516" spans="1:2" x14ac:dyDescent="0.25">
      <c r="A1516" t="s">
        <v>1880</v>
      </c>
      <c r="B1516" t="s">
        <v>1881</v>
      </c>
    </row>
    <row r="1517" spans="1:2" x14ac:dyDescent="0.25">
      <c r="A1517" t="s">
        <v>1882</v>
      </c>
      <c r="B1517" t="s">
        <v>1883</v>
      </c>
    </row>
    <row r="1518" spans="1:2" x14ac:dyDescent="0.25">
      <c r="A1518" t="s">
        <v>1884</v>
      </c>
      <c r="B1518" t="s">
        <v>1885</v>
      </c>
    </row>
    <row r="1519" spans="1:2" x14ac:dyDescent="0.25">
      <c r="A1519" t="s">
        <v>1886</v>
      </c>
      <c r="B1519" t="s">
        <v>1887</v>
      </c>
    </row>
    <row r="1520" spans="1:2" x14ac:dyDescent="0.25">
      <c r="A1520" t="s">
        <v>1888</v>
      </c>
      <c r="B1520" t="s">
        <v>1889</v>
      </c>
    </row>
    <row r="1521" spans="1:2" x14ac:dyDescent="0.25">
      <c r="A1521" t="s">
        <v>1257</v>
      </c>
      <c r="B1521" t="s">
        <v>1890</v>
      </c>
    </row>
    <row r="1522" spans="1:2" x14ac:dyDescent="0.25">
      <c r="A1522" t="s">
        <v>1891</v>
      </c>
      <c r="B1522" t="s">
        <v>1892</v>
      </c>
    </row>
    <row r="1523" spans="1:2" x14ac:dyDescent="0.25">
      <c r="A1523" t="s">
        <v>1893</v>
      </c>
      <c r="B1523" t="s">
        <v>1894</v>
      </c>
    </row>
    <row r="1524" spans="1:2" x14ac:dyDescent="0.25">
      <c r="A1524" t="s">
        <v>1895</v>
      </c>
      <c r="B1524" t="s">
        <v>1896</v>
      </c>
    </row>
    <row r="1525" spans="1:2" x14ac:dyDescent="0.25">
      <c r="A1525" t="s">
        <v>1897</v>
      </c>
      <c r="B1525" t="s">
        <v>1898</v>
      </c>
    </row>
    <row r="1526" spans="1:2" x14ac:dyDescent="0.25">
      <c r="A1526" t="s">
        <v>1899</v>
      </c>
      <c r="B1526" t="s">
        <v>1900</v>
      </c>
    </row>
    <row r="1527" spans="1:2" x14ac:dyDescent="0.25">
      <c r="A1527" t="s">
        <v>1901</v>
      </c>
      <c r="B1527" t="s">
        <v>1902</v>
      </c>
    </row>
    <row r="1528" spans="1:2" x14ac:dyDescent="0.25">
      <c r="A1528" t="s">
        <v>1903</v>
      </c>
      <c r="B1528" t="s">
        <v>1904</v>
      </c>
    </row>
    <row r="1529" spans="1:2" x14ac:dyDescent="0.25">
      <c r="A1529" t="s">
        <v>1905</v>
      </c>
      <c r="B1529" t="s">
        <v>1906</v>
      </c>
    </row>
    <row r="1530" spans="1:2" x14ac:dyDescent="0.25">
      <c r="A1530" t="s">
        <v>1907</v>
      </c>
      <c r="B1530" t="s">
        <v>1908</v>
      </c>
    </row>
    <row r="1531" spans="1:2" x14ac:dyDescent="0.25">
      <c r="A1531" t="s">
        <v>1909</v>
      </c>
      <c r="B1531" t="s">
        <v>1910</v>
      </c>
    </row>
    <row r="1532" spans="1:2" x14ac:dyDescent="0.25">
      <c r="A1532" t="s">
        <v>1911</v>
      </c>
      <c r="B1532" t="s">
        <v>1912</v>
      </c>
    </row>
    <row r="1533" spans="1:2" x14ac:dyDescent="0.25">
      <c r="A1533" t="s">
        <v>1913</v>
      </c>
      <c r="B1533" t="s">
        <v>1914</v>
      </c>
    </row>
    <row r="1534" spans="1:2" x14ac:dyDescent="0.25">
      <c r="A1534" t="s">
        <v>1915</v>
      </c>
      <c r="B1534" t="s">
        <v>1916</v>
      </c>
    </row>
    <row r="1535" spans="1:2" x14ac:dyDescent="0.25">
      <c r="A1535" t="s">
        <v>1917</v>
      </c>
      <c r="B1535" t="s">
        <v>1918</v>
      </c>
    </row>
    <row r="1536" spans="1:2" x14ac:dyDescent="0.25">
      <c r="A1536" t="s">
        <v>1919</v>
      </c>
      <c r="B1536" t="s">
        <v>1920</v>
      </c>
    </row>
    <row r="1537" spans="1:2" x14ac:dyDescent="0.25">
      <c r="A1537" t="s">
        <v>1921</v>
      </c>
      <c r="B1537" t="s">
        <v>1922</v>
      </c>
    </row>
    <row r="1538" spans="1:2" x14ac:dyDescent="0.25">
      <c r="A1538" t="s">
        <v>1923</v>
      </c>
      <c r="B1538" t="s">
        <v>1924</v>
      </c>
    </row>
    <row r="1539" spans="1:2" x14ac:dyDescent="0.25">
      <c r="A1539" t="s">
        <v>1925</v>
      </c>
      <c r="B1539" t="s">
        <v>1926</v>
      </c>
    </row>
    <row r="1540" spans="1:2" x14ac:dyDescent="0.25">
      <c r="A1540" t="s">
        <v>1927</v>
      </c>
      <c r="B1540" t="s">
        <v>1928</v>
      </c>
    </row>
    <row r="1541" spans="1:2" x14ac:dyDescent="0.25">
      <c r="A1541" t="s">
        <v>1929</v>
      </c>
      <c r="B1541" t="s">
        <v>1930</v>
      </c>
    </row>
    <row r="1542" spans="1:2" x14ac:dyDescent="0.25">
      <c r="A1542" t="s">
        <v>1931</v>
      </c>
      <c r="B1542" t="s">
        <v>1932</v>
      </c>
    </row>
    <row r="1543" spans="1:2" x14ac:dyDescent="0.25">
      <c r="A1543" t="s">
        <v>1933</v>
      </c>
      <c r="B1543" t="s">
        <v>1934</v>
      </c>
    </row>
    <row r="1544" spans="1:2" x14ac:dyDescent="0.25">
      <c r="A1544" t="s">
        <v>1935</v>
      </c>
      <c r="B1544" t="s">
        <v>1936</v>
      </c>
    </row>
    <row r="1545" spans="1:2" x14ac:dyDescent="0.25">
      <c r="A1545" t="s">
        <v>1937</v>
      </c>
      <c r="B1545" t="s">
        <v>1938</v>
      </c>
    </row>
    <row r="1546" spans="1:2" x14ac:dyDescent="0.25">
      <c r="A1546" t="s">
        <v>1939</v>
      </c>
      <c r="B1546" t="s">
        <v>1940</v>
      </c>
    </row>
    <row r="1547" spans="1:2" x14ac:dyDescent="0.25">
      <c r="A1547" t="s">
        <v>1941</v>
      </c>
      <c r="B1547" t="s">
        <v>1942</v>
      </c>
    </row>
    <row r="1548" spans="1:2" x14ac:dyDescent="0.25">
      <c r="A1548" t="s">
        <v>1943</v>
      </c>
      <c r="B1548" t="s">
        <v>1944</v>
      </c>
    </row>
    <row r="1549" spans="1:2" x14ac:dyDescent="0.25">
      <c r="A1549" t="s">
        <v>1945</v>
      </c>
      <c r="B1549" t="s">
        <v>1946</v>
      </c>
    </row>
    <row r="1550" spans="1:2" x14ac:dyDescent="0.25">
      <c r="A1550" t="s">
        <v>1947</v>
      </c>
      <c r="B1550" t="s">
        <v>1948</v>
      </c>
    </row>
    <row r="1551" spans="1:2" x14ac:dyDescent="0.25">
      <c r="A1551" t="s">
        <v>1949</v>
      </c>
      <c r="B1551" t="s">
        <v>1950</v>
      </c>
    </row>
    <row r="1552" spans="1:2" x14ac:dyDescent="0.25">
      <c r="A1552" t="s">
        <v>1951</v>
      </c>
      <c r="B1552" t="s">
        <v>1952</v>
      </c>
    </row>
    <row r="1553" spans="1:2" x14ac:dyDescent="0.25">
      <c r="A1553" t="s">
        <v>1953</v>
      </c>
      <c r="B1553" t="s">
        <v>1954</v>
      </c>
    </row>
    <row r="1554" spans="1:2" x14ac:dyDescent="0.25">
      <c r="A1554" t="s">
        <v>1955</v>
      </c>
      <c r="B1554" t="s">
        <v>1956</v>
      </c>
    </row>
    <row r="1555" spans="1:2" x14ac:dyDescent="0.25">
      <c r="A1555" t="s">
        <v>1957</v>
      </c>
      <c r="B1555" t="s">
        <v>1958</v>
      </c>
    </row>
    <row r="1556" spans="1:2" x14ac:dyDescent="0.25">
      <c r="A1556" t="s">
        <v>1959</v>
      </c>
      <c r="B1556" t="s">
        <v>1960</v>
      </c>
    </row>
    <row r="1557" spans="1:2" x14ac:dyDescent="0.25">
      <c r="A1557" t="s">
        <v>1961</v>
      </c>
      <c r="B1557" t="s">
        <v>1962</v>
      </c>
    </row>
    <row r="1558" spans="1:2" x14ac:dyDescent="0.25">
      <c r="A1558" t="s">
        <v>1963</v>
      </c>
      <c r="B1558" t="s">
        <v>1964</v>
      </c>
    </row>
    <row r="1559" spans="1:2" x14ac:dyDescent="0.25">
      <c r="A1559" t="s">
        <v>1965</v>
      </c>
      <c r="B1559" t="s">
        <v>1966</v>
      </c>
    </row>
    <row r="1560" spans="1:2" x14ac:dyDescent="0.25">
      <c r="A1560" t="s">
        <v>1967</v>
      </c>
      <c r="B1560" t="s">
        <v>1968</v>
      </c>
    </row>
    <row r="1561" spans="1:2" x14ac:dyDescent="0.25">
      <c r="A1561" t="s">
        <v>1969</v>
      </c>
      <c r="B1561" t="s">
        <v>1970</v>
      </c>
    </row>
    <row r="1562" spans="1:2" x14ac:dyDescent="0.25">
      <c r="A1562" t="s">
        <v>1971</v>
      </c>
      <c r="B1562" t="s">
        <v>1972</v>
      </c>
    </row>
    <row r="1563" spans="1:2" x14ac:dyDescent="0.25">
      <c r="A1563" t="s">
        <v>1973</v>
      </c>
      <c r="B1563" t="s">
        <v>1974</v>
      </c>
    </row>
    <row r="1564" spans="1:2" x14ac:dyDescent="0.25">
      <c r="A1564" t="s">
        <v>1975</v>
      </c>
      <c r="B1564" t="s">
        <v>1976</v>
      </c>
    </row>
    <row r="1565" spans="1:2" x14ac:dyDescent="0.25">
      <c r="A1565" t="s">
        <v>1977</v>
      </c>
      <c r="B1565" t="s">
        <v>1978</v>
      </c>
    </row>
    <row r="1566" spans="1:2" x14ac:dyDescent="0.25">
      <c r="A1566" t="s">
        <v>1979</v>
      </c>
      <c r="B1566" t="s">
        <v>1980</v>
      </c>
    </row>
    <row r="1567" spans="1:2" x14ac:dyDescent="0.25">
      <c r="A1567" t="s">
        <v>1981</v>
      </c>
      <c r="B1567" t="s">
        <v>1982</v>
      </c>
    </row>
    <row r="1568" spans="1:2" x14ac:dyDescent="0.25">
      <c r="A1568" t="s">
        <v>1983</v>
      </c>
      <c r="B1568" t="s">
        <v>1984</v>
      </c>
    </row>
    <row r="1569" spans="1:2" x14ac:dyDescent="0.25">
      <c r="A1569" t="s">
        <v>1985</v>
      </c>
      <c r="B1569" t="s">
        <v>1986</v>
      </c>
    </row>
    <row r="1570" spans="1:2" x14ac:dyDescent="0.25">
      <c r="A1570" t="s">
        <v>1987</v>
      </c>
      <c r="B1570" t="s">
        <v>1988</v>
      </c>
    </row>
    <row r="1571" spans="1:2" x14ac:dyDescent="0.25">
      <c r="A1571" t="s">
        <v>1989</v>
      </c>
      <c r="B1571" t="s">
        <v>1990</v>
      </c>
    </row>
    <row r="1572" spans="1:2" x14ac:dyDescent="0.25">
      <c r="A1572" t="s">
        <v>1991</v>
      </c>
      <c r="B1572" t="s">
        <v>1992</v>
      </c>
    </row>
    <row r="1573" spans="1:2" x14ac:dyDescent="0.25">
      <c r="A1573" t="s">
        <v>1993</v>
      </c>
      <c r="B1573" t="s">
        <v>1994</v>
      </c>
    </row>
    <row r="1574" spans="1:2" x14ac:dyDescent="0.25">
      <c r="A1574" t="s">
        <v>38</v>
      </c>
      <c r="B1574" t="s">
        <v>1995</v>
      </c>
    </row>
    <row r="1575" spans="1:2" x14ac:dyDescent="0.25">
      <c r="A1575" t="s">
        <v>1996</v>
      </c>
      <c r="B1575" t="s">
        <v>1997</v>
      </c>
    </row>
    <row r="1576" spans="1:2" x14ac:dyDescent="0.25">
      <c r="A1576" t="s">
        <v>1998</v>
      </c>
      <c r="B1576" t="s">
        <v>1999</v>
      </c>
    </row>
    <row r="1577" spans="1:2" x14ac:dyDescent="0.25">
      <c r="A1577" t="s">
        <v>2000</v>
      </c>
      <c r="B1577" t="s">
        <v>2001</v>
      </c>
    </row>
    <row r="1578" spans="1:2" x14ac:dyDescent="0.25">
      <c r="A1578" t="s">
        <v>2002</v>
      </c>
      <c r="B1578" t="s">
        <v>2003</v>
      </c>
    </row>
    <row r="1579" spans="1:2" x14ac:dyDescent="0.25">
      <c r="A1579" t="s">
        <v>2004</v>
      </c>
      <c r="B1579" t="s">
        <v>2005</v>
      </c>
    </row>
    <row r="1580" spans="1:2" x14ac:dyDescent="0.25">
      <c r="A1580" t="s">
        <v>1546</v>
      </c>
      <c r="B1580" t="s">
        <v>2006</v>
      </c>
    </row>
    <row r="1581" spans="1:2" x14ac:dyDescent="0.25">
      <c r="A1581" t="s">
        <v>2007</v>
      </c>
      <c r="B1581" t="s">
        <v>2008</v>
      </c>
    </row>
    <row r="1582" spans="1:2" x14ac:dyDescent="0.25">
      <c r="A1582" t="s">
        <v>2009</v>
      </c>
      <c r="B1582" t="s">
        <v>2010</v>
      </c>
    </row>
    <row r="1583" spans="1:2" x14ac:dyDescent="0.25">
      <c r="A1583" t="s">
        <v>2011</v>
      </c>
      <c r="B1583" t="s">
        <v>2012</v>
      </c>
    </row>
    <row r="1584" spans="1:2" x14ac:dyDescent="0.25">
      <c r="A1584" t="s">
        <v>2013</v>
      </c>
      <c r="B1584" t="s">
        <v>2014</v>
      </c>
    </row>
    <row r="1585" spans="1:2" x14ac:dyDescent="0.25">
      <c r="A1585" t="s">
        <v>2015</v>
      </c>
      <c r="B1585" t="s">
        <v>2016</v>
      </c>
    </row>
    <row r="1586" spans="1:2" x14ac:dyDescent="0.25">
      <c r="A1586" t="s">
        <v>2017</v>
      </c>
      <c r="B1586" t="s">
        <v>2018</v>
      </c>
    </row>
    <row r="1587" spans="1:2" x14ac:dyDescent="0.25">
      <c r="A1587" t="s">
        <v>2019</v>
      </c>
      <c r="B1587" t="s">
        <v>2020</v>
      </c>
    </row>
    <row r="1588" spans="1:2" x14ac:dyDescent="0.25">
      <c r="A1588" t="s">
        <v>2021</v>
      </c>
      <c r="B1588" t="s">
        <v>2022</v>
      </c>
    </row>
    <row r="1589" spans="1:2" x14ac:dyDescent="0.25">
      <c r="A1589" t="s">
        <v>2023</v>
      </c>
      <c r="B1589" t="s">
        <v>2024</v>
      </c>
    </row>
    <row r="1590" spans="1:2" x14ac:dyDescent="0.25">
      <c r="A1590" t="s">
        <v>2025</v>
      </c>
      <c r="B1590" t="s">
        <v>2026</v>
      </c>
    </row>
    <row r="1591" spans="1:2" x14ac:dyDescent="0.25">
      <c r="A1591" t="s">
        <v>2027</v>
      </c>
      <c r="B1591" t="s">
        <v>2028</v>
      </c>
    </row>
    <row r="1592" spans="1:2" x14ac:dyDescent="0.25">
      <c r="A1592" t="s">
        <v>2029</v>
      </c>
      <c r="B1592" t="s">
        <v>2030</v>
      </c>
    </row>
    <row r="1593" spans="1:2" x14ac:dyDescent="0.25">
      <c r="A1593" t="s">
        <v>2031</v>
      </c>
      <c r="B1593" t="s">
        <v>2032</v>
      </c>
    </row>
    <row r="1594" spans="1:2" x14ac:dyDescent="0.25">
      <c r="A1594" t="s">
        <v>2033</v>
      </c>
      <c r="B1594" t="s">
        <v>2034</v>
      </c>
    </row>
    <row r="1595" spans="1:2" x14ac:dyDescent="0.25">
      <c r="A1595" t="s">
        <v>2035</v>
      </c>
      <c r="B1595" t="s">
        <v>2036</v>
      </c>
    </row>
    <row r="1596" spans="1:2" x14ac:dyDescent="0.25">
      <c r="A1596" t="s">
        <v>2037</v>
      </c>
      <c r="B1596" t="s">
        <v>2038</v>
      </c>
    </row>
    <row r="1597" spans="1:2" x14ac:dyDescent="0.25">
      <c r="A1597" t="s">
        <v>2039</v>
      </c>
      <c r="B1597" t="s">
        <v>2040</v>
      </c>
    </row>
    <row r="1598" spans="1:2" x14ac:dyDescent="0.25">
      <c r="A1598" t="s">
        <v>2041</v>
      </c>
      <c r="B1598" t="s">
        <v>2042</v>
      </c>
    </row>
    <row r="1599" spans="1:2" x14ac:dyDescent="0.25">
      <c r="A1599" t="s">
        <v>2043</v>
      </c>
      <c r="B1599" t="s">
        <v>2044</v>
      </c>
    </row>
    <row r="1600" spans="1:2" x14ac:dyDescent="0.25">
      <c r="A1600" t="s">
        <v>2045</v>
      </c>
      <c r="B1600" t="s">
        <v>2046</v>
      </c>
    </row>
    <row r="1601" spans="1:2" x14ac:dyDescent="0.25">
      <c r="A1601" t="s">
        <v>2047</v>
      </c>
      <c r="B1601" t="s">
        <v>2048</v>
      </c>
    </row>
    <row r="1602" spans="1:2" x14ac:dyDescent="0.25">
      <c r="A1602" t="s">
        <v>2049</v>
      </c>
      <c r="B1602" t="s">
        <v>2050</v>
      </c>
    </row>
    <row r="1603" spans="1:2" x14ac:dyDescent="0.25">
      <c r="A1603" t="s">
        <v>2051</v>
      </c>
      <c r="B1603" t="s">
        <v>2052</v>
      </c>
    </row>
    <row r="1604" spans="1:2" x14ac:dyDescent="0.25">
      <c r="A1604" t="s">
        <v>2053</v>
      </c>
      <c r="B1604" t="s">
        <v>2054</v>
      </c>
    </row>
    <row r="1605" spans="1:2" x14ac:dyDescent="0.25">
      <c r="A1605" t="s">
        <v>2055</v>
      </c>
      <c r="B1605" t="s">
        <v>2056</v>
      </c>
    </row>
    <row r="1606" spans="1:2" x14ac:dyDescent="0.25">
      <c r="A1606" t="s">
        <v>2057</v>
      </c>
      <c r="B1606" t="s">
        <v>2058</v>
      </c>
    </row>
    <row r="1607" spans="1:2" x14ac:dyDescent="0.25">
      <c r="A1607" t="s">
        <v>2059</v>
      </c>
      <c r="B1607" t="s">
        <v>2060</v>
      </c>
    </row>
    <row r="1608" spans="1:2" x14ac:dyDescent="0.25">
      <c r="A1608" t="s">
        <v>1473</v>
      </c>
      <c r="B1608" t="s">
        <v>2061</v>
      </c>
    </row>
    <row r="1609" spans="1:2" x14ac:dyDescent="0.25">
      <c r="A1609" t="s">
        <v>2062</v>
      </c>
      <c r="B1609" t="s">
        <v>2063</v>
      </c>
    </row>
    <row r="1610" spans="1:2" x14ac:dyDescent="0.25">
      <c r="A1610" t="s">
        <v>2064</v>
      </c>
      <c r="B1610" t="s">
        <v>2065</v>
      </c>
    </row>
    <row r="1611" spans="1:2" x14ac:dyDescent="0.25">
      <c r="A1611" t="s">
        <v>2066</v>
      </c>
      <c r="B1611" t="s">
        <v>2067</v>
      </c>
    </row>
    <row r="1612" spans="1:2" x14ac:dyDescent="0.25">
      <c r="A1612" t="s">
        <v>2068</v>
      </c>
      <c r="B1612" t="s">
        <v>2069</v>
      </c>
    </row>
    <row r="1613" spans="1:2" x14ac:dyDescent="0.25">
      <c r="A1613" t="s">
        <v>2070</v>
      </c>
      <c r="B1613" t="s">
        <v>2071</v>
      </c>
    </row>
    <row r="1614" spans="1:2" x14ac:dyDescent="0.25">
      <c r="A1614" t="s">
        <v>2072</v>
      </c>
      <c r="B1614" t="s">
        <v>2073</v>
      </c>
    </row>
    <row r="1615" spans="1:2" x14ac:dyDescent="0.25">
      <c r="A1615" t="s">
        <v>2074</v>
      </c>
      <c r="B1615" t="s">
        <v>2075</v>
      </c>
    </row>
    <row r="1616" spans="1:2" x14ac:dyDescent="0.25">
      <c r="A1616" t="s">
        <v>1537</v>
      </c>
      <c r="B1616" t="s">
        <v>2076</v>
      </c>
    </row>
    <row r="1617" spans="1:2" x14ac:dyDescent="0.25">
      <c r="A1617" t="s">
        <v>2077</v>
      </c>
      <c r="B1617" t="s">
        <v>2078</v>
      </c>
    </row>
    <row r="1618" spans="1:2" x14ac:dyDescent="0.25">
      <c r="A1618" t="s">
        <v>2079</v>
      </c>
      <c r="B1618" t="s">
        <v>2080</v>
      </c>
    </row>
    <row r="1619" spans="1:2" x14ac:dyDescent="0.25">
      <c r="A1619" t="s">
        <v>2081</v>
      </c>
      <c r="B1619" t="s">
        <v>2082</v>
      </c>
    </row>
    <row r="1620" spans="1:2" x14ac:dyDescent="0.25">
      <c r="A1620" t="s">
        <v>2083</v>
      </c>
      <c r="B1620" t="s">
        <v>2084</v>
      </c>
    </row>
    <row r="1621" spans="1:2" x14ac:dyDescent="0.25">
      <c r="A1621" t="s">
        <v>2085</v>
      </c>
      <c r="B1621" t="s">
        <v>2086</v>
      </c>
    </row>
    <row r="1622" spans="1:2" x14ac:dyDescent="0.25">
      <c r="A1622" t="s">
        <v>2087</v>
      </c>
      <c r="B1622" t="s">
        <v>2088</v>
      </c>
    </row>
    <row r="1623" spans="1:2" x14ac:dyDescent="0.25">
      <c r="A1623" t="s">
        <v>2089</v>
      </c>
      <c r="B1623" t="s">
        <v>2090</v>
      </c>
    </row>
    <row r="1624" spans="1:2" x14ac:dyDescent="0.25">
      <c r="A1624" t="s">
        <v>2091</v>
      </c>
      <c r="B1624" t="s">
        <v>2092</v>
      </c>
    </row>
    <row r="1625" spans="1:2" x14ac:dyDescent="0.25">
      <c r="A1625" t="s">
        <v>2093</v>
      </c>
      <c r="B1625" t="s">
        <v>2094</v>
      </c>
    </row>
    <row r="1626" spans="1:2" x14ac:dyDescent="0.25">
      <c r="A1626" t="s">
        <v>2095</v>
      </c>
      <c r="B1626" t="s">
        <v>2096</v>
      </c>
    </row>
    <row r="1627" spans="1:2" x14ac:dyDescent="0.25">
      <c r="A1627" t="s">
        <v>2097</v>
      </c>
      <c r="B1627" t="s">
        <v>2098</v>
      </c>
    </row>
    <row r="1628" spans="1:2" x14ac:dyDescent="0.25">
      <c r="A1628" t="s">
        <v>2099</v>
      </c>
      <c r="B1628" t="s">
        <v>2100</v>
      </c>
    </row>
    <row r="1629" spans="1:2" x14ac:dyDescent="0.25">
      <c r="A1629" t="s">
        <v>2101</v>
      </c>
      <c r="B1629" t="s">
        <v>2102</v>
      </c>
    </row>
    <row r="1630" spans="1:2" x14ac:dyDescent="0.25">
      <c r="A1630" t="s">
        <v>2103</v>
      </c>
      <c r="B1630" t="s">
        <v>2104</v>
      </c>
    </row>
    <row r="1631" spans="1:2" x14ac:dyDescent="0.25">
      <c r="A1631" t="s">
        <v>2105</v>
      </c>
      <c r="B1631" t="s">
        <v>2106</v>
      </c>
    </row>
    <row r="1632" spans="1:2" x14ac:dyDescent="0.25">
      <c r="A1632" t="s">
        <v>684</v>
      </c>
      <c r="B1632" t="s">
        <v>2107</v>
      </c>
    </row>
    <row r="1633" spans="1:2" x14ac:dyDescent="0.25">
      <c r="A1633" t="s">
        <v>2108</v>
      </c>
      <c r="B1633" t="s">
        <v>2109</v>
      </c>
    </row>
    <row r="1634" spans="1:2" x14ac:dyDescent="0.25">
      <c r="A1634" t="s">
        <v>1485</v>
      </c>
      <c r="B1634" t="s">
        <v>2110</v>
      </c>
    </row>
    <row r="1635" spans="1:2" x14ac:dyDescent="0.25">
      <c r="A1635" t="s">
        <v>2111</v>
      </c>
      <c r="B1635" t="s">
        <v>2112</v>
      </c>
    </row>
    <row r="1636" spans="1:2" x14ac:dyDescent="0.25">
      <c r="A1636" t="s">
        <v>2113</v>
      </c>
      <c r="B1636" t="s">
        <v>2114</v>
      </c>
    </row>
    <row r="1637" spans="1:2" x14ac:dyDescent="0.25">
      <c r="A1637" t="s">
        <v>2115</v>
      </c>
      <c r="B1637" t="s">
        <v>2116</v>
      </c>
    </row>
    <row r="1638" spans="1:2" x14ac:dyDescent="0.25">
      <c r="A1638" t="s">
        <v>2117</v>
      </c>
      <c r="B1638" t="s">
        <v>2118</v>
      </c>
    </row>
    <row r="1639" spans="1:2" x14ac:dyDescent="0.25">
      <c r="A1639" t="s">
        <v>2119</v>
      </c>
      <c r="B1639" t="s">
        <v>2120</v>
      </c>
    </row>
    <row r="1640" spans="1:2" x14ac:dyDescent="0.25">
      <c r="A1640" t="s">
        <v>2121</v>
      </c>
      <c r="B1640" t="s">
        <v>2122</v>
      </c>
    </row>
    <row r="1641" spans="1:2" x14ac:dyDescent="0.25">
      <c r="A1641" t="s">
        <v>2123</v>
      </c>
      <c r="B1641" t="s">
        <v>2124</v>
      </c>
    </row>
    <row r="1642" spans="1:2" x14ac:dyDescent="0.25">
      <c r="A1642" t="s">
        <v>2125</v>
      </c>
      <c r="B1642" t="s">
        <v>2126</v>
      </c>
    </row>
    <row r="1643" spans="1:2" x14ac:dyDescent="0.25">
      <c r="A1643" t="s">
        <v>2127</v>
      </c>
      <c r="B1643" t="s">
        <v>2128</v>
      </c>
    </row>
    <row r="1644" spans="1:2" x14ac:dyDescent="0.25">
      <c r="A1644" t="s">
        <v>2129</v>
      </c>
      <c r="B1644" t="s">
        <v>2130</v>
      </c>
    </row>
    <row r="1645" spans="1:2" x14ac:dyDescent="0.25">
      <c r="A1645" t="s">
        <v>2131</v>
      </c>
      <c r="B1645" t="s">
        <v>2132</v>
      </c>
    </row>
    <row r="1646" spans="1:2" x14ac:dyDescent="0.25">
      <c r="A1646" t="s">
        <v>2133</v>
      </c>
      <c r="B1646" t="s">
        <v>2134</v>
      </c>
    </row>
    <row r="1647" spans="1:2" x14ac:dyDescent="0.25">
      <c r="A1647" t="s">
        <v>2135</v>
      </c>
      <c r="B1647" t="s">
        <v>2136</v>
      </c>
    </row>
    <row r="1648" spans="1:2" x14ac:dyDescent="0.25">
      <c r="A1648" t="s">
        <v>2137</v>
      </c>
      <c r="B1648" t="s">
        <v>2138</v>
      </c>
    </row>
    <row r="1649" spans="1:2" x14ac:dyDescent="0.25">
      <c r="A1649" t="s">
        <v>2139</v>
      </c>
      <c r="B1649" t="s">
        <v>2140</v>
      </c>
    </row>
    <row r="1650" spans="1:2" x14ac:dyDescent="0.25">
      <c r="A1650" t="s">
        <v>2141</v>
      </c>
      <c r="B1650" t="s">
        <v>2142</v>
      </c>
    </row>
    <row r="1651" spans="1:2" x14ac:dyDescent="0.25">
      <c r="A1651" t="s">
        <v>611</v>
      </c>
      <c r="B1651" t="s">
        <v>2143</v>
      </c>
    </row>
    <row r="1652" spans="1:2" x14ac:dyDescent="0.25">
      <c r="A1652" t="s">
        <v>2144</v>
      </c>
      <c r="B1652" t="s">
        <v>2145</v>
      </c>
    </row>
    <row r="1653" spans="1:2" x14ac:dyDescent="0.25">
      <c r="A1653" t="s">
        <v>2146</v>
      </c>
      <c r="B1653" t="s">
        <v>2147</v>
      </c>
    </row>
    <row r="1654" spans="1:2" x14ac:dyDescent="0.25">
      <c r="A1654" t="s">
        <v>2148</v>
      </c>
      <c r="B1654" t="s">
        <v>2149</v>
      </c>
    </row>
    <row r="1655" spans="1:2" x14ac:dyDescent="0.25">
      <c r="A1655" t="s">
        <v>2150</v>
      </c>
      <c r="B1655" t="s">
        <v>2151</v>
      </c>
    </row>
    <row r="1656" spans="1:2" x14ac:dyDescent="0.25">
      <c r="A1656" t="s">
        <v>1571</v>
      </c>
      <c r="B1656" t="s">
        <v>2152</v>
      </c>
    </row>
    <row r="1657" spans="1:2" x14ac:dyDescent="0.25">
      <c r="A1657" t="s">
        <v>2153</v>
      </c>
      <c r="B1657" t="s">
        <v>2154</v>
      </c>
    </row>
    <row r="1658" spans="1:2" x14ac:dyDescent="0.25">
      <c r="A1658" t="s">
        <v>2155</v>
      </c>
      <c r="B1658" t="s">
        <v>2156</v>
      </c>
    </row>
    <row r="1659" spans="1:2" x14ac:dyDescent="0.25">
      <c r="A1659" t="s">
        <v>2157</v>
      </c>
      <c r="B1659" t="s">
        <v>2158</v>
      </c>
    </row>
    <row r="1660" spans="1:2" x14ac:dyDescent="0.25">
      <c r="A1660" t="s">
        <v>2159</v>
      </c>
      <c r="B1660" t="s">
        <v>2160</v>
      </c>
    </row>
    <row r="1661" spans="1:2" x14ac:dyDescent="0.25">
      <c r="A1661" t="s">
        <v>2161</v>
      </c>
      <c r="B1661" t="s">
        <v>2162</v>
      </c>
    </row>
    <row r="1662" spans="1:2" x14ac:dyDescent="0.25">
      <c r="A1662" t="s">
        <v>1559</v>
      </c>
      <c r="B1662" t="s">
        <v>2163</v>
      </c>
    </row>
    <row r="1663" spans="1:2" x14ac:dyDescent="0.25">
      <c r="A1663" t="s">
        <v>523</v>
      </c>
      <c r="B1663" t="s">
        <v>2164</v>
      </c>
    </row>
    <row r="1664" spans="1:2" x14ac:dyDescent="0.25">
      <c r="A1664" t="s">
        <v>2165</v>
      </c>
      <c r="B1664" t="s">
        <v>2166</v>
      </c>
    </row>
    <row r="1665" spans="1:2" x14ac:dyDescent="0.25">
      <c r="A1665" t="s">
        <v>2167</v>
      </c>
      <c r="B1665" t="s">
        <v>2168</v>
      </c>
    </row>
    <row r="1666" spans="1:2" x14ac:dyDescent="0.25">
      <c r="A1666" t="s">
        <v>1506</v>
      </c>
      <c r="B1666" t="s">
        <v>2169</v>
      </c>
    </row>
    <row r="1667" spans="1:2" x14ac:dyDescent="0.25">
      <c r="A1667" t="s">
        <v>2170</v>
      </c>
      <c r="B1667" t="s">
        <v>2171</v>
      </c>
    </row>
    <row r="1668" spans="1:2" x14ac:dyDescent="0.25">
      <c r="A1668" t="s">
        <v>2172</v>
      </c>
      <c r="B1668" t="s">
        <v>2173</v>
      </c>
    </row>
    <row r="1669" spans="1:2" x14ac:dyDescent="0.25">
      <c r="A1669" t="s">
        <v>2174</v>
      </c>
      <c r="B1669" t="s">
        <v>2175</v>
      </c>
    </row>
    <row r="1670" spans="1:2" x14ac:dyDescent="0.25">
      <c r="A1670" t="s">
        <v>2176</v>
      </c>
      <c r="B1670" t="s">
        <v>2177</v>
      </c>
    </row>
    <row r="1671" spans="1:2" x14ac:dyDescent="0.25">
      <c r="A1671" t="s">
        <v>2178</v>
      </c>
      <c r="B1671" t="s">
        <v>2179</v>
      </c>
    </row>
    <row r="1672" spans="1:2" x14ac:dyDescent="0.25">
      <c r="A1672" t="s">
        <v>2180</v>
      </c>
      <c r="B1672" t="s">
        <v>2181</v>
      </c>
    </row>
    <row r="1673" spans="1:2" x14ac:dyDescent="0.25">
      <c r="A1673" t="s">
        <v>2182</v>
      </c>
      <c r="B1673" t="s">
        <v>2183</v>
      </c>
    </row>
    <row r="1674" spans="1:2" x14ac:dyDescent="0.25">
      <c r="A1674" t="s">
        <v>2184</v>
      </c>
      <c r="B1674" t="s">
        <v>2185</v>
      </c>
    </row>
    <row r="1675" spans="1:2" x14ac:dyDescent="0.25">
      <c r="A1675" t="s">
        <v>2186</v>
      </c>
      <c r="B1675" t="s">
        <v>2187</v>
      </c>
    </row>
    <row r="1676" spans="1:2" x14ac:dyDescent="0.25">
      <c r="A1676" t="s">
        <v>2188</v>
      </c>
      <c r="B1676" t="s">
        <v>2189</v>
      </c>
    </row>
    <row r="1677" spans="1:2" x14ac:dyDescent="0.25">
      <c r="A1677" t="s">
        <v>2190</v>
      </c>
      <c r="B1677" t="s">
        <v>2191</v>
      </c>
    </row>
    <row r="1678" spans="1:2" x14ac:dyDescent="0.25">
      <c r="A1678" t="s">
        <v>2192</v>
      </c>
      <c r="B1678" t="s">
        <v>2193</v>
      </c>
    </row>
    <row r="1679" spans="1:2" x14ac:dyDescent="0.25">
      <c r="A1679" t="s">
        <v>2194</v>
      </c>
      <c r="B1679" t="s">
        <v>2195</v>
      </c>
    </row>
    <row r="1680" spans="1:2" x14ac:dyDescent="0.25">
      <c r="A1680" t="s">
        <v>2196</v>
      </c>
      <c r="B1680" t="s">
        <v>2197</v>
      </c>
    </row>
    <row r="1681" spans="1:2" x14ac:dyDescent="0.25">
      <c r="A1681" t="s">
        <v>2198</v>
      </c>
      <c r="B1681" t="s">
        <v>2199</v>
      </c>
    </row>
    <row r="1682" spans="1:2" x14ac:dyDescent="0.25">
      <c r="A1682" t="s">
        <v>2200</v>
      </c>
      <c r="B1682" t="s">
        <v>2201</v>
      </c>
    </row>
    <row r="1683" spans="1:2" x14ac:dyDescent="0.25">
      <c r="A1683" t="s">
        <v>2202</v>
      </c>
      <c r="B1683" t="s">
        <v>2203</v>
      </c>
    </row>
    <row r="1684" spans="1:2" x14ac:dyDescent="0.25">
      <c r="A1684" t="s">
        <v>2204</v>
      </c>
      <c r="B1684" t="s">
        <v>2205</v>
      </c>
    </row>
    <row r="1685" spans="1:2" x14ac:dyDescent="0.25">
      <c r="A1685" t="s">
        <v>2206</v>
      </c>
      <c r="B1685" t="s">
        <v>2207</v>
      </c>
    </row>
    <row r="1686" spans="1:2" x14ac:dyDescent="0.25">
      <c r="A1686" t="s">
        <v>48</v>
      </c>
      <c r="B1686" t="s">
        <v>2208</v>
      </c>
    </row>
    <row r="1687" spans="1:2" x14ac:dyDescent="0.25">
      <c r="A1687" t="s">
        <v>2209</v>
      </c>
      <c r="B1687" t="s">
        <v>2210</v>
      </c>
    </row>
    <row r="1688" spans="1:2" x14ac:dyDescent="0.25">
      <c r="A1688" t="s">
        <v>2211</v>
      </c>
      <c r="B1688" t="s">
        <v>2212</v>
      </c>
    </row>
    <row r="1689" spans="1:2" x14ac:dyDescent="0.25">
      <c r="A1689" t="s">
        <v>2213</v>
      </c>
      <c r="B1689" t="s">
        <v>2214</v>
      </c>
    </row>
    <row r="1690" spans="1:2" x14ac:dyDescent="0.25">
      <c r="A1690" t="s">
        <v>2215</v>
      </c>
      <c r="B1690" t="s">
        <v>2216</v>
      </c>
    </row>
    <row r="1691" spans="1:2" x14ac:dyDescent="0.25">
      <c r="A1691" t="s">
        <v>2217</v>
      </c>
      <c r="B1691" t="s">
        <v>2218</v>
      </c>
    </row>
    <row r="1692" spans="1:2" x14ac:dyDescent="0.25">
      <c r="A1692" t="s">
        <v>2219</v>
      </c>
      <c r="B1692" t="s">
        <v>2220</v>
      </c>
    </row>
    <row r="1693" spans="1:2" x14ac:dyDescent="0.25">
      <c r="A1693" t="s">
        <v>2221</v>
      </c>
      <c r="B1693" t="s">
        <v>2222</v>
      </c>
    </row>
    <row r="1694" spans="1:2" x14ac:dyDescent="0.25">
      <c r="A1694" t="s">
        <v>2223</v>
      </c>
      <c r="B1694" t="s">
        <v>2224</v>
      </c>
    </row>
    <row r="1695" spans="1:2" x14ac:dyDescent="0.25">
      <c r="A1695" t="s">
        <v>2225</v>
      </c>
      <c r="B1695" t="s">
        <v>2226</v>
      </c>
    </row>
    <row r="1696" spans="1:2" x14ac:dyDescent="0.25">
      <c r="A1696" t="s">
        <v>2227</v>
      </c>
      <c r="B1696" t="s">
        <v>2228</v>
      </c>
    </row>
    <row r="1697" spans="1:2" x14ac:dyDescent="0.25">
      <c r="A1697" t="s">
        <v>2229</v>
      </c>
      <c r="B1697" t="s">
        <v>2230</v>
      </c>
    </row>
    <row r="1698" spans="1:2" x14ac:dyDescent="0.25">
      <c r="A1698" t="s">
        <v>2231</v>
      </c>
      <c r="B1698" t="s">
        <v>2232</v>
      </c>
    </row>
    <row r="1699" spans="1:2" x14ac:dyDescent="0.25">
      <c r="A1699" t="s">
        <v>2233</v>
      </c>
      <c r="B1699" t="s">
        <v>2234</v>
      </c>
    </row>
    <row r="1700" spans="1:2" x14ac:dyDescent="0.25">
      <c r="A1700" t="s">
        <v>2235</v>
      </c>
      <c r="B1700" t="s">
        <v>2236</v>
      </c>
    </row>
    <row r="1701" spans="1:2" x14ac:dyDescent="0.25">
      <c r="A1701" t="s">
        <v>2237</v>
      </c>
      <c r="B1701" t="s">
        <v>2238</v>
      </c>
    </row>
    <row r="1702" spans="1:2" x14ac:dyDescent="0.25">
      <c r="A1702" t="s">
        <v>2239</v>
      </c>
      <c r="B1702" t="s">
        <v>2240</v>
      </c>
    </row>
    <row r="1703" spans="1:2" x14ac:dyDescent="0.25">
      <c r="A1703" t="s">
        <v>2241</v>
      </c>
      <c r="B1703" t="s">
        <v>2242</v>
      </c>
    </row>
    <row r="1704" spans="1:2" x14ac:dyDescent="0.25">
      <c r="A1704" t="s">
        <v>2243</v>
      </c>
      <c r="B1704" t="s">
        <v>2244</v>
      </c>
    </row>
    <row r="1705" spans="1:2" x14ac:dyDescent="0.25">
      <c r="A1705" t="s">
        <v>2245</v>
      </c>
      <c r="B1705" t="s">
        <v>2246</v>
      </c>
    </row>
    <row r="1706" spans="1:2" x14ac:dyDescent="0.25">
      <c r="A1706" t="s">
        <v>2247</v>
      </c>
      <c r="B1706" t="s">
        <v>2248</v>
      </c>
    </row>
    <row r="1707" spans="1:2" x14ac:dyDescent="0.25">
      <c r="A1707" t="s">
        <v>2249</v>
      </c>
      <c r="B1707" t="s">
        <v>2250</v>
      </c>
    </row>
    <row r="1708" spans="1:2" x14ac:dyDescent="0.25">
      <c r="A1708" t="s">
        <v>2251</v>
      </c>
      <c r="B1708" t="s">
        <v>2252</v>
      </c>
    </row>
    <row r="1709" spans="1:2" x14ac:dyDescent="0.25">
      <c r="A1709" t="s">
        <v>2253</v>
      </c>
      <c r="B1709" t="s">
        <v>2254</v>
      </c>
    </row>
    <row r="1710" spans="1:2" x14ac:dyDescent="0.25">
      <c r="A1710" t="s">
        <v>2255</v>
      </c>
      <c r="B1710" t="s">
        <v>2256</v>
      </c>
    </row>
    <row r="1711" spans="1:2" x14ac:dyDescent="0.25">
      <c r="A1711" t="s">
        <v>2257</v>
      </c>
      <c r="B1711" t="s">
        <v>2258</v>
      </c>
    </row>
    <row r="1712" spans="1:2" x14ac:dyDescent="0.25">
      <c r="A1712" t="s">
        <v>2259</v>
      </c>
      <c r="B1712" t="s">
        <v>2260</v>
      </c>
    </row>
    <row r="1713" spans="1:2" x14ac:dyDescent="0.25">
      <c r="A1713" t="s">
        <v>2261</v>
      </c>
      <c r="B1713" t="s">
        <v>2262</v>
      </c>
    </row>
    <row r="1714" spans="1:2" x14ac:dyDescent="0.25">
      <c r="A1714" t="s">
        <v>2263</v>
      </c>
      <c r="B1714" t="s">
        <v>2264</v>
      </c>
    </row>
    <row r="1715" spans="1:2" x14ac:dyDescent="0.25">
      <c r="A1715" t="s">
        <v>2265</v>
      </c>
      <c r="B1715" t="s">
        <v>2266</v>
      </c>
    </row>
    <row r="1716" spans="1:2" x14ac:dyDescent="0.25">
      <c r="A1716" t="s">
        <v>2267</v>
      </c>
      <c r="B1716" t="s">
        <v>2268</v>
      </c>
    </row>
    <row r="1717" spans="1:2" x14ac:dyDescent="0.25">
      <c r="A1717" t="s">
        <v>2269</v>
      </c>
      <c r="B1717" t="s">
        <v>2270</v>
      </c>
    </row>
    <row r="1718" spans="1:2" x14ac:dyDescent="0.25">
      <c r="A1718" t="s">
        <v>2271</v>
      </c>
      <c r="B1718" t="s">
        <v>2272</v>
      </c>
    </row>
    <row r="1719" spans="1:2" x14ac:dyDescent="0.25">
      <c r="A1719" t="s">
        <v>2273</v>
      </c>
      <c r="B1719" t="s">
        <v>2274</v>
      </c>
    </row>
    <row r="1720" spans="1:2" x14ac:dyDescent="0.25">
      <c r="A1720" t="s">
        <v>2275</v>
      </c>
      <c r="B1720" t="s">
        <v>2276</v>
      </c>
    </row>
    <row r="1721" spans="1:2" x14ac:dyDescent="0.25">
      <c r="A1721" t="s">
        <v>2277</v>
      </c>
      <c r="B1721" t="s">
        <v>2278</v>
      </c>
    </row>
    <row r="1722" spans="1:2" x14ac:dyDescent="0.25">
      <c r="A1722" t="s">
        <v>2279</v>
      </c>
      <c r="B1722" t="s">
        <v>2280</v>
      </c>
    </row>
    <row r="1723" spans="1:2" x14ac:dyDescent="0.25">
      <c r="A1723" t="s">
        <v>739</v>
      </c>
      <c r="B1723" t="s">
        <v>2281</v>
      </c>
    </row>
    <row r="1724" spans="1:2" x14ac:dyDescent="0.25">
      <c r="A1724" t="s">
        <v>1653</v>
      </c>
      <c r="B1724" t="s">
        <v>1654</v>
      </c>
    </row>
    <row r="1725" spans="1:2" x14ac:dyDescent="0.25">
      <c r="A1725" t="s">
        <v>2282</v>
      </c>
      <c r="B1725" t="s">
        <v>2283</v>
      </c>
    </row>
    <row r="1726" spans="1:2" x14ac:dyDescent="0.25">
      <c r="A1726" t="s">
        <v>2284</v>
      </c>
      <c r="B1726" t="s">
        <v>2285</v>
      </c>
    </row>
    <row r="1727" spans="1:2" x14ac:dyDescent="0.25">
      <c r="A1727" t="s">
        <v>2286</v>
      </c>
      <c r="B1727" t="s">
        <v>2287</v>
      </c>
    </row>
    <row r="1728" spans="1:2" x14ac:dyDescent="0.25">
      <c r="A1728" t="s">
        <v>2288</v>
      </c>
      <c r="B1728" t="s">
        <v>2289</v>
      </c>
    </row>
    <row r="1729" spans="1:2" x14ac:dyDescent="0.25">
      <c r="A1729" t="s">
        <v>2290</v>
      </c>
      <c r="B1729" t="s">
        <v>2291</v>
      </c>
    </row>
    <row r="1730" spans="1:2" x14ac:dyDescent="0.25">
      <c r="A1730" t="s">
        <v>2292</v>
      </c>
      <c r="B1730" t="s">
        <v>2293</v>
      </c>
    </row>
    <row r="1731" spans="1:2" x14ac:dyDescent="0.25">
      <c r="A1731" t="s">
        <v>2294</v>
      </c>
      <c r="B1731" t="s">
        <v>2295</v>
      </c>
    </row>
    <row r="1732" spans="1:2" x14ac:dyDescent="0.25">
      <c r="A1732" t="s">
        <v>2296</v>
      </c>
      <c r="B1732" t="s">
        <v>2297</v>
      </c>
    </row>
    <row r="1733" spans="1:2" x14ac:dyDescent="0.25">
      <c r="A1733" t="s">
        <v>2298</v>
      </c>
      <c r="B1733" t="s">
        <v>2299</v>
      </c>
    </row>
    <row r="1734" spans="1:2" x14ac:dyDescent="0.25">
      <c r="A1734" t="s">
        <v>2300</v>
      </c>
      <c r="B1734" t="s">
        <v>2301</v>
      </c>
    </row>
    <row r="1735" spans="1:2" x14ac:dyDescent="0.25">
      <c r="A1735" t="s">
        <v>2302</v>
      </c>
      <c r="B1735" t="s">
        <v>2303</v>
      </c>
    </row>
    <row r="1736" spans="1:2" x14ac:dyDescent="0.25">
      <c r="A1736" t="s">
        <v>2304</v>
      </c>
      <c r="B1736" t="s">
        <v>2305</v>
      </c>
    </row>
    <row r="1737" spans="1:2" x14ac:dyDescent="0.25">
      <c r="A1737" t="s">
        <v>2306</v>
      </c>
      <c r="B1737" t="s">
        <v>2307</v>
      </c>
    </row>
    <row r="1738" spans="1:2" x14ac:dyDescent="0.25">
      <c r="A1738" t="s">
        <v>2308</v>
      </c>
      <c r="B1738" t="s">
        <v>2309</v>
      </c>
    </row>
    <row r="1739" spans="1:2" x14ac:dyDescent="0.25">
      <c r="A1739" t="s">
        <v>2310</v>
      </c>
      <c r="B1739" t="s">
        <v>2311</v>
      </c>
    </row>
    <row r="1740" spans="1:2" x14ac:dyDescent="0.25">
      <c r="A1740" t="s">
        <v>1659</v>
      </c>
      <c r="B1740" t="s">
        <v>2312</v>
      </c>
    </row>
    <row r="1741" spans="1:2" x14ac:dyDescent="0.25">
      <c r="A1741" t="s">
        <v>2313</v>
      </c>
      <c r="B1741" t="s">
        <v>2314</v>
      </c>
    </row>
    <row r="1742" spans="1:2" x14ac:dyDescent="0.25">
      <c r="A1742" t="s">
        <v>2315</v>
      </c>
      <c r="B1742" t="s">
        <v>2316</v>
      </c>
    </row>
    <row r="1743" spans="1:2" x14ac:dyDescent="0.25">
      <c r="A1743" t="s">
        <v>2317</v>
      </c>
      <c r="B1743" t="s">
        <v>2318</v>
      </c>
    </row>
    <row r="1744" spans="1:2" x14ac:dyDescent="0.25">
      <c r="A1744" t="s">
        <v>2319</v>
      </c>
      <c r="B1744" t="s">
        <v>2320</v>
      </c>
    </row>
    <row r="1745" spans="1:2" x14ac:dyDescent="0.25">
      <c r="A1745" t="s">
        <v>2321</v>
      </c>
      <c r="B1745" t="s">
        <v>2322</v>
      </c>
    </row>
    <row r="1746" spans="1:2" x14ac:dyDescent="0.25">
      <c r="A1746" t="s">
        <v>2323</v>
      </c>
      <c r="B1746" t="s">
        <v>2324</v>
      </c>
    </row>
    <row r="1747" spans="1:2" x14ac:dyDescent="0.25">
      <c r="A1747" t="s">
        <v>2325</v>
      </c>
      <c r="B1747" t="s">
        <v>2326</v>
      </c>
    </row>
    <row r="1748" spans="1:2" x14ac:dyDescent="0.25">
      <c r="A1748" t="s">
        <v>2327</v>
      </c>
      <c r="B1748" t="s">
        <v>2328</v>
      </c>
    </row>
    <row r="1749" spans="1:2" x14ac:dyDescent="0.25">
      <c r="A1749" t="s">
        <v>2329</v>
      </c>
      <c r="B1749" t="s">
        <v>2330</v>
      </c>
    </row>
    <row r="1750" spans="1:2" x14ac:dyDescent="0.25">
      <c r="A1750" t="s">
        <v>2331</v>
      </c>
      <c r="B1750" t="s">
        <v>2332</v>
      </c>
    </row>
    <row r="1751" spans="1:2" x14ac:dyDescent="0.25">
      <c r="A1751" t="s">
        <v>2333</v>
      </c>
      <c r="B1751" t="s">
        <v>2334</v>
      </c>
    </row>
    <row r="1752" spans="1:2" x14ac:dyDescent="0.25">
      <c r="A1752" t="s">
        <v>2335</v>
      </c>
      <c r="B1752" t="s">
        <v>2336</v>
      </c>
    </row>
    <row r="1753" spans="1:2" x14ac:dyDescent="0.25">
      <c r="A1753" t="s">
        <v>2337</v>
      </c>
      <c r="B1753" t="s">
        <v>2338</v>
      </c>
    </row>
    <row r="1754" spans="1:2" x14ac:dyDescent="0.25">
      <c r="A1754" t="s">
        <v>2339</v>
      </c>
      <c r="B1754" t="s">
        <v>2340</v>
      </c>
    </row>
    <row r="1755" spans="1:2" x14ac:dyDescent="0.25">
      <c r="A1755" t="s">
        <v>2341</v>
      </c>
      <c r="B1755" t="s">
        <v>2342</v>
      </c>
    </row>
    <row r="1756" spans="1:2" x14ac:dyDescent="0.25">
      <c r="A1756" t="s">
        <v>2343</v>
      </c>
      <c r="B1756" t="s">
        <v>2344</v>
      </c>
    </row>
    <row r="1757" spans="1:2" x14ac:dyDescent="0.25">
      <c r="A1757" t="s">
        <v>2345</v>
      </c>
      <c r="B1757" t="s">
        <v>2346</v>
      </c>
    </row>
    <row r="1758" spans="1:2" x14ac:dyDescent="0.25">
      <c r="A1758" t="s">
        <v>2347</v>
      </c>
      <c r="B1758" t="s">
        <v>2348</v>
      </c>
    </row>
    <row r="1759" spans="1:2" x14ac:dyDescent="0.25">
      <c r="A1759" t="s">
        <v>2349</v>
      </c>
      <c r="B1759" t="s">
        <v>2350</v>
      </c>
    </row>
    <row r="1760" spans="1:2" x14ac:dyDescent="0.25">
      <c r="A1760" t="s">
        <v>2351</v>
      </c>
      <c r="B1760" t="s">
        <v>2352</v>
      </c>
    </row>
    <row r="1761" spans="1:2" x14ac:dyDescent="0.25">
      <c r="A1761" t="s">
        <v>2353</v>
      </c>
      <c r="B1761" t="s">
        <v>2354</v>
      </c>
    </row>
    <row r="1762" spans="1:2" x14ac:dyDescent="0.25">
      <c r="A1762" t="s">
        <v>2355</v>
      </c>
      <c r="B1762" t="s">
        <v>2356</v>
      </c>
    </row>
    <row r="1763" spans="1:2" x14ac:dyDescent="0.25">
      <c r="A1763" t="s">
        <v>2357</v>
      </c>
      <c r="B1763" t="s">
        <v>2358</v>
      </c>
    </row>
    <row r="1764" spans="1:2" x14ac:dyDescent="0.25">
      <c r="A1764" t="s">
        <v>2359</v>
      </c>
      <c r="B1764" t="s">
        <v>2360</v>
      </c>
    </row>
    <row r="1765" spans="1:2" x14ac:dyDescent="0.25">
      <c r="A1765" t="s">
        <v>2361</v>
      </c>
      <c r="B1765" t="s">
        <v>2362</v>
      </c>
    </row>
    <row r="1766" spans="1:2" x14ac:dyDescent="0.25">
      <c r="A1766" t="s">
        <v>2363</v>
      </c>
      <c r="B1766" t="s">
        <v>2364</v>
      </c>
    </row>
    <row r="1767" spans="1:2" x14ac:dyDescent="0.25">
      <c r="A1767" t="s">
        <v>2365</v>
      </c>
      <c r="B1767" t="s">
        <v>2366</v>
      </c>
    </row>
    <row r="1768" spans="1:2" x14ac:dyDescent="0.25">
      <c r="A1768" t="s">
        <v>2367</v>
      </c>
      <c r="B1768" t="s">
        <v>2368</v>
      </c>
    </row>
    <row r="1769" spans="1:2" x14ac:dyDescent="0.25">
      <c r="A1769" t="s">
        <v>2369</v>
      </c>
      <c r="B1769" t="s">
        <v>2370</v>
      </c>
    </row>
    <row r="1770" spans="1:2" x14ac:dyDescent="0.25">
      <c r="A1770" t="s">
        <v>2371</v>
      </c>
      <c r="B1770" t="s">
        <v>2372</v>
      </c>
    </row>
    <row r="1771" spans="1:2" x14ac:dyDescent="0.25">
      <c r="A1771" t="s">
        <v>2373</v>
      </c>
      <c r="B1771" t="s">
        <v>2374</v>
      </c>
    </row>
    <row r="1772" spans="1:2" x14ac:dyDescent="0.25">
      <c r="A1772" t="s">
        <v>2375</v>
      </c>
      <c r="B1772" t="s">
        <v>2376</v>
      </c>
    </row>
    <row r="1773" spans="1:2" x14ac:dyDescent="0.25">
      <c r="A1773" t="s">
        <v>2377</v>
      </c>
      <c r="B1773" t="s">
        <v>2378</v>
      </c>
    </row>
    <row r="1774" spans="1:2" x14ac:dyDescent="0.25">
      <c r="A1774" t="s">
        <v>2379</v>
      </c>
      <c r="B1774" t="s">
        <v>2380</v>
      </c>
    </row>
    <row r="1775" spans="1:2" x14ac:dyDescent="0.25">
      <c r="A1775" t="s">
        <v>2381</v>
      </c>
      <c r="B1775" t="s">
        <v>2382</v>
      </c>
    </row>
    <row r="1776" spans="1:2" x14ac:dyDescent="0.25">
      <c r="A1776" t="s">
        <v>2383</v>
      </c>
      <c r="B1776" t="s">
        <v>2384</v>
      </c>
    </row>
    <row r="1777" spans="1:2" x14ac:dyDescent="0.25">
      <c r="A1777" t="s">
        <v>2385</v>
      </c>
      <c r="B1777" t="s">
        <v>2386</v>
      </c>
    </row>
    <row r="1778" spans="1:2" x14ac:dyDescent="0.25">
      <c r="A1778" t="s">
        <v>2387</v>
      </c>
      <c r="B1778" t="s">
        <v>2388</v>
      </c>
    </row>
    <row r="1779" spans="1:2" x14ac:dyDescent="0.25">
      <c r="A1779" t="s">
        <v>2389</v>
      </c>
      <c r="B1779" t="s">
        <v>2390</v>
      </c>
    </row>
    <row r="1780" spans="1:2" x14ac:dyDescent="0.25">
      <c r="A1780" t="s">
        <v>2391</v>
      </c>
      <c r="B1780" t="s">
        <v>2392</v>
      </c>
    </row>
    <row r="1781" spans="1:2" x14ac:dyDescent="0.25">
      <c r="A1781" t="s">
        <v>2393</v>
      </c>
      <c r="B1781" t="s">
        <v>2394</v>
      </c>
    </row>
    <row r="1782" spans="1:2" x14ac:dyDescent="0.25">
      <c r="A1782" t="s">
        <v>2395</v>
      </c>
      <c r="B1782" t="s">
        <v>2396</v>
      </c>
    </row>
    <row r="1783" spans="1:2" x14ac:dyDescent="0.25">
      <c r="A1783" t="s">
        <v>2397</v>
      </c>
      <c r="B1783" t="s">
        <v>2398</v>
      </c>
    </row>
    <row r="1784" spans="1:2" x14ac:dyDescent="0.25">
      <c r="A1784" t="s">
        <v>2399</v>
      </c>
      <c r="B1784" t="s">
        <v>2400</v>
      </c>
    </row>
    <row r="1785" spans="1:2" x14ac:dyDescent="0.25">
      <c r="A1785" t="s">
        <v>1524</v>
      </c>
      <c r="B1785" t="s">
        <v>2401</v>
      </c>
    </row>
    <row r="1786" spans="1:2" x14ac:dyDescent="0.25">
      <c r="A1786" t="s">
        <v>2402</v>
      </c>
      <c r="B1786" t="s">
        <v>2403</v>
      </c>
    </row>
    <row r="1787" spans="1:2" x14ac:dyDescent="0.25">
      <c r="A1787" t="s">
        <v>2404</v>
      </c>
      <c r="B1787" t="s">
        <v>2405</v>
      </c>
    </row>
    <row r="1788" spans="1:2" x14ac:dyDescent="0.25">
      <c r="A1788" t="s">
        <v>1554</v>
      </c>
      <c r="B1788" t="s">
        <v>2406</v>
      </c>
    </row>
    <row r="1789" spans="1:2" x14ac:dyDescent="0.25">
      <c r="A1789" t="s">
        <v>2407</v>
      </c>
      <c r="B1789" t="s">
        <v>2408</v>
      </c>
    </row>
    <row r="1790" spans="1:2" x14ac:dyDescent="0.25">
      <c r="A1790" t="s">
        <v>1174</v>
      </c>
      <c r="B1790" t="s">
        <v>1480</v>
      </c>
    </row>
    <row r="1791" spans="1:2" x14ac:dyDescent="0.25">
      <c r="A1791" t="s">
        <v>2409</v>
      </c>
      <c r="B1791" t="s">
        <v>2410</v>
      </c>
    </row>
    <row r="1792" spans="1:2" x14ac:dyDescent="0.25">
      <c r="A1792" t="s">
        <v>2411</v>
      </c>
      <c r="B1792" t="s">
        <v>2412</v>
      </c>
    </row>
    <row r="1793" spans="1:2" x14ac:dyDescent="0.25">
      <c r="A1793" t="s">
        <v>2413</v>
      </c>
      <c r="B1793" t="s">
        <v>2414</v>
      </c>
    </row>
    <row r="1794" spans="1:2" x14ac:dyDescent="0.25">
      <c r="A1794" t="s">
        <v>2415</v>
      </c>
      <c r="B1794" t="s">
        <v>2416</v>
      </c>
    </row>
    <row r="1795" spans="1:2" x14ac:dyDescent="0.25">
      <c r="A1795" t="s">
        <v>2417</v>
      </c>
      <c r="B1795" t="s">
        <v>2418</v>
      </c>
    </row>
    <row r="1796" spans="1:2" x14ac:dyDescent="0.25">
      <c r="A1796" t="s">
        <v>2419</v>
      </c>
      <c r="B1796" t="s">
        <v>2420</v>
      </c>
    </row>
    <row r="1797" spans="1:2" x14ac:dyDescent="0.25">
      <c r="A1797" t="s">
        <v>2421</v>
      </c>
      <c r="B1797" t="s">
        <v>2422</v>
      </c>
    </row>
    <row r="1798" spans="1:2" x14ac:dyDescent="0.25">
      <c r="A1798" t="s">
        <v>2423</v>
      </c>
      <c r="B1798" t="s">
        <v>2424</v>
      </c>
    </row>
    <row r="1799" spans="1:2" x14ac:dyDescent="0.25">
      <c r="A1799" t="s">
        <v>2425</v>
      </c>
      <c r="B1799" t="s">
        <v>2426</v>
      </c>
    </row>
    <row r="1800" spans="1:2" x14ac:dyDescent="0.25">
      <c r="A1800" t="s">
        <v>2427</v>
      </c>
      <c r="B1800" t="s">
        <v>2428</v>
      </c>
    </row>
    <row r="1801" spans="1:2" x14ac:dyDescent="0.25">
      <c r="A1801" t="s">
        <v>2429</v>
      </c>
      <c r="B1801" t="s">
        <v>2430</v>
      </c>
    </row>
    <row r="1802" spans="1:2" x14ac:dyDescent="0.25">
      <c r="A1802" t="s">
        <v>2431</v>
      </c>
      <c r="B1802" t="s">
        <v>2432</v>
      </c>
    </row>
    <row r="1803" spans="1:2" x14ac:dyDescent="0.25">
      <c r="A1803" t="s">
        <v>2433</v>
      </c>
      <c r="B1803" t="s">
        <v>2434</v>
      </c>
    </row>
    <row r="1804" spans="1:2" x14ac:dyDescent="0.25">
      <c r="A1804" t="s">
        <v>2435</v>
      </c>
      <c r="B1804" t="s">
        <v>2436</v>
      </c>
    </row>
    <row r="1805" spans="1:2" x14ac:dyDescent="0.25">
      <c r="A1805" t="s">
        <v>2437</v>
      </c>
      <c r="B1805" t="s">
        <v>2438</v>
      </c>
    </row>
    <row r="1806" spans="1:2" x14ac:dyDescent="0.25">
      <c r="A1806" t="s">
        <v>2439</v>
      </c>
      <c r="B1806" t="s">
        <v>2440</v>
      </c>
    </row>
    <row r="1807" spans="1:2" x14ac:dyDescent="0.25">
      <c r="A1807" t="s">
        <v>1522</v>
      </c>
      <c r="B1807" t="s">
        <v>2441</v>
      </c>
    </row>
    <row r="1808" spans="1:2" x14ac:dyDescent="0.25">
      <c r="A1808" t="s">
        <v>2442</v>
      </c>
      <c r="B1808" t="s">
        <v>2443</v>
      </c>
    </row>
    <row r="1809" spans="1:2" x14ac:dyDescent="0.25">
      <c r="A1809" t="s">
        <v>2444</v>
      </c>
      <c r="B1809" t="s">
        <v>2445</v>
      </c>
    </row>
    <row r="1810" spans="1:2" x14ac:dyDescent="0.25">
      <c r="A1810" t="s">
        <v>2446</v>
      </c>
      <c r="B1810" t="s">
        <v>2447</v>
      </c>
    </row>
    <row r="1811" spans="1:2" x14ac:dyDescent="0.25">
      <c r="A1811" t="s">
        <v>2448</v>
      </c>
      <c r="B1811" t="s">
        <v>2449</v>
      </c>
    </row>
    <row r="1812" spans="1:2" x14ac:dyDescent="0.25">
      <c r="A1812" t="s">
        <v>49</v>
      </c>
      <c r="B1812" t="s">
        <v>2450</v>
      </c>
    </row>
    <row r="1813" spans="1:2" x14ac:dyDescent="0.25">
      <c r="A1813" t="s">
        <v>2451</v>
      </c>
      <c r="B1813" t="s">
        <v>2452</v>
      </c>
    </row>
    <row r="1814" spans="1:2" x14ac:dyDescent="0.25">
      <c r="A1814" t="s">
        <v>2453</v>
      </c>
      <c r="B1814" t="s">
        <v>2454</v>
      </c>
    </row>
    <row r="1815" spans="1:2" x14ac:dyDescent="0.25">
      <c r="A1815" t="s">
        <v>2455</v>
      </c>
      <c r="B1815" t="s">
        <v>2456</v>
      </c>
    </row>
    <row r="1816" spans="1:2" x14ac:dyDescent="0.25">
      <c r="A1816" t="s">
        <v>2457</v>
      </c>
      <c r="B1816" t="s">
        <v>2458</v>
      </c>
    </row>
    <row r="1817" spans="1:2" x14ac:dyDescent="0.25">
      <c r="A1817" t="s">
        <v>2459</v>
      </c>
      <c r="B1817" t="s">
        <v>2460</v>
      </c>
    </row>
    <row r="1818" spans="1:2" x14ac:dyDescent="0.25">
      <c r="A1818" t="s">
        <v>2461</v>
      </c>
      <c r="B1818" t="s">
        <v>2462</v>
      </c>
    </row>
    <row r="1819" spans="1:2" x14ac:dyDescent="0.25">
      <c r="A1819" t="s">
        <v>2463</v>
      </c>
      <c r="B1819" t="s">
        <v>2464</v>
      </c>
    </row>
    <row r="1820" spans="1:2" x14ac:dyDescent="0.25">
      <c r="A1820" t="s">
        <v>2465</v>
      </c>
      <c r="B1820" t="s">
        <v>2466</v>
      </c>
    </row>
    <row r="1821" spans="1:2" x14ac:dyDescent="0.25">
      <c r="A1821" t="s">
        <v>2467</v>
      </c>
      <c r="B1821" t="s">
        <v>2468</v>
      </c>
    </row>
    <row r="1822" spans="1:2" x14ac:dyDescent="0.25">
      <c r="A1822" t="s">
        <v>2469</v>
      </c>
      <c r="B1822" t="s">
        <v>2470</v>
      </c>
    </row>
    <row r="1823" spans="1:2" x14ac:dyDescent="0.25">
      <c r="A1823" t="s">
        <v>2471</v>
      </c>
      <c r="B1823" t="s">
        <v>2472</v>
      </c>
    </row>
    <row r="1824" spans="1:2" x14ac:dyDescent="0.25">
      <c r="A1824" t="s">
        <v>2473</v>
      </c>
      <c r="B1824" t="s">
        <v>2474</v>
      </c>
    </row>
    <row r="1825" spans="1:2" x14ac:dyDescent="0.25">
      <c r="A1825" t="s">
        <v>2475</v>
      </c>
      <c r="B1825" t="s">
        <v>2476</v>
      </c>
    </row>
    <row r="1826" spans="1:2" x14ac:dyDescent="0.25">
      <c r="A1826" t="s">
        <v>2477</v>
      </c>
      <c r="B1826" t="s">
        <v>2478</v>
      </c>
    </row>
    <row r="1827" spans="1:2" x14ac:dyDescent="0.25">
      <c r="A1827" t="s">
        <v>2479</v>
      </c>
      <c r="B1827" t="s">
        <v>2480</v>
      </c>
    </row>
    <row r="1828" spans="1:2" x14ac:dyDescent="0.25">
      <c r="A1828" t="s">
        <v>2481</v>
      </c>
      <c r="B1828" t="s">
        <v>2482</v>
      </c>
    </row>
    <row r="1829" spans="1:2" x14ac:dyDescent="0.25">
      <c r="A1829" t="s">
        <v>2483</v>
      </c>
      <c r="B1829" t="s">
        <v>2484</v>
      </c>
    </row>
    <row r="1830" spans="1:2" x14ac:dyDescent="0.25">
      <c r="A1830" t="s">
        <v>2485</v>
      </c>
      <c r="B1830" t="s">
        <v>2486</v>
      </c>
    </row>
    <row r="1831" spans="1:2" x14ac:dyDescent="0.25">
      <c r="A1831" t="s">
        <v>2487</v>
      </c>
      <c r="B1831" t="s">
        <v>2488</v>
      </c>
    </row>
    <row r="1832" spans="1:2" x14ac:dyDescent="0.25">
      <c r="A1832" t="s">
        <v>2489</v>
      </c>
      <c r="B1832" t="s">
        <v>2490</v>
      </c>
    </row>
    <row r="1833" spans="1:2" x14ac:dyDescent="0.25">
      <c r="A1833" t="s">
        <v>2491</v>
      </c>
      <c r="B1833" t="s">
        <v>2492</v>
      </c>
    </row>
    <row r="1834" spans="1:2" x14ac:dyDescent="0.25">
      <c r="A1834" t="s">
        <v>2493</v>
      </c>
      <c r="B1834" t="s">
        <v>2494</v>
      </c>
    </row>
    <row r="1835" spans="1:2" x14ac:dyDescent="0.25">
      <c r="A1835" t="s">
        <v>2495</v>
      </c>
      <c r="B1835" t="s">
        <v>2496</v>
      </c>
    </row>
    <row r="1836" spans="1:2" x14ac:dyDescent="0.25">
      <c r="A1836" t="s">
        <v>2497</v>
      </c>
      <c r="B1836" t="s">
        <v>2498</v>
      </c>
    </row>
    <row r="1837" spans="1:2" x14ac:dyDescent="0.25">
      <c r="A1837" t="s">
        <v>2499</v>
      </c>
      <c r="B1837" t="s">
        <v>2500</v>
      </c>
    </row>
    <row r="1838" spans="1:2" x14ac:dyDescent="0.25">
      <c r="A1838" t="s">
        <v>1458</v>
      </c>
      <c r="B1838" t="s">
        <v>2501</v>
      </c>
    </row>
    <row r="1839" spans="1:2" x14ac:dyDescent="0.25">
      <c r="A1839" t="s">
        <v>2502</v>
      </c>
      <c r="B1839" t="s">
        <v>2503</v>
      </c>
    </row>
    <row r="1840" spans="1:2" x14ac:dyDescent="0.25">
      <c r="A1840" t="s">
        <v>2504</v>
      </c>
      <c r="B1840" t="s">
        <v>2505</v>
      </c>
    </row>
    <row r="1841" spans="1:2" x14ac:dyDescent="0.25">
      <c r="A1841" t="s">
        <v>2506</v>
      </c>
      <c r="B1841" t="s">
        <v>2507</v>
      </c>
    </row>
    <row r="1842" spans="1:2" x14ac:dyDescent="0.25">
      <c r="A1842" t="s">
        <v>2508</v>
      </c>
      <c r="B1842" t="s">
        <v>2509</v>
      </c>
    </row>
    <row r="1843" spans="1:2" x14ac:dyDescent="0.25">
      <c r="A1843" t="s">
        <v>2510</v>
      </c>
      <c r="B1843" t="s">
        <v>2511</v>
      </c>
    </row>
    <row r="1844" spans="1:2" x14ac:dyDescent="0.25">
      <c r="A1844" t="s">
        <v>2512</v>
      </c>
      <c r="B1844" t="s">
        <v>2513</v>
      </c>
    </row>
    <row r="1845" spans="1:2" x14ac:dyDescent="0.25">
      <c r="A1845" t="s">
        <v>2514</v>
      </c>
      <c r="B1845" t="s">
        <v>2515</v>
      </c>
    </row>
    <row r="1846" spans="1:2" x14ac:dyDescent="0.25">
      <c r="A1846" t="s">
        <v>2516</v>
      </c>
      <c r="B1846" t="s">
        <v>2517</v>
      </c>
    </row>
    <row r="1847" spans="1:2" x14ac:dyDescent="0.25">
      <c r="A1847" t="s">
        <v>2518</v>
      </c>
      <c r="B1847" t="s">
        <v>2519</v>
      </c>
    </row>
    <row r="1848" spans="1:2" x14ac:dyDescent="0.25">
      <c r="A1848" t="s">
        <v>2520</v>
      </c>
      <c r="B1848" t="s">
        <v>2521</v>
      </c>
    </row>
    <row r="1849" spans="1:2" x14ac:dyDescent="0.25">
      <c r="A1849" t="s">
        <v>2522</v>
      </c>
      <c r="B1849" t="s">
        <v>2523</v>
      </c>
    </row>
    <row r="1850" spans="1:2" x14ac:dyDescent="0.25">
      <c r="A1850" t="s">
        <v>2524</v>
      </c>
      <c r="B1850" t="s">
        <v>2525</v>
      </c>
    </row>
    <row r="1851" spans="1:2" x14ac:dyDescent="0.25">
      <c r="A1851" t="s">
        <v>2526</v>
      </c>
      <c r="B1851" t="s">
        <v>2527</v>
      </c>
    </row>
    <row r="1852" spans="1:2" x14ac:dyDescent="0.25">
      <c r="A1852" t="s">
        <v>2528</v>
      </c>
      <c r="B1852" t="s">
        <v>2529</v>
      </c>
    </row>
    <row r="1853" spans="1:2" x14ac:dyDescent="0.25">
      <c r="A1853" t="s">
        <v>2530</v>
      </c>
      <c r="B1853" t="s">
        <v>2531</v>
      </c>
    </row>
    <row r="1854" spans="1:2" x14ac:dyDescent="0.25">
      <c r="A1854" t="s">
        <v>2532</v>
      </c>
      <c r="B1854" t="s">
        <v>2533</v>
      </c>
    </row>
    <row r="1855" spans="1:2" x14ac:dyDescent="0.25">
      <c r="A1855" t="s">
        <v>2534</v>
      </c>
      <c r="B1855" t="s">
        <v>2535</v>
      </c>
    </row>
    <row r="1856" spans="1:2" x14ac:dyDescent="0.25">
      <c r="A1856" t="s">
        <v>304</v>
      </c>
      <c r="B1856" t="s">
        <v>2536</v>
      </c>
    </row>
    <row r="1857" spans="1:2" x14ac:dyDescent="0.25">
      <c r="A1857" t="s">
        <v>97</v>
      </c>
      <c r="B1857" t="s">
        <v>2537</v>
      </c>
    </row>
    <row r="1858" spans="1:2" x14ac:dyDescent="0.25">
      <c r="A1858" t="s">
        <v>455</v>
      </c>
      <c r="B1858" t="s">
        <v>456</v>
      </c>
    </row>
    <row r="1859" spans="1:2" x14ac:dyDescent="0.25">
      <c r="A1859" t="s">
        <v>120</v>
      </c>
      <c r="B1859" t="s">
        <v>2538</v>
      </c>
    </row>
    <row r="1860" spans="1:2" x14ac:dyDescent="0.25">
      <c r="A1860" t="s">
        <v>541</v>
      </c>
      <c r="B1860" t="s">
        <v>2539</v>
      </c>
    </row>
    <row r="1861" spans="1:2" x14ac:dyDescent="0.25">
      <c r="A1861" t="s">
        <v>2540</v>
      </c>
      <c r="B1861" t="s">
        <v>2541</v>
      </c>
    </row>
    <row r="1862" spans="1:2" x14ac:dyDescent="0.25">
      <c r="A1862" t="s">
        <v>2542</v>
      </c>
      <c r="B1862" t="s">
        <v>2543</v>
      </c>
    </row>
    <row r="1863" spans="1:2" x14ac:dyDescent="0.25">
      <c r="A1863" t="s">
        <v>2544</v>
      </c>
      <c r="B1863" t="s">
        <v>2545</v>
      </c>
    </row>
    <row r="1864" spans="1:2" x14ac:dyDescent="0.25">
      <c r="A1864" t="s">
        <v>2546</v>
      </c>
      <c r="B1864" t="s">
        <v>2547</v>
      </c>
    </row>
    <row r="1865" spans="1:2" x14ac:dyDescent="0.25">
      <c r="A1865" t="s">
        <v>2548</v>
      </c>
      <c r="B1865" t="s">
        <v>2549</v>
      </c>
    </row>
    <row r="1866" spans="1:2" x14ac:dyDescent="0.25">
      <c r="A1866" t="s">
        <v>1541</v>
      </c>
      <c r="B1866" t="s">
        <v>2550</v>
      </c>
    </row>
    <row r="1867" spans="1:2" x14ac:dyDescent="0.25">
      <c r="A1867" t="s">
        <v>2551</v>
      </c>
      <c r="B1867" t="s">
        <v>2552</v>
      </c>
    </row>
    <row r="1868" spans="1:2" x14ac:dyDescent="0.25">
      <c r="A1868" t="s">
        <v>2553</v>
      </c>
      <c r="B1868" t="s">
        <v>2554</v>
      </c>
    </row>
    <row r="1869" spans="1:2" x14ac:dyDescent="0.25">
      <c r="A1869" t="s">
        <v>1492</v>
      </c>
      <c r="B1869" t="s">
        <v>2555</v>
      </c>
    </row>
    <row r="1870" spans="1:2" x14ac:dyDescent="0.25">
      <c r="A1870" t="s">
        <v>2556</v>
      </c>
      <c r="B1870" t="s">
        <v>2557</v>
      </c>
    </row>
    <row r="1871" spans="1:2" x14ac:dyDescent="0.25">
      <c r="A1871" t="s">
        <v>2558</v>
      </c>
      <c r="B1871" t="s">
        <v>2559</v>
      </c>
    </row>
    <row r="1872" spans="1:2" x14ac:dyDescent="0.25">
      <c r="A1872" t="s">
        <v>2560</v>
      </c>
      <c r="B1872" t="s">
        <v>2561</v>
      </c>
    </row>
    <row r="1873" spans="1:2" x14ac:dyDescent="0.25">
      <c r="A1873" t="s">
        <v>2562</v>
      </c>
      <c r="B1873" t="s">
        <v>2563</v>
      </c>
    </row>
    <row r="1874" spans="1:2" x14ac:dyDescent="0.25">
      <c r="A1874" t="s">
        <v>2564</v>
      </c>
      <c r="B1874" t="s">
        <v>2565</v>
      </c>
    </row>
    <row r="1875" spans="1:2" x14ac:dyDescent="0.25">
      <c r="A1875" t="s">
        <v>2566</v>
      </c>
      <c r="B1875" t="s">
        <v>2567</v>
      </c>
    </row>
    <row r="1876" spans="1:2" x14ac:dyDescent="0.25">
      <c r="A1876" t="s">
        <v>2568</v>
      </c>
      <c r="B1876" t="s">
        <v>2569</v>
      </c>
    </row>
    <row r="1877" spans="1:2" x14ac:dyDescent="0.25">
      <c r="A1877" t="s">
        <v>2570</v>
      </c>
      <c r="B1877" t="s">
        <v>2571</v>
      </c>
    </row>
    <row r="1878" spans="1:2" x14ac:dyDescent="0.25">
      <c r="A1878" t="s">
        <v>2572</v>
      </c>
      <c r="B1878" t="s">
        <v>2573</v>
      </c>
    </row>
    <row r="1879" spans="1:2" x14ac:dyDescent="0.25">
      <c r="A1879" t="s">
        <v>2574</v>
      </c>
      <c r="B1879" t="s">
        <v>2575</v>
      </c>
    </row>
    <row r="1880" spans="1:2" x14ac:dyDescent="0.25">
      <c r="A1880" t="s">
        <v>1464</v>
      </c>
      <c r="B1880" t="s">
        <v>2576</v>
      </c>
    </row>
    <row r="1881" spans="1:2" x14ac:dyDescent="0.25">
      <c r="A1881" t="s">
        <v>2577</v>
      </c>
      <c r="B1881" t="s">
        <v>2578</v>
      </c>
    </row>
    <row r="1882" spans="1:2" x14ac:dyDescent="0.25">
      <c r="A1882" t="s">
        <v>2579</v>
      </c>
      <c r="B1882" t="s">
        <v>2580</v>
      </c>
    </row>
    <row r="1883" spans="1:2" x14ac:dyDescent="0.25">
      <c r="A1883" t="s">
        <v>2581</v>
      </c>
      <c r="B1883" t="s">
        <v>2582</v>
      </c>
    </row>
    <row r="1884" spans="1:2" x14ac:dyDescent="0.25">
      <c r="A1884" t="s">
        <v>2583</v>
      </c>
      <c r="B1884" t="s">
        <v>2584</v>
      </c>
    </row>
    <row r="1885" spans="1:2" x14ac:dyDescent="0.25">
      <c r="A1885" t="s">
        <v>2585</v>
      </c>
      <c r="B1885" t="s">
        <v>2586</v>
      </c>
    </row>
    <row r="1886" spans="1:2" x14ac:dyDescent="0.25">
      <c r="A1886" t="s">
        <v>2587</v>
      </c>
      <c r="B1886" t="s">
        <v>2588</v>
      </c>
    </row>
    <row r="1887" spans="1:2" x14ac:dyDescent="0.25">
      <c r="A1887" t="s">
        <v>2589</v>
      </c>
      <c r="B1887" t="s">
        <v>2590</v>
      </c>
    </row>
    <row r="1888" spans="1:2" x14ac:dyDescent="0.25">
      <c r="A1888" t="s">
        <v>198</v>
      </c>
      <c r="B1888" t="s">
        <v>2591</v>
      </c>
    </row>
    <row r="1889" spans="1:2" x14ac:dyDescent="0.25">
      <c r="A1889" t="s">
        <v>2592</v>
      </c>
      <c r="B1889" t="s">
        <v>2593</v>
      </c>
    </row>
    <row r="1890" spans="1:2" x14ac:dyDescent="0.25">
      <c r="A1890" t="s">
        <v>2594</v>
      </c>
      <c r="B1890" t="s">
        <v>2595</v>
      </c>
    </row>
    <row r="1891" spans="1:2" x14ac:dyDescent="0.25">
      <c r="A1891" t="s">
        <v>2596</v>
      </c>
      <c r="B1891" t="s">
        <v>2597</v>
      </c>
    </row>
    <row r="1892" spans="1:2" x14ac:dyDescent="0.25">
      <c r="A1892" t="s">
        <v>2598</v>
      </c>
      <c r="B1892" t="s">
        <v>2599</v>
      </c>
    </row>
    <row r="1893" spans="1:2" x14ac:dyDescent="0.25">
      <c r="A1893" t="s">
        <v>2600</v>
      </c>
      <c r="B1893" t="s">
        <v>2601</v>
      </c>
    </row>
    <row r="1894" spans="1:2" x14ac:dyDescent="0.25">
      <c r="A1894" t="s">
        <v>2602</v>
      </c>
      <c r="B1894" t="s">
        <v>2603</v>
      </c>
    </row>
    <row r="1895" spans="1:2" x14ac:dyDescent="0.25">
      <c r="A1895" t="s">
        <v>2604</v>
      </c>
      <c r="B1895" t="s">
        <v>2605</v>
      </c>
    </row>
    <row r="1896" spans="1:2" x14ac:dyDescent="0.25">
      <c r="A1896" t="s">
        <v>2606</v>
      </c>
      <c r="B1896" t="s">
        <v>2607</v>
      </c>
    </row>
    <row r="1897" spans="1:2" x14ac:dyDescent="0.25">
      <c r="A1897" t="s">
        <v>2608</v>
      </c>
      <c r="B1897" t="s">
        <v>2609</v>
      </c>
    </row>
    <row r="1898" spans="1:2" x14ac:dyDescent="0.25">
      <c r="A1898" t="s">
        <v>2610</v>
      </c>
      <c r="B1898" t="s">
        <v>2611</v>
      </c>
    </row>
    <row r="1899" spans="1:2" x14ac:dyDescent="0.25">
      <c r="A1899" t="s">
        <v>2612</v>
      </c>
      <c r="B1899" t="s">
        <v>2613</v>
      </c>
    </row>
    <row r="1900" spans="1:2" x14ac:dyDescent="0.25">
      <c r="A1900" t="s">
        <v>2614</v>
      </c>
      <c r="B1900" t="s">
        <v>2615</v>
      </c>
    </row>
    <row r="1901" spans="1:2" x14ac:dyDescent="0.25">
      <c r="A1901" t="s">
        <v>2616</v>
      </c>
      <c r="B1901" t="s">
        <v>2617</v>
      </c>
    </row>
    <row r="1902" spans="1:2" x14ac:dyDescent="0.25">
      <c r="A1902" t="s">
        <v>2618</v>
      </c>
      <c r="B1902" t="s">
        <v>2619</v>
      </c>
    </row>
    <row r="1903" spans="1:2" x14ac:dyDescent="0.25">
      <c r="A1903" t="s">
        <v>2620</v>
      </c>
      <c r="B1903" t="s">
        <v>2621</v>
      </c>
    </row>
    <row r="1904" spans="1:2" x14ac:dyDescent="0.25">
      <c r="A1904" t="s">
        <v>2622</v>
      </c>
      <c r="B1904" t="s">
        <v>2623</v>
      </c>
    </row>
    <row r="1905" spans="1:2" x14ac:dyDescent="0.25">
      <c r="A1905" t="s">
        <v>2624</v>
      </c>
      <c r="B1905" t="s">
        <v>2625</v>
      </c>
    </row>
    <row r="1906" spans="1:2" x14ac:dyDescent="0.25">
      <c r="A1906" t="s">
        <v>2626</v>
      </c>
      <c r="B1906" t="s">
        <v>2627</v>
      </c>
    </row>
    <row r="1907" spans="1:2" x14ac:dyDescent="0.25">
      <c r="A1907" t="s">
        <v>2628</v>
      </c>
      <c r="B1907" t="s">
        <v>2629</v>
      </c>
    </row>
    <row r="1908" spans="1:2" x14ac:dyDescent="0.25">
      <c r="A1908" t="s">
        <v>2630</v>
      </c>
      <c r="B1908" t="s">
        <v>2631</v>
      </c>
    </row>
    <row r="1909" spans="1:2" x14ac:dyDescent="0.25">
      <c r="A1909" t="s">
        <v>2632</v>
      </c>
      <c r="B1909" t="s">
        <v>2633</v>
      </c>
    </row>
    <row r="1910" spans="1:2" x14ac:dyDescent="0.25">
      <c r="A1910" t="s">
        <v>2634</v>
      </c>
      <c r="B1910" t="s">
        <v>2635</v>
      </c>
    </row>
    <row r="1911" spans="1:2" x14ac:dyDescent="0.25">
      <c r="A1911" t="s">
        <v>2636</v>
      </c>
      <c r="B1911" t="s">
        <v>2637</v>
      </c>
    </row>
    <row r="1912" spans="1:2" x14ac:dyDescent="0.25">
      <c r="A1912" t="s">
        <v>2638</v>
      </c>
      <c r="B1912" t="s">
        <v>2639</v>
      </c>
    </row>
    <row r="1913" spans="1:2" x14ac:dyDescent="0.25">
      <c r="A1913" t="s">
        <v>2640</v>
      </c>
      <c r="B1913" t="s">
        <v>2641</v>
      </c>
    </row>
    <row r="1914" spans="1:2" x14ac:dyDescent="0.25">
      <c r="A1914" t="s">
        <v>2642</v>
      </c>
      <c r="B1914" t="s">
        <v>2643</v>
      </c>
    </row>
    <row r="1915" spans="1:2" x14ac:dyDescent="0.25">
      <c r="A1915" t="s">
        <v>2644</v>
      </c>
      <c r="B1915" t="s">
        <v>2645</v>
      </c>
    </row>
    <row r="1916" spans="1:2" x14ac:dyDescent="0.25">
      <c r="A1916" t="s">
        <v>2646</v>
      </c>
      <c r="B1916" t="s">
        <v>2647</v>
      </c>
    </row>
    <row r="1917" spans="1:2" x14ac:dyDescent="0.25">
      <c r="A1917" t="s">
        <v>2648</v>
      </c>
      <c r="B1917" t="s">
        <v>2649</v>
      </c>
    </row>
    <row r="1918" spans="1:2" x14ac:dyDescent="0.25">
      <c r="A1918" t="s">
        <v>2650</v>
      </c>
      <c r="B1918" t="s">
        <v>2651</v>
      </c>
    </row>
    <row r="1919" spans="1:2" x14ac:dyDescent="0.25">
      <c r="A1919" t="s">
        <v>1510</v>
      </c>
      <c r="B1919" t="s">
        <v>1511</v>
      </c>
    </row>
    <row r="1920" spans="1:2" x14ac:dyDescent="0.25">
      <c r="A1920" t="s">
        <v>1624</v>
      </c>
      <c r="B1920" t="s">
        <v>2652</v>
      </c>
    </row>
    <row r="1921" spans="1:2" x14ac:dyDescent="0.25">
      <c r="A1921" t="s">
        <v>2653</v>
      </c>
      <c r="B1921" t="s">
        <v>2654</v>
      </c>
    </row>
    <row r="1922" spans="1:2" x14ac:dyDescent="0.25">
      <c r="A1922" t="s">
        <v>2655</v>
      </c>
      <c r="B1922" t="s">
        <v>2656</v>
      </c>
    </row>
    <row r="1923" spans="1:2" x14ac:dyDescent="0.25">
      <c r="A1923" t="s">
        <v>2657</v>
      </c>
      <c r="B1923" t="s">
        <v>2658</v>
      </c>
    </row>
    <row r="1924" spans="1:2" x14ac:dyDescent="0.25">
      <c r="A1924" t="s">
        <v>1501</v>
      </c>
      <c r="B1924" t="s">
        <v>2659</v>
      </c>
    </row>
    <row r="1925" spans="1:2" x14ac:dyDescent="0.25">
      <c r="A1925" t="s">
        <v>1617</v>
      </c>
      <c r="B1925" t="s">
        <v>2660</v>
      </c>
    </row>
    <row r="1926" spans="1:2" x14ac:dyDescent="0.25">
      <c r="A1926" t="s">
        <v>2661</v>
      </c>
      <c r="B1926" t="s">
        <v>2662</v>
      </c>
    </row>
    <row r="1927" spans="1:2" x14ac:dyDescent="0.25">
      <c r="A1927" t="s">
        <v>1626</v>
      </c>
      <c r="B1927" t="s">
        <v>2663</v>
      </c>
    </row>
    <row r="1928" spans="1:2" x14ac:dyDescent="0.25">
      <c r="A1928" t="s">
        <v>2664</v>
      </c>
      <c r="B1928" t="s">
        <v>2665</v>
      </c>
    </row>
    <row r="1929" spans="1:2" x14ac:dyDescent="0.25">
      <c r="A1929" t="s">
        <v>2666</v>
      </c>
      <c r="B1929" t="s">
        <v>2667</v>
      </c>
    </row>
    <row r="1930" spans="1:2" x14ac:dyDescent="0.25">
      <c r="A1930" t="s">
        <v>2668</v>
      </c>
      <c r="B1930" t="s">
        <v>2669</v>
      </c>
    </row>
    <row r="1931" spans="1:2" x14ac:dyDescent="0.25">
      <c r="A1931" t="s">
        <v>2670</v>
      </c>
      <c r="B1931" t="s">
        <v>2671</v>
      </c>
    </row>
    <row r="1932" spans="1:2" x14ac:dyDescent="0.25">
      <c r="A1932" t="s">
        <v>2672</v>
      </c>
      <c r="B1932" t="s">
        <v>2673</v>
      </c>
    </row>
    <row r="1933" spans="1:2" x14ac:dyDescent="0.25">
      <c r="A1933" t="s">
        <v>2674</v>
      </c>
      <c r="B1933" t="s">
        <v>2675</v>
      </c>
    </row>
    <row r="1934" spans="1:2" x14ac:dyDescent="0.25">
      <c r="A1934" t="s">
        <v>2676</v>
      </c>
      <c r="B1934" t="s">
        <v>2677</v>
      </c>
    </row>
    <row r="1935" spans="1:2" x14ac:dyDescent="0.25">
      <c r="A1935" t="s">
        <v>2678</v>
      </c>
      <c r="B1935" t="s">
        <v>2679</v>
      </c>
    </row>
    <row r="1936" spans="1:2" x14ac:dyDescent="0.25">
      <c r="A1936" t="s">
        <v>1649</v>
      </c>
      <c r="B1936" t="s">
        <v>2680</v>
      </c>
    </row>
    <row r="1937" spans="1:2" x14ac:dyDescent="0.25">
      <c r="A1937" t="s">
        <v>2681</v>
      </c>
      <c r="B1937" t="s">
        <v>2682</v>
      </c>
    </row>
    <row r="1938" spans="1:2" x14ac:dyDescent="0.25">
      <c r="A1938" t="s">
        <v>2683</v>
      </c>
      <c r="B1938" t="s">
        <v>2684</v>
      </c>
    </row>
    <row r="1939" spans="1:2" x14ac:dyDescent="0.25">
      <c r="A1939" t="s">
        <v>2685</v>
      </c>
      <c r="B1939" t="s">
        <v>2686</v>
      </c>
    </row>
    <row r="1940" spans="1:2" x14ac:dyDescent="0.25">
      <c r="A1940" t="s">
        <v>2687</v>
      </c>
      <c r="B1940" t="s">
        <v>2688</v>
      </c>
    </row>
    <row r="1941" spans="1:2" x14ac:dyDescent="0.25">
      <c r="A1941" t="s">
        <v>2689</v>
      </c>
      <c r="B1941" t="s">
        <v>2690</v>
      </c>
    </row>
    <row r="1942" spans="1:2" x14ac:dyDescent="0.25">
      <c r="A1942" t="s">
        <v>2691</v>
      </c>
      <c r="B1942" t="s">
        <v>2692</v>
      </c>
    </row>
    <row r="1943" spans="1:2" x14ac:dyDescent="0.25">
      <c r="A1943" t="s">
        <v>2693</v>
      </c>
      <c r="B1943" t="s">
        <v>2694</v>
      </c>
    </row>
    <row r="1944" spans="1:2" x14ac:dyDescent="0.25">
      <c r="A1944" t="s">
        <v>1456</v>
      </c>
      <c r="B1944" t="s">
        <v>1457</v>
      </c>
    </row>
    <row r="1945" spans="1:2" x14ac:dyDescent="0.25">
      <c r="A1945" t="s">
        <v>2695</v>
      </c>
      <c r="B1945" t="s">
        <v>2696</v>
      </c>
    </row>
    <row r="1946" spans="1:2" x14ac:dyDescent="0.25">
      <c r="A1946" t="s">
        <v>2697</v>
      </c>
      <c r="B1946" t="s">
        <v>2698</v>
      </c>
    </row>
    <row r="1947" spans="1:2" x14ac:dyDescent="0.25">
      <c r="A1947" t="s">
        <v>2699</v>
      </c>
      <c r="B1947" t="s">
        <v>2700</v>
      </c>
    </row>
    <row r="1948" spans="1:2" x14ac:dyDescent="0.25">
      <c r="A1948" t="s">
        <v>2701</v>
      </c>
      <c r="B1948" t="s">
        <v>2702</v>
      </c>
    </row>
    <row r="1949" spans="1:2" x14ac:dyDescent="0.25">
      <c r="A1949" t="s">
        <v>2703</v>
      </c>
      <c r="B1949" t="s">
        <v>2704</v>
      </c>
    </row>
    <row r="1950" spans="1:2" x14ac:dyDescent="0.25">
      <c r="A1950" t="s">
        <v>2705</v>
      </c>
      <c r="B1950" t="s">
        <v>2706</v>
      </c>
    </row>
    <row r="1951" spans="1:2" x14ac:dyDescent="0.25">
      <c r="A1951" t="s">
        <v>2707</v>
      </c>
      <c r="B1951" t="s">
        <v>2708</v>
      </c>
    </row>
    <row r="1952" spans="1:2" x14ac:dyDescent="0.25">
      <c r="A1952" t="s">
        <v>2709</v>
      </c>
      <c r="B1952" t="s">
        <v>2710</v>
      </c>
    </row>
    <row r="1953" spans="1:2" x14ac:dyDescent="0.25">
      <c r="A1953" t="s">
        <v>2711</v>
      </c>
      <c r="B1953" t="s">
        <v>2712</v>
      </c>
    </row>
    <row r="1954" spans="1:2" x14ac:dyDescent="0.25">
      <c r="A1954" t="s">
        <v>2713</v>
      </c>
      <c r="B1954" t="s">
        <v>2714</v>
      </c>
    </row>
    <row r="1955" spans="1:2" x14ac:dyDescent="0.25">
      <c r="A1955" t="s">
        <v>2715</v>
      </c>
      <c r="B1955" t="s">
        <v>2716</v>
      </c>
    </row>
    <row r="1956" spans="1:2" x14ac:dyDescent="0.25">
      <c r="A1956" t="s">
        <v>2717</v>
      </c>
      <c r="B1956" t="s">
        <v>2718</v>
      </c>
    </row>
    <row r="1957" spans="1:2" x14ac:dyDescent="0.25">
      <c r="A1957" t="s">
        <v>2719</v>
      </c>
      <c r="B1957" t="s">
        <v>2720</v>
      </c>
    </row>
    <row r="1958" spans="1:2" x14ac:dyDescent="0.25">
      <c r="A1958" t="s">
        <v>779</v>
      </c>
      <c r="B1958" t="s">
        <v>2721</v>
      </c>
    </row>
    <row r="1959" spans="1:2" x14ac:dyDescent="0.25">
      <c r="A1959" t="s">
        <v>863</v>
      </c>
      <c r="B1959" t="s">
        <v>864</v>
      </c>
    </row>
    <row r="1960" spans="1:2" x14ac:dyDescent="0.25">
      <c r="A1960" t="s">
        <v>2722</v>
      </c>
      <c r="B1960" t="s">
        <v>2723</v>
      </c>
    </row>
    <row r="1961" spans="1:2" x14ac:dyDescent="0.25">
      <c r="A1961" t="s">
        <v>2724</v>
      </c>
      <c r="B1961" t="s">
        <v>2725</v>
      </c>
    </row>
    <row r="1962" spans="1:2" x14ac:dyDescent="0.25">
      <c r="A1962" t="s">
        <v>2726</v>
      </c>
      <c r="B1962" t="s">
        <v>2727</v>
      </c>
    </row>
    <row r="1963" spans="1:2" x14ac:dyDescent="0.25">
      <c r="A1963" t="s">
        <v>2728</v>
      </c>
      <c r="B1963" t="s">
        <v>2729</v>
      </c>
    </row>
    <row r="1964" spans="1:2" x14ac:dyDescent="0.25">
      <c r="A1964" t="s">
        <v>2730</v>
      </c>
      <c r="B1964" t="s">
        <v>2731</v>
      </c>
    </row>
    <row r="1965" spans="1:2" x14ac:dyDescent="0.25">
      <c r="A1965" t="s">
        <v>2732</v>
      </c>
      <c r="B1965" t="s">
        <v>2733</v>
      </c>
    </row>
    <row r="1966" spans="1:2" x14ac:dyDescent="0.25">
      <c r="A1966" t="s">
        <v>2734</v>
      </c>
      <c r="B1966" t="s">
        <v>2735</v>
      </c>
    </row>
    <row r="1967" spans="1:2" x14ac:dyDescent="0.25">
      <c r="A1967" t="s">
        <v>2736</v>
      </c>
      <c r="B1967" t="s">
        <v>2737</v>
      </c>
    </row>
    <row r="1968" spans="1:2" x14ac:dyDescent="0.25">
      <c r="A1968" t="s">
        <v>2738</v>
      </c>
      <c r="B1968" t="s">
        <v>2739</v>
      </c>
    </row>
    <row r="1969" spans="1:2" x14ac:dyDescent="0.25">
      <c r="A1969" t="s">
        <v>2740</v>
      </c>
      <c r="B1969" t="s">
        <v>2741</v>
      </c>
    </row>
    <row r="1970" spans="1:2" x14ac:dyDescent="0.25">
      <c r="A1970" t="s">
        <v>2742</v>
      </c>
      <c r="B1970" t="s">
        <v>2743</v>
      </c>
    </row>
    <row r="1971" spans="1:2" x14ac:dyDescent="0.25">
      <c r="A1971" t="s">
        <v>2744</v>
      </c>
      <c r="B1971" t="s">
        <v>2745</v>
      </c>
    </row>
    <row r="1972" spans="1:2" x14ac:dyDescent="0.25">
      <c r="A1972" t="s">
        <v>2746</v>
      </c>
      <c r="B1972" t="s">
        <v>2747</v>
      </c>
    </row>
    <row r="1973" spans="1:2" x14ac:dyDescent="0.25">
      <c r="A1973" t="s">
        <v>2748</v>
      </c>
      <c r="B1973" t="s">
        <v>2749</v>
      </c>
    </row>
    <row r="1974" spans="1:2" x14ac:dyDescent="0.25">
      <c r="A1974" t="s">
        <v>2750</v>
      </c>
      <c r="B1974" t="s">
        <v>2751</v>
      </c>
    </row>
    <row r="1975" spans="1:2" x14ac:dyDescent="0.25">
      <c r="A1975" t="s">
        <v>40</v>
      </c>
      <c r="B1975" t="s">
        <v>2752</v>
      </c>
    </row>
    <row r="1976" spans="1:2" x14ac:dyDescent="0.25">
      <c r="A1976" t="s">
        <v>2753</v>
      </c>
      <c r="B1976" t="s">
        <v>2754</v>
      </c>
    </row>
    <row r="1977" spans="1:2" x14ac:dyDescent="0.25">
      <c r="A1977" t="s">
        <v>2755</v>
      </c>
      <c r="B1977" t="s">
        <v>2756</v>
      </c>
    </row>
    <row r="1978" spans="1:2" x14ac:dyDescent="0.25">
      <c r="A1978" t="s">
        <v>2757</v>
      </c>
      <c r="B1978" t="s">
        <v>2758</v>
      </c>
    </row>
    <row r="1979" spans="1:2" x14ac:dyDescent="0.25">
      <c r="A1979" t="s">
        <v>2759</v>
      </c>
      <c r="B1979" t="s">
        <v>2760</v>
      </c>
    </row>
    <row r="1980" spans="1:2" x14ac:dyDescent="0.25">
      <c r="A1980" t="s">
        <v>2761</v>
      </c>
      <c r="B1980" t="s">
        <v>2762</v>
      </c>
    </row>
    <row r="1981" spans="1:2" x14ac:dyDescent="0.25">
      <c r="A1981" t="s">
        <v>2763</v>
      </c>
      <c r="B1981" t="s">
        <v>2764</v>
      </c>
    </row>
    <row r="1982" spans="1:2" x14ac:dyDescent="0.25">
      <c r="A1982" t="s">
        <v>2765</v>
      </c>
      <c r="B1982" t="s">
        <v>2766</v>
      </c>
    </row>
    <row r="1983" spans="1:2" x14ac:dyDescent="0.25">
      <c r="A1983" t="s">
        <v>2767</v>
      </c>
      <c r="B1983" t="s">
        <v>2768</v>
      </c>
    </row>
    <row r="1984" spans="1:2" x14ac:dyDescent="0.25">
      <c r="A1984" t="s">
        <v>2769</v>
      </c>
      <c r="B1984" t="s">
        <v>2770</v>
      </c>
    </row>
    <row r="1985" spans="1:2" x14ac:dyDescent="0.25">
      <c r="A1985" t="s">
        <v>2771</v>
      </c>
      <c r="B1985" t="s">
        <v>2772</v>
      </c>
    </row>
    <row r="1986" spans="1:2" x14ac:dyDescent="0.25">
      <c r="A1986" t="s">
        <v>2773</v>
      </c>
      <c r="B1986" t="s">
        <v>2774</v>
      </c>
    </row>
    <row r="1987" spans="1:2" x14ac:dyDescent="0.25">
      <c r="A1987" t="s">
        <v>2775</v>
      </c>
      <c r="B1987" t="s">
        <v>2776</v>
      </c>
    </row>
    <row r="1988" spans="1:2" x14ac:dyDescent="0.25">
      <c r="A1988" t="s">
        <v>2777</v>
      </c>
      <c r="B1988" t="s">
        <v>2778</v>
      </c>
    </row>
    <row r="1989" spans="1:2" x14ac:dyDescent="0.25">
      <c r="A1989" t="s">
        <v>2779</v>
      </c>
      <c r="B1989" t="s">
        <v>2780</v>
      </c>
    </row>
    <row r="1990" spans="1:2" x14ac:dyDescent="0.25">
      <c r="A1990" t="s">
        <v>2781</v>
      </c>
      <c r="B1990" t="s">
        <v>2782</v>
      </c>
    </row>
    <row r="1991" spans="1:2" x14ac:dyDescent="0.25">
      <c r="A1991" t="s">
        <v>2783</v>
      </c>
      <c r="B1991" t="s">
        <v>2784</v>
      </c>
    </row>
    <row r="1992" spans="1:2" x14ac:dyDescent="0.25">
      <c r="A1992" t="s">
        <v>1255</v>
      </c>
      <c r="B1992" t="s">
        <v>2785</v>
      </c>
    </row>
    <row r="1993" spans="1:2" x14ac:dyDescent="0.25">
      <c r="A1993" t="s">
        <v>2786</v>
      </c>
      <c r="B1993" t="s">
        <v>2787</v>
      </c>
    </row>
    <row r="1994" spans="1:2" x14ac:dyDescent="0.25">
      <c r="A1994" t="s">
        <v>2788</v>
      </c>
      <c r="B1994" t="s">
        <v>2789</v>
      </c>
    </row>
    <row r="1995" spans="1:2" x14ac:dyDescent="0.25">
      <c r="A1995" t="s">
        <v>2790</v>
      </c>
      <c r="B1995" t="s">
        <v>2791</v>
      </c>
    </row>
    <row r="1996" spans="1:2" x14ac:dyDescent="0.25">
      <c r="A1996" t="s">
        <v>2792</v>
      </c>
      <c r="B1996" t="s">
        <v>2793</v>
      </c>
    </row>
    <row r="1997" spans="1:2" x14ac:dyDescent="0.25">
      <c r="A1997" t="s">
        <v>2794</v>
      </c>
      <c r="B1997" t="s">
        <v>2795</v>
      </c>
    </row>
    <row r="1998" spans="1:2" x14ac:dyDescent="0.25">
      <c r="A1998" t="s">
        <v>2796</v>
      </c>
      <c r="B1998" t="s">
        <v>2797</v>
      </c>
    </row>
    <row r="1999" spans="1:2" x14ac:dyDescent="0.25">
      <c r="A1999" t="s">
        <v>2798</v>
      </c>
      <c r="B1999" t="s">
        <v>2799</v>
      </c>
    </row>
    <row r="2000" spans="1:2" x14ac:dyDescent="0.25">
      <c r="A2000" t="s">
        <v>2800</v>
      </c>
      <c r="B2000" t="s">
        <v>2801</v>
      </c>
    </row>
    <row r="2001" spans="1:2" x14ac:dyDescent="0.25">
      <c r="A2001" t="s">
        <v>2802</v>
      </c>
      <c r="B2001" t="s">
        <v>2803</v>
      </c>
    </row>
    <row r="2002" spans="1:2" x14ac:dyDescent="0.25">
      <c r="A2002" t="s">
        <v>637</v>
      </c>
      <c r="B2002" t="s">
        <v>2804</v>
      </c>
    </row>
    <row r="2003" spans="1:2" x14ac:dyDescent="0.25">
      <c r="A2003" t="s">
        <v>2805</v>
      </c>
      <c r="B2003" t="s">
        <v>2806</v>
      </c>
    </row>
    <row r="2004" spans="1:2" x14ac:dyDescent="0.25">
      <c r="A2004" t="s">
        <v>2807</v>
      </c>
      <c r="B2004" t="s">
        <v>2808</v>
      </c>
    </row>
    <row r="2005" spans="1:2" x14ac:dyDescent="0.25">
      <c r="A2005" t="s">
        <v>2809</v>
      </c>
      <c r="B2005" t="s">
        <v>2810</v>
      </c>
    </row>
    <row r="2006" spans="1:2" x14ac:dyDescent="0.25">
      <c r="A2006" t="s">
        <v>2811</v>
      </c>
      <c r="B2006" t="s">
        <v>2812</v>
      </c>
    </row>
    <row r="2007" spans="1:2" x14ac:dyDescent="0.25">
      <c r="A2007" t="s">
        <v>2813</v>
      </c>
      <c r="B2007" t="s">
        <v>2814</v>
      </c>
    </row>
    <row r="2008" spans="1:2" x14ac:dyDescent="0.25">
      <c r="A2008" t="s">
        <v>2815</v>
      </c>
      <c r="B2008" t="s">
        <v>2816</v>
      </c>
    </row>
    <row r="2009" spans="1:2" x14ac:dyDescent="0.25">
      <c r="A2009" t="s">
        <v>2817</v>
      </c>
      <c r="B2009" t="s">
        <v>2818</v>
      </c>
    </row>
    <row r="2010" spans="1:2" x14ac:dyDescent="0.25">
      <c r="A2010" t="s">
        <v>2819</v>
      </c>
      <c r="B2010" t="s">
        <v>2820</v>
      </c>
    </row>
    <row r="2011" spans="1:2" x14ac:dyDescent="0.25">
      <c r="A2011" t="s">
        <v>2821</v>
      </c>
      <c r="B2011" t="s">
        <v>2822</v>
      </c>
    </row>
    <row r="2012" spans="1:2" x14ac:dyDescent="0.25">
      <c r="A2012" t="s">
        <v>30</v>
      </c>
      <c r="B2012" t="s">
        <v>2823</v>
      </c>
    </row>
    <row r="2013" spans="1:2" x14ac:dyDescent="0.25">
      <c r="A2013" t="s">
        <v>2824</v>
      </c>
      <c r="B2013" t="s">
        <v>2825</v>
      </c>
    </row>
    <row r="2014" spans="1:2" x14ac:dyDescent="0.25">
      <c r="A2014" t="s">
        <v>2826</v>
      </c>
      <c r="B2014" t="s">
        <v>2827</v>
      </c>
    </row>
    <row r="2015" spans="1:2" x14ac:dyDescent="0.25">
      <c r="A2015" t="s">
        <v>2828</v>
      </c>
      <c r="B2015" t="s">
        <v>2829</v>
      </c>
    </row>
    <row r="2016" spans="1:2" x14ac:dyDescent="0.25">
      <c r="A2016" t="s">
        <v>2830</v>
      </c>
      <c r="B2016" t="s">
        <v>2831</v>
      </c>
    </row>
    <row r="2017" spans="1:2" x14ac:dyDescent="0.25">
      <c r="A2017" t="s">
        <v>2832</v>
      </c>
      <c r="B2017" t="s">
        <v>2833</v>
      </c>
    </row>
    <row r="2018" spans="1:2" x14ac:dyDescent="0.25">
      <c r="A2018" t="s">
        <v>2834</v>
      </c>
      <c r="B2018" t="s">
        <v>2835</v>
      </c>
    </row>
    <row r="2019" spans="1:2" x14ac:dyDescent="0.25">
      <c r="A2019" t="s">
        <v>2836</v>
      </c>
      <c r="B2019" t="s">
        <v>2837</v>
      </c>
    </row>
    <row r="2020" spans="1:2" x14ac:dyDescent="0.25">
      <c r="A2020" t="s">
        <v>2838</v>
      </c>
      <c r="B2020" t="s">
        <v>2839</v>
      </c>
    </row>
    <row r="2021" spans="1:2" x14ac:dyDescent="0.25">
      <c r="A2021" t="s">
        <v>2840</v>
      </c>
      <c r="B2021" t="s">
        <v>2841</v>
      </c>
    </row>
    <row r="2022" spans="1:2" x14ac:dyDescent="0.25">
      <c r="A2022" t="s">
        <v>2842</v>
      </c>
      <c r="B2022" t="s">
        <v>2843</v>
      </c>
    </row>
    <row r="2023" spans="1:2" x14ac:dyDescent="0.25">
      <c r="A2023" t="s">
        <v>2844</v>
      </c>
      <c r="B2023" t="s">
        <v>2845</v>
      </c>
    </row>
    <row r="2024" spans="1:2" x14ac:dyDescent="0.25">
      <c r="A2024" t="s">
        <v>2846</v>
      </c>
      <c r="B2024" t="s">
        <v>2847</v>
      </c>
    </row>
    <row r="2025" spans="1:2" x14ac:dyDescent="0.25">
      <c r="A2025" t="s">
        <v>2848</v>
      </c>
      <c r="B2025" t="s">
        <v>1579</v>
      </c>
    </row>
    <row r="2026" spans="1:2" x14ac:dyDescent="0.25">
      <c r="A2026" t="s">
        <v>1693</v>
      </c>
      <c r="B2026" t="s">
        <v>2849</v>
      </c>
    </row>
    <row r="2027" spans="1:2" x14ac:dyDescent="0.25">
      <c r="A2027" t="s">
        <v>2850</v>
      </c>
      <c r="B2027" t="s">
        <v>2851</v>
      </c>
    </row>
    <row r="2028" spans="1:2" x14ac:dyDescent="0.25">
      <c r="A2028" t="s">
        <v>2852</v>
      </c>
      <c r="B2028" t="s">
        <v>2853</v>
      </c>
    </row>
    <row r="2029" spans="1:2" x14ac:dyDescent="0.25">
      <c r="A2029" t="s">
        <v>2854</v>
      </c>
      <c r="B2029" t="s">
        <v>2855</v>
      </c>
    </row>
    <row r="2030" spans="1:2" x14ac:dyDescent="0.25">
      <c r="A2030" t="s">
        <v>2856</v>
      </c>
      <c r="B2030" t="s">
        <v>2857</v>
      </c>
    </row>
    <row r="2031" spans="1:2" x14ac:dyDescent="0.25">
      <c r="A2031" t="s">
        <v>2858</v>
      </c>
      <c r="B2031" t="s">
        <v>2859</v>
      </c>
    </row>
    <row r="2032" spans="1:2" x14ac:dyDescent="0.25">
      <c r="A2032" t="s">
        <v>2860</v>
      </c>
      <c r="B2032" t="s">
        <v>2861</v>
      </c>
    </row>
    <row r="2033" spans="1:2" x14ac:dyDescent="0.25">
      <c r="A2033" t="s">
        <v>2862</v>
      </c>
      <c r="B2033" t="s">
        <v>2863</v>
      </c>
    </row>
    <row r="2034" spans="1:2" x14ac:dyDescent="0.25">
      <c r="A2034" t="s">
        <v>2864</v>
      </c>
      <c r="B2034" t="s">
        <v>2865</v>
      </c>
    </row>
    <row r="2035" spans="1:2" x14ac:dyDescent="0.25">
      <c r="A2035" t="s">
        <v>2866</v>
      </c>
      <c r="B2035" t="s">
        <v>2867</v>
      </c>
    </row>
    <row r="2036" spans="1:2" x14ac:dyDescent="0.25">
      <c r="A2036" t="s">
        <v>2868</v>
      </c>
      <c r="B2036" t="s">
        <v>2869</v>
      </c>
    </row>
    <row r="2037" spans="1:2" x14ac:dyDescent="0.25">
      <c r="A2037" t="s">
        <v>2870</v>
      </c>
      <c r="B2037" t="s">
        <v>2871</v>
      </c>
    </row>
    <row r="2038" spans="1:2" x14ac:dyDescent="0.25">
      <c r="A2038" t="s">
        <v>2872</v>
      </c>
      <c r="B2038" t="s">
        <v>2873</v>
      </c>
    </row>
    <row r="2039" spans="1:2" x14ac:dyDescent="0.25">
      <c r="A2039" t="s">
        <v>2874</v>
      </c>
      <c r="B2039" t="s">
        <v>2875</v>
      </c>
    </row>
    <row r="2040" spans="1:2" x14ac:dyDescent="0.25">
      <c r="A2040" t="s">
        <v>2876</v>
      </c>
      <c r="B2040" t="s">
        <v>2877</v>
      </c>
    </row>
    <row r="2041" spans="1:2" x14ac:dyDescent="0.25">
      <c r="A2041" t="s">
        <v>2878</v>
      </c>
      <c r="B2041" t="s">
        <v>2879</v>
      </c>
    </row>
    <row r="2042" spans="1:2" x14ac:dyDescent="0.25">
      <c r="A2042" t="s">
        <v>2880</v>
      </c>
      <c r="B2042" t="s">
        <v>2881</v>
      </c>
    </row>
    <row r="2043" spans="1:2" x14ac:dyDescent="0.25">
      <c r="A2043" t="s">
        <v>2882</v>
      </c>
      <c r="B2043" t="s">
        <v>2883</v>
      </c>
    </row>
    <row r="2044" spans="1:2" x14ac:dyDescent="0.25">
      <c r="A2044" t="s">
        <v>2884</v>
      </c>
      <c r="B2044" t="s">
        <v>2885</v>
      </c>
    </row>
    <row r="2045" spans="1:2" x14ac:dyDescent="0.25">
      <c r="A2045" t="s">
        <v>1590</v>
      </c>
      <c r="B2045" t="s">
        <v>2886</v>
      </c>
    </row>
    <row r="2046" spans="1:2" x14ac:dyDescent="0.25">
      <c r="A2046" t="s">
        <v>2887</v>
      </c>
      <c r="B2046" t="s">
        <v>2888</v>
      </c>
    </row>
    <row r="2047" spans="1:2" x14ac:dyDescent="0.25">
      <c r="A2047" t="s">
        <v>2889</v>
      </c>
      <c r="B2047" t="s">
        <v>2890</v>
      </c>
    </row>
    <row r="2048" spans="1:2" x14ac:dyDescent="0.25">
      <c r="A2048" t="s">
        <v>2891</v>
      </c>
      <c r="B2048" t="s">
        <v>2892</v>
      </c>
    </row>
    <row r="2049" spans="1:2" x14ac:dyDescent="0.25">
      <c r="A2049" t="s">
        <v>2893</v>
      </c>
      <c r="B2049" t="s">
        <v>2894</v>
      </c>
    </row>
    <row r="2050" spans="1:2" x14ac:dyDescent="0.25">
      <c r="A2050" t="s">
        <v>2895</v>
      </c>
      <c r="B2050" t="s">
        <v>2896</v>
      </c>
    </row>
    <row r="2051" spans="1:2" x14ac:dyDescent="0.25">
      <c r="A2051" t="s">
        <v>2897</v>
      </c>
      <c r="B2051" t="s">
        <v>2898</v>
      </c>
    </row>
    <row r="2052" spans="1:2" x14ac:dyDescent="0.25">
      <c r="A2052" t="s">
        <v>2899</v>
      </c>
      <c r="B2052" t="s">
        <v>2900</v>
      </c>
    </row>
    <row r="2053" spans="1:2" x14ac:dyDescent="0.25">
      <c r="A2053" t="s">
        <v>2901</v>
      </c>
      <c r="B2053" t="s">
        <v>2902</v>
      </c>
    </row>
    <row r="2054" spans="1:2" x14ac:dyDescent="0.25">
      <c r="A2054" t="s">
        <v>2903</v>
      </c>
      <c r="B2054" t="s">
        <v>2904</v>
      </c>
    </row>
    <row r="2055" spans="1:2" x14ac:dyDescent="0.25">
      <c r="A2055" t="s">
        <v>2905</v>
      </c>
      <c r="B2055" t="s">
        <v>2906</v>
      </c>
    </row>
    <row r="2056" spans="1:2" x14ac:dyDescent="0.25">
      <c r="A2056" t="s">
        <v>2907</v>
      </c>
      <c r="B2056" t="s">
        <v>2908</v>
      </c>
    </row>
    <row r="2057" spans="1:2" x14ac:dyDescent="0.25">
      <c r="A2057" t="s">
        <v>2909</v>
      </c>
      <c r="B2057" t="s">
        <v>2910</v>
      </c>
    </row>
    <row r="2058" spans="1:2" x14ac:dyDescent="0.25">
      <c r="A2058" t="s">
        <v>2911</v>
      </c>
      <c r="B2058" t="s">
        <v>2912</v>
      </c>
    </row>
    <row r="2059" spans="1:2" x14ac:dyDescent="0.25">
      <c r="A2059" t="s">
        <v>2913</v>
      </c>
      <c r="B2059" t="s">
        <v>2914</v>
      </c>
    </row>
    <row r="2060" spans="1:2" x14ac:dyDescent="0.25">
      <c r="A2060" t="s">
        <v>2915</v>
      </c>
      <c r="B2060" t="s">
        <v>2916</v>
      </c>
    </row>
    <row r="2061" spans="1:2" x14ac:dyDescent="0.25">
      <c r="A2061" t="s">
        <v>858</v>
      </c>
      <c r="B2061" t="s">
        <v>2917</v>
      </c>
    </row>
    <row r="2062" spans="1:2" x14ac:dyDescent="0.25">
      <c r="A2062" t="s">
        <v>2918</v>
      </c>
      <c r="B2062" t="s">
        <v>2919</v>
      </c>
    </row>
    <row r="2063" spans="1:2" x14ac:dyDescent="0.25">
      <c r="A2063" t="s">
        <v>2920</v>
      </c>
      <c r="B2063" t="s">
        <v>2921</v>
      </c>
    </row>
    <row r="2064" spans="1:2" x14ac:dyDescent="0.25">
      <c r="A2064" t="s">
        <v>2922</v>
      </c>
      <c r="B2064" t="s">
        <v>2923</v>
      </c>
    </row>
    <row r="2065" spans="1:2" x14ac:dyDescent="0.25">
      <c r="A2065" t="s">
        <v>2924</v>
      </c>
      <c r="B2065" t="s">
        <v>2925</v>
      </c>
    </row>
    <row r="2066" spans="1:2" x14ac:dyDescent="0.25">
      <c r="A2066" t="s">
        <v>2926</v>
      </c>
      <c r="B2066" t="s">
        <v>2927</v>
      </c>
    </row>
    <row r="2067" spans="1:2" x14ac:dyDescent="0.25">
      <c r="A2067" t="s">
        <v>2928</v>
      </c>
      <c r="B2067" t="s">
        <v>2929</v>
      </c>
    </row>
    <row r="2068" spans="1:2" x14ac:dyDescent="0.25">
      <c r="A2068" t="s">
        <v>2930</v>
      </c>
      <c r="B2068" t="s">
        <v>2931</v>
      </c>
    </row>
    <row r="2069" spans="1:2" x14ac:dyDescent="0.25">
      <c r="A2069" t="s">
        <v>2932</v>
      </c>
      <c r="B2069" t="s">
        <v>2933</v>
      </c>
    </row>
    <row r="2070" spans="1:2" x14ac:dyDescent="0.25">
      <c r="A2070" t="s">
        <v>2934</v>
      </c>
      <c r="B2070" t="s">
        <v>2935</v>
      </c>
    </row>
    <row r="2071" spans="1:2" x14ac:dyDescent="0.25">
      <c r="A2071" t="s">
        <v>544</v>
      </c>
      <c r="B2071" t="s">
        <v>2936</v>
      </c>
    </row>
    <row r="2072" spans="1:2" x14ac:dyDescent="0.25">
      <c r="A2072" t="s">
        <v>2937</v>
      </c>
      <c r="B2072" t="s">
        <v>2938</v>
      </c>
    </row>
    <row r="2073" spans="1:2" x14ac:dyDescent="0.25">
      <c r="A2073" t="s">
        <v>2939</v>
      </c>
      <c r="B2073" t="s">
        <v>2940</v>
      </c>
    </row>
    <row r="2074" spans="1:2" x14ac:dyDescent="0.25">
      <c r="A2074" t="s">
        <v>2941</v>
      </c>
      <c r="B2074" t="s">
        <v>2942</v>
      </c>
    </row>
    <row r="2075" spans="1:2" x14ac:dyDescent="0.25">
      <c r="A2075" t="s">
        <v>2943</v>
      </c>
      <c r="B2075" t="s">
        <v>2944</v>
      </c>
    </row>
    <row r="2076" spans="1:2" x14ac:dyDescent="0.25">
      <c r="A2076" t="s">
        <v>2945</v>
      </c>
      <c r="B2076" t="s">
        <v>2946</v>
      </c>
    </row>
    <row r="2077" spans="1:2" x14ac:dyDescent="0.25">
      <c r="A2077" t="s">
        <v>2947</v>
      </c>
      <c r="B2077" t="s">
        <v>2948</v>
      </c>
    </row>
    <row r="2078" spans="1:2" x14ac:dyDescent="0.25">
      <c r="A2078" t="s">
        <v>2949</v>
      </c>
      <c r="B2078" t="s">
        <v>2950</v>
      </c>
    </row>
    <row r="2079" spans="1:2" x14ac:dyDescent="0.25">
      <c r="A2079" t="s">
        <v>2951</v>
      </c>
      <c r="B2079" t="s">
        <v>2952</v>
      </c>
    </row>
    <row r="2080" spans="1:2" x14ac:dyDescent="0.25">
      <c r="A2080" t="s">
        <v>2953</v>
      </c>
      <c r="B2080" t="s">
        <v>2954</v>
      </c>
    </row>
    <row r="2081" spans="1:2" x14ac:dyDescent="0.25">
      <c r="A2081" t="s">
        <v>2955</v>
      </c>
      <c r="B2081" t="s">
        <v>2956</v>
      </c>
    </row>
    <row r="2082" spans="1:2" x14ac:dyDescent="0.25">
      <c r="A2082" t="s">
        <v>2957</v>
      </c>
      <c r="B2082" t="s">
        <v>2958</v>
      </c>
    </row>
    <row r="2083" spans="1:2" x14ac:dyDescent="0.25">
      <c r="A2083" t="s">
        <v>2959</v>
      </c>
      <c r="B2083" t="s">
        <v>2960</v>
      </c>
    </row>
    <row r="2084" spans="1:2" x14ac:dyDescent="0.25">
      <c r="A2084" t="s">
        <v>2961</v>
      </c>
      <c r="B2084" t="s">
        <v>2962</v>
      </c>
    </row>
    <row r="2085" spans="1:2" x14ac:dyDescent="0.25">
      <c r="A2085" t="s">
        <v>2963</v>
      </c>
      <c r="B2085" t="s">
        <v>2964</v>
      </c>
    </row>
    <row r="2086" spans="1:2" x14ac:dyDescent="0.25">
      <c r="A2086" t="s">
        <v>2965</v>
      </c>
      <c r="B2086" t="s">
        <v>2966</v>
      </c>
    </row>
    <row r="2087" spans="1:2" x14ac:dyDescent="0.25">
      <c r="A2087" t="s">
        <v>2967</v>
      </c>
      <c r="B2087" t="s">
        <v>2968</v>
      </c>
    </row>
    <row r="2088" spans="1:2" x14ac:dyDescent="0.25">
      <c r="A2088" t="s">
        <v>2969</v>
      </c>
      <c r="B2088" t="s">
        <v>2970</v>
      </c>
    </row>
    <row r="2089" spans="1:2" x14ac:dyDescent="0.25">
      <c r="A2089" t="s">
        <v>2971</v>
      </c>
      <c r="B2089" t="s">
        <v>2972</v>
      </c>
    </row>
    <row r="2090" spans="1:2" x14ac:dyDescent="0.25">
      <c r="A2090" t="s">
        <v>1489</v>
      </c>
      <c r="B2090" t="s">
        <v>2973</v>
      </c>
    </row>
    <row r="2091" spans="1:2" x14ac:dyDescent="0.25">
      <c r="A2091" t="s">
        <v>2974</v>
      </c>
      <c r="B2091" t="s">
        <v>2975</v>
      </c>
    </row>
    <row r="2092" spans="1:2" x14ac:dyDescent="0.25">
      <c r="A2092" t="s">
        <v>2976</v>
      </c>
      <c r="B2092" t="s">
        <v>2977</v>
      </c>
    </row>
    <row r="2093" spans="1:2" x14ac:dyDescent="0.25">
      <c r="A2093" t="s">
        <v>2978</v>
      </c>
      <c r="B2093" t="s">
        <v>2979</v>
      </c>
    </row>
    <row r="2094" spans="1:2" x14ac:dyDescent="0.25">
      <c r="A2094" t="s">
        <v>2980</v>
      </c>
      <c r="B2094" t="s">
        <v>2981</v>
      </c>
    </row>
    <row r="2095" spans="1:2" x14ac:dyDescent="0.25">
      <c r="A2095" t="s">
        <v>2982</v>
      </c>
      <c r="B2095" t="s">
        <v>2983</v>
      </c>
    </row>
    <row r="2096" spans="1:2" x14ac:dyDescent="0.25">
      <c r="A2096" t="s">
        <v>2984</v>
      </c>
      <c r="B2096" t="s">
        <v>2985</v>
      </c>
    </row>
    <row r="2097" spans="1:2" x14ac:dyDescent="0.25">
      <c r="A2097" t="s">
        <v>2986</v>
      </c>
      <c r="B2097" t="s">
        <v>2987</v>
      </c>
    </row>
    <row r="2098" spans="1:2" x14ac:dyDescent="0.25">
      <c r="A2098" t="s">
        <v>2988</v>
      </c>
      <c r="B2098" t="s">
        <v>2989</v>
      </c>
    </row>
    <row r="2099" spans="1:2" x14ac:dyDescent="0.25">
      <c r="A2099" t="s">
        <v>2990</v>
      </c>
      <c r="B2099" t="s">
        <v>2991</v>
      </c>
    </row>
    <row r="2100" spans="1:2" x14ac:dyDescent="0.25">
      <c r="A2100" t="s">
        <v>2992</v>
      </c>
      <c r="B2100" t="s">
        <v>2993</v>
      </c>
    </row>
    <row r="2101" spans="1:2" x14ac:dyDescent="0.25">
      <c r="A2101" t="s">
        <v>2994</v>
      </c>
      <c r="B2101" t="s">
        <v>2995</v>
      </c>
    </row>
    <row r="2102" spans="1:2" x14ac:dyDescent="0.25">
      <c r="A2102" t="s">
        <v>2996</v>
      </c>
      <c r="B2102" t="s">
        <v>2997</v>
      </c>
    </row>
    <row r="2103" spans="1:2" x14ac:dyDescent="0.25">
      <c r="A2103" t="s">
        <v>2998</v>
      </c>
      <c r="B2103" t="s">
        <v>2999</v>
      </c>
    </row>
    <row r="2104" spans="1:2" x14ac:dyDescent="0.25">
      <c r="A2104" t="s">
        <v>3000</v>
      </c>
      <c r="B2104" t="s">
        <v>3001</v>
      </c>
    </row>
    <row r="2105" spans="1:2" x14ac:dyDescent="0.25">
      <c r="A2105" t="s">
        <v>3002</v>
      </c>
      <c r="B2105" t="s">
        <v>3003</v>
      </c>
    </row>
    <row r="2106" spans="1:2" x14ac:dyDescent="0.25">
      <c r="A2106" t="s">
        <v>3004</v>
      </c>
      <c r="B2106" t="s">
        <v>3005</v>
      </c>
    </row>
    <row r="2107" spans="1:2" x14ac:dyDescent="0.25">
      <c r="A2107" t="s">
        <v>3006</v>
      </c>
      <c r="B2107" t="s">
        <v>3007</v>
      </c>
    </row>
    <row r="2108" spans="1:2" x14ac:dyDescent="0.25">
      <c r="A2108" t="s">
        <v>3008</v>
      </c>
      <c r="B2108" t="s">
        <v>3009</v>
      </c>
    </row>
    <row r="2109" spans="1:2" x14ac:dyDescent="0.25">
      <c r="A2109" t="s">
        <v>3010</v>
      </c>
      <c r="B2109" t="s">
        <v>3011</v>
      </c>
    </row>
    <row r="2110" spans="1:2" x14ac:dyDescent="0.25">
      <c r="A2110" t="s">
        <v>3012</v>
      </c>
      <c r="B2110" t="s">
        <v>3013</v>
      </c>
    </row>
    <row r="2111" spans="1:2" x14ac:dyDescent="0.25">
      <c r="A2111" t="s">
        <v>1586</v>
      </c>
      <c r="B2111" t="s">
        <v>3014</v>
      </c>
    </row>
    <row r="2112" spans="1:2" x14ac:dyDescent="0.25">
      <c r="A2112" t="s">
        <v>3015</v>
      </c>
      <c r="B2112" t="s">
        <v>3016</v>
      </c>
    </row>
    <row r="2113" spans="1:2" x14ac:dyDescent="0.25">
      <c r="A2113" t="s">
        <v>3017</v>
      </c>
      <c r="B2113" t="s">
        <v>3018</v>
      </c>
    </row>
    <row r="2114" spans="1:2" x14ac:dyDescent="0.25">
      <c r="A2114" t="s">
        <v>3019</v>
      </c>
      <c r="B2114" t="s">
        <v>3020</v>
      </c>
    </row>
    <row r="2115" spans="1:2" x14ac:dyDescent="0.25">
      <c r="A2115" t="s">
        <v>3021</v>
      </c>
      <c r="B2115" t="s">
        <v>3022</v>
      </c>
    </row>
    <row r="2116" spans="1:2" x14ac:dyDescent="0.25">
      <c r="A2116" t="s">
        <v>3023</v>
      </c>
      <c r="B2116" t="s">
        <v>3024</v>
      </c>
    </row>
    <row r="2117" spans="1:2" x14ac:dyDescent="0.25">
      <c r="A2117" t="s">
        <v>3025</v>
      </c>
      <c r="B2117" t="s">
        <v>3026</v>
      </c>
    </row>
    <row r="2118" spans="1:2" x14ac:dyDescent="0.25">
      <c r="A2118" t="s">
        <v>3027</v>
      </c>
      <c r="B2118" t="s">
        <v>3028</v>
      </c>
    </row>
    <row r="2119" spans="1:2" x14ac:dyDescent="0.25">
      <c r="A2119" t="s">
        <v>3029</v>
      </c>
      <c r="B2119" t="s">
        <v>3030</v>
      </c>
    </row>
    <row r="2120" spans="1:2" x14ac:dyDescent="0.25">
      <c r="A2120" t="s">
        <v>3031</v>
      </c>
      <c r="B2120" t="s">
        <v>3032</v>
      </c>
    </row>
    <row r="2121" spans="1:2" x14ac:dyDescent="0.25">
      <c r="A2121" t="s">
        <v>3033</v>
      </c>
      <c r="B2121" t="s">
        <v>3034</v>
      </c>
    </row>
    <row r="2122" spans="1:2" x14ac:dyDescent="0.25">
      <c r="A2122" t="s">
        <v>3035</v>
      </c>
      <c r="B2122" t="s">
        <v>3036</v>
      </c>
    </row>
    <row r="2123" spans="1:2" x14ac:dyDescent="0.25">
      <c r="A2123" t="s">
        <v>3037</v>
      </c>
      <c r="B2123" t="s">
        <v>3038</v>
      </c>
    </row>
    <row r="2124" spans="1:2" x14ac:dyDescent="0.25">
      <c r="A2124" t="s">
        <v>3039</v>
      </c>
      <c r="B2124" t="s">
        <v>3040</v>
      </c>
    </row>
    <row r="2125" spans="1:2" x14ac:dyDescent="0.25">
      <c r="A2125" t="s">
        <v>3041</v>
      </c>
      <c r="B2125" t="s">
        <v>3042</v>
      </c>
    </row>
    <row r="2126" spans="1:2" x14ac:dyDescent="0.25">
      <c r="A2126" t="s">
        <v>3043</v>
      </c>
      <c r="B2126" t="s">
        <v>3044</v>
      </c>
    </row>
    <row r="2127" spans="1:2" x14ac:dyDescent="0.25">
      <c r="A2127" t="s">
        <v>3045</v>
      </c>
      <c r="B2127" t="s">
        <v>3046</v>
      </c>
    </row>
    <row r="2128" spans="1:2" x14ac:dyDescent="0.25">
      <c r="A2128" t="s">
        <v>3047</v>
      </c>
      <c r="B2128" t="s">
        <v>3048</v>
      </c>
    </row>
    <row r="2129" spans="1:2" x14ac:dyDescent="0.25">
      <c r="A2129" t="s">
        <v>3049</v>
      </c>
      <c r="B2129" t="s">
        <v>3050</v>
      </c>
    </row>
    <row r="2130" spans="1:2" x14ac:dyDescent="0.25">
      <c r="A2130" t="s">
        <v>3051</v>
      </c>
      <c r="B2130" t="s">
        <v>3052</v>
      </c>
    </row>
    <row r="2131" spans="1:2" x14ac:dyDescent="0.25">
      <c r="A2131" t="s">
        <v>47</v>
      </c>
      <c r="B2131" t="s">
        <v>3053</v>
      </c>
    </row>
    <row r="2132" spans="1:2" x14ac:dyDescent="0.25">
      <c r="A2132" t="s">
        <v>3054</v>
      </c>
      <c r="B2132" t="s">
        <v>3055</v>
      </c>
    </row>
    <row r="2133" spans="1:2" x14ac:dyDescent="0.25">
      <c r="A2133" t="s">
        <v>3056</v>
      </c>
      <c r="B2133" t="s">
        <v>3057</v>
      </c>
    </row>
    <row r="2134" spans="1:2" x14ac:dyDescent="0.25">
      <c r="A2134" t="s">
        <v>3058</v>
      </c>
      <c r="B2134" t="s">
        <v>3059</v>
      </c>
    </row>
    <row r="2135" spans="1:2" x14ac:dyDescent="0.25">
      <c r="A2135" t="s">
        <v>3060</v>
      </c>
      <c r="B2135" t="s">
        <v>3061</v>
      </c>
    </row>
    <row r="2136" spans="1:2" x14ac:dyDescent="0.25">
      <c r="A2136" t="s">
        <v>3062</v>
      </c>
      <c r="B2136" t="s">
        <v>3063</v>
      </c>
    </row>
    <row r="2137" spans="1:2" x14ac:dyDescent="0.25">
      <c r="A2137" t="s">
        <v>3064</v>
      </c>
      <c r="B2137" t="s">
        <v>3065</v>
      </c>
    </row>
    <row r="2138" spans="1:2" x14ac:dyDescent="0.25">
      <c r="A2138" t="s">
        <v>3066</v>
      </c>
      <c r="B2138" t="s">
        <v>3067</v>
      </c>
    </row>
    <row r="2139" spans="1:2" x14ac:dyDescent="0.25">
      <c r="A2139" t="s">
        <v>3068</v>
      </c>
      <c r="B2139" t="s">
        <v>3069</v>
      </c>
    </row>
    <row r="2140" spans="1:2" x14ac:dyDescent="0.25">
      <c r="A2140" t="s">
        <v>3070</v>
      </c>
      <c r="B2140" t="s">
        <v>3071</v>
      </c>
    </row>
    <row r="2141" spans="1:2" x14ac:dyDescent="0.25">
      <c r="A2141" t="s">
        <v>3072</v>
      </c>
      <c r="B2141" t="s">
        <v>3073</v>
      </c>
    </row>
    <row r="2142" spans="1:2" x14ac:dyDescent="0.25">
      <c r="A2142" t="s">
        <v>1516</v>
      </c>
      <c r="B2142" t="s">
        <v>3074</v>
      </c>
    </row>
    <row r="2143" spans="1:2" x14ac:dyDescent="0.25">
      <c r="A2143" t="s">
        <v>1596</v>
      </c>
      <c r="B2143" t="s">
        <v>3075</v>
      </c>
    </row>
    <row r="2144" spans="1:2" x14ac:dyDescent="0.25">
      <c r="A2144" t="s">
        <v>1602</v>
      </c>
      <c r="B2144" t="s">
        <v>3076</v>
      </c>
    </row>
    <row r="2145" spans="1:2" x14ac:dyDescent="0.25">
      <c r="A2145" t="s">
        <v>3077</v>
      </c>
      <c r="B2145" t="s">
        <v>3078</v>
      </c>
    </row>
    <row r="2146" spans="1:2" x14ac:dyDescent="0.25">
      <c r="A2146" t="s">
        <v>3079</v>
      </c>
      <c r="B2146" t="s">
        <v>3080</v>
      </c>
    </row>
    <row r="2147" spans="1:2" x14ac:dyDescent="0.25">
      <c r="A2147" t="s">
        <v>3081</v>
      </c>
      <c r="B2147" t="s">
        <v>3082</v>
      </c>
    </row>
    <row r="2148" spans="1:2" x14ac:dyDescent="0.25">
      <c r="A2148" t="s">
        <v>3083</v>
      </c>
      <c r="B2148" t="s">
        <v>3084</v>
      </c>
    </row>
    <row r="2149" spans="1:2" x14ac:dyDescent="0.25">
      <c r="A2149" t="s">
        <v>3085</v>
      </c>
      <c r="B2149" t="s">
        <v>3086</v>
      </c>
    </row>
    <row r="2150" spans="1:2" x14ac:dyDescent="0.25">
      <c r="A2150" t="s">
        <v>3087</v>
      </c>
      <c r="B2150" t="s">
        <v>3088</v>
      </c>
    </row>
    <row r="2151" spans="1:2" x14ac:dyDescent="0.25">
      <c r="A2151" t="s">
        <v>3089</v>
      </c>
      <c r="B2151" t="s">
        <v>3090</v>
      </c>
    </row>
    <row r="2152" spans="1:2" x14ac:dyDescent="0.25">
      <c r="A2152" t="s">
        <v>3091</v>
      </c>
      <c r="B2152" t="s">
        <v>3092</v>
      </c>
    </row>
    <row r="2153" spans="1:2" x14ac:dyDescent="0.25">
      <c r="A2153" t="s">
        <v>439</v>
      </c>
      <c r="B2153" t="s">
        <v>3093</v>
      </c>
    </row>
    <row r="2154" spans="1:2" x14ac:dyDescent="0.25">
      <c r="A2154" t="s">
        <v>83</v>
      </c>
      <c r="B2154" t="s">
        <v>3094</v>
      </c>
    </row>
    <row r="2155" spans="1:2" x14ac:dyDescent="0.25">
      <c r="A2155" t="s">
        <v>3095</v>
      </c>
      <c r="B2155" t="s">
        <v>3096</v>
      </c>
    </row>
    <row r="2156" spans="1:2" x14ac:dyDescent="0.25">
      <c r="A2156" t="s">
        <v>3097</v>
      </c>
      <c r="B2156" t="s">
        <v>3098</v>
      </c>
    </row>
    <row r="2157" spans="1:2" x14ac:dyDescent="0.25">
      <c r="A2157" t="s">
        <v>3099</v>
      </c>
      <c r="B2157" t="s">
        <v>3100</v>
      </c>
    </row>
    <row r="2158" spans="1:2" x14ac:dyDescent="0.25">
      <c r="A2158" t="s">
        <v>3101</v>
      </c>
      <c r="B2158" t="s">
        <v>3102</v>
      </c>
    </row>
    <row r="2159" spans="1:2" x14ac:dyDescent="0.25">
      <c r="A2159" t="s">
        <v>3103</v>
      </c>
      <c r="B2159" t="s">
        <v>3104</v>
      </c>
    </row>
    <row r="2160" spans="1:2" x14ac:dyDescent="0.25">
      <c r="A2160" t="s">
        <v>3105</v>
      </c>
      <c r="B2160" t="s">
        <v>3106</v>
      </c>
    </row>
    <row r="2161" spans="1:2" x14ac:dyDescent="0.25">
      <c r="A2161" t="s">
        <v>3107</v>
      </c>
      <c r="B2161" t="s">
        <v>3108</v>
      </c>
    </row>
    <row r="2162" spans="1:2" x14ac:dyDescent="0.25">
      <c r="A2162" t="s">
        <v>3109</v>
      </c>
      <c r="B2162" t="s">
        <v>3110</v>
      </c>
    </row>
    <row r="2163" spans="1:2" x14ac:dyDescent="0.25">
      <c r="A2163" t="s">
        <v>3111</v>
      </c>
      <c r="B2163" t="s">
        <v>3112</v>
      </c>
    </row>
    <row r="2164" spans="1:2" x14ac:dyDescent="0.25">
      <c r="A2164" t="s">
        <v>3113</v>
      </c>
      <c r="B2164" t="s">
        <v>3114</v>
      </c>
    </row>
    <row r="2165" spans="1:2" x14ac:dyDescent="0.25">
      <c r="A2165" t="s">
        <v>485</v>
      </c>
      <c r="B2165" t="s">
        <v>3115</v>
      </c>
    </row>
    <row r="2166" spans="1:2" x14ac:dyDescent="0.25">
      <c r="A2166" t="s">
        <v>29</v>
      </c>
      <c r="B2166" t="s">
        <v>3116</v>
      </c>
    </row>
    <row r="2167" spans="1:2" x14ac:dyDescent="0.25">
      <c r="A2167" t="s">
        <v>3117</v>
      </c>
      <c r="B2167" t="s">
        <v>3118</v>
      </c>
    </row>
    <row r="2168" spans="1:2" x14ac:dyDescent="0.25">
      <c r="A2168" t="s">
        <v>1469</v>
      </c>
      <c r="B2168" t="s">
        <v>3119</v>
      </c>
    </row>
    <row r="2169" spans="1:2" x14ac:dyDescent="0.25">
      <c r="A2169" t="s">
        <v>3120</v>
      </c>
      <c r="B2169" t="s">
        <v>3121</v>
      </c>
    </row>
    <row r="2170" spans="1:2" x14ac:dyDescent="0.25">
      <c r="A2170" t="s">
        <v>3122</v>
      </c>
      <c r="B2170" t="s">
        <v>3123</v>
      </c>
    </row>
    <row r="2171" spans="1:2" x14ac:dyDescent="0.25">
      <c r="A2171" t="s">
        <v>3124</v>
      </c>
      <c r="B2171" t="s">
        <v>3125</v>
      </c>
    </row>
    <row r="2172" spans="1:2" x14ac:dyDescent="0.25">
      <c r="A2172" t="s">
        <v>1676</v>
      </c>
      <c r="B2172" t="s">
        <v>3126</v>
      </c>
    </row>
    <row r="2173" spans="1:2" x14ac:dyDescent="0.25">
      <c r="A2173" t="s">
        <v>3127</v>
      </c>
      <c r="B2173" t="s">
        <v>3128</v>
      </c>
    </row>
    <row r="2174" spans="1:2" x14ac:dyDescent="0.25">
      <c r="A2174" t="s">
        <v>3129</v>
      </c>
      <c r="B2174" t="s">
        <v>3130</v>
      </c>
    </row>
    <row r="2175" spans="1:2" x14ac:dyDescent="0.25">
      <c r="A2175" t="s">
        <v>3131</v>
      </c>
      <c r="B2175" t="s">
        <v>3132</v>
      </c>
    </row>
    <row r="2176" spans="1:2" x14ac:dyDescent="0.25">
      <c r="A2176" t="s">
        <v>3133</v>
      </c>
      <c r="B2176" t="s">
        <v>3134</v>
      </c>
    </row>
    <row r="2177" spans="1:2" x14ac:dyDescent="0.25">
      <c r="A2177" t="s">
        <v>3135</v>
      </c>
      <c r="B2177" t="s">
        <v>3136</v>
      </c>
    </row>
    <row r="2178" spans="1:2" x14ac:dyDescent="0.25">
      <c r="A2178" t="s">
        <v>3137</v>
      </c>
      <c r="B2178" t="s">
        <v>3138</v>
      </c>
    </row>
    <row r="2179" spans="1:2" x14ac:dyDescent="0.25">
      <c r="A2179" t="s">
        <v>3139</v>
      </c>
      <c r="B2179" t="s">
        <v>3140</v>
      </c>
    </row>
    <row r="2180" spans="1:2" x14ac:dyDescent="0.25">
      <c r="A2180" t="s">
        <v>3141</v>
      </c>
      <c r="B2180" t="s">
        <v>3142</v>
      </c>
    </row>
    <row r="2181" spans="1:2" x14ac:dyDescent="0.25">
      <c r="A2181" t="s">
        <v>3143</v>
      </c>
      <c r="B2181" t="s">
        <v>3144</v>
      </c>
    </row>
    <row r="2182" spans="1:2" x14ac:dyDescent="0.25">
      <c r="A2182" t="s">
        <v>3145</v>
      </c>
      <c r="B2182" t="s">
        <v>3146</v>
      </c>
    </row>
    <row r="2183" spans="1:2" x14ac:dyDescent="0.25">
      <c r="A2183" t="s">
        <v>3147</v>
      </c>
      <c r="B2183" t="s">
        <v>3148</v>
      </c>
    </row>
    <row r="2184" spans="1:2" x14ac:dyDescent="0.25">
      <c r="A2184" t="s">
        <v>3149</v>
      </c>
      <c r="B2184" t="s">
        <v>3150</v>
      </c>
    </row>
    <row r="2185" spans="1:2" x14ac:dyDescent="0.25">
      <c r="A2185" t="s">
        <v>3151</v>
      </c>
      <c r="B2185" t="s">
        <v>3152</v>
      </c>
    </row>
    <row r="2186" spans="1:2" x14ac:dyDescent="0.25">
      <c r="A2186" t="s">
        <v>3153</v>
      </c>
      <c r="B2186" t="s">
        <v>3154</v>
      </c>
    </row>
    <row r="2187" spans="1:2" x14ac:dyDescent="0.25">
      <c r="A2187" t="s">
        <v>3155</v>
      </c>
      <c r="B2187" t="s">
        <v>3156</v>
      </c>
    </row>
    <row r="2188" spans="1:2" x14ac:dyDescent="0.25">
      <c r="A2188" t="s">
        <v>3157</v>
      </c>
      <c r="B2188" t="s">
        <v>3158</v>
      </c>
    </row>
    <row r="2189" spans="1:2" x14ac:dyDescent="0.25">
      <c r="A2189" t="s">
        <v>3159</v>
      </c>
      <c r="B2189" t="s">
        <v>3160</v>
      </c>
    </row>
    <row r="2190" spans="1:2" x14ac:dyDescent="0.25">
      <c r="A2190" t="s">
        <v>3161</v>
      </c>
      <c r="B2190" t="s">
        <v>3162</v>
      </c>
    </row>
    <row r="2191" spans="1:2" x14ac:dyDescent="0.25">
      <c r="A2191" t="s">
        <v>3163</v>
      </c>
      <c r="B2191" t="s">
        <v>3164</v>
      </c>
    </row>
    <row r="2192" spans="1:2" x14ac:dyDescent="0.25">
      <c r="A2192" t="s">
        <v>3165</v>
      </c>
      <c r="B2192" t="s">
        <v>3166</v>
      </c>
    </row>
    <row r="2193" spans="1:2" x14ac:dyDescent="0.25">
      <c r="A2193" t="s">
        <v>3167</v>
      </c>
      <c r="B2193" t="s">
        <v>3168</v>
      </c>
    </row>
    <row r="2194" spans="1:2" x14ac:dyDescent="0.25">
      <c r="A2194" t="s">
        <v>3169</v>
      </c>
      <c r="B2194" t="s">
        <v>3170</v>
      </c>
    </row>
    <row r="2195" spans="1:2" x14ac:dyDescent="0.25">
      <c r="A2195" t="s">
        <v>3171</v>
      </c>
      <c r="B2195" t="s">
        <v>3172</v>
      </c>
    </row>
    <row r="2196" spans="1:2" x14ac:dyDescent="0.25">
      <c r="A2196" t="s">
        <v>3173</v>
      </c>
      <c r="B2196" t="s">
        <v>3174</v>
      </c>
    </row>
    <row r="2197" spans="1:2" x14ac:dyDescent="0.25">
      <c r="A2197" t="s">
        <v>3175</v>
      </c>
      <c r="B2197" t="s">
        <v>3176</v>
      </c>
    </row>
    <row r="2198" spans="1:2" x14ac:dyDescent="0.25">
      <c r="A2198" t="s">
        <v>3177</v>
      </c>
      <c r="B2198" t="s">
        <v>3178</v>
      </c>
    </row>
    <row r="2199" spans="1:2" x14ac:dyDescent="0.25">
      <c r="A2199" t="s">
        <v>3179</v>
      </c>
      <c r="B2199" t="s">
        <v>3180</v>
      </c>
    </row>
    <row r="2200" spans="1:2" x14ac:dyDescent="0.25">
      <c r="A2200" t="s">
        <v>3181</v>
      </c>
      <c r="B2200" t="s">
        <v>3182</v>
      </c>
    </row>
    <row r="2201" spans="1:2" x14ac:dyDescent="0.25">
      <c r="A2201" t="s">
        <v>1705</v>
      </c>
      <c r="B2201" t="s">
        <v>3183</v>
      </c>
    </row>
    <row r="2202" spans="1:2" x14ac:dyDescent="0.25">
      <c r="A2202" t="s">
        <v>3184</v>
      </c>
      <c r="B2202" t="s">
        <v>3185</v>
      </c>
    </row>
    <row r="2203" spans="1:2" x14ac:dyDescent="0.25">
      <c r="A2203" t="s">
        <v>3186</v>
      </c>
      <c r="B2203" t="s">
        <v>3187</v>
      </c>
    </row>
    <row r="2204" spans="1:2" x14ac:dyDescent="0.25">
      <c r="A2204" t="s">
        <v>3188</v>
      </c>
      <c r="B2204" t="s">
        <v>3189</v>
      </c>
    </row>
    <row r="2205" spans="1:2" x14ac:dyDescent="0.25">
      <c r="A2205" t="s">
        <v>3190</v>
      </c>
      <c r="B2205" t="s">
        <v>3191</v>
      </c>
    </row>
    <row r="2206" spans="1:2" x14ac:dyDescent="0.25">
      <c r="A2206" t="s">
        <v>3192</v>
      </c>
      <c r="B2206" t="s">
        <v>3193</v>
      </c>
    </row>
    <row r="2207" spans="1:2" x14ac:dyDescent="0.25">
      <c r="A2207" t="s">
        <v>3194</v>
      </c>
      <c r="B2207" t="s">
        <v>3195</v>
      </c>
    </row>
    <row r="2208" spans="1:2" x14ac:dyDescent="0.25">
      <c r="A2208" t="s">
        <v>3196</v>
      </c>
      <c r="B2208" t="s">
        <v>3197</v>
      </c>
    </row>
    <row r="2209" spans="1:2" x14ac:dyDescent="0.25">
      <c r="A2209" t="s">
        <v>3198</v>
      </c>
      <c r="B2209" t="s">
        <v>3199</v>
      </c>
    </row>
    <row r="2210" spans="1:2" x14ac:dyDescent="0.25">
      <c r="A2210" t="s">
        <v>3200</v>
      </c>
      <c r="B2210" t="s">
        <v>3201</v>
      </c>
    </row>
    <row r="2211" spans="1:2" x14ac:dyDescent="0.25">
      <c r="A2211" t="s">
        <v>3202</v>
      </c>
      <c r="B2211" t="s">
        <v>3203</v>
      </c>
    </row>
    <row r="2212" spans="1:2" x14ac:dyDescent="0.25">
      <c r="A2212" t="s">
        <v>3204</v>
      </c>
      <c r="B2212" t="s">
        <v>3205</v>
      </c>
    </row>
    <row r="2213" spans="1:2" x14ac:dyDescent="0.25">
      <c r="A2213" t="s">
        <v>3206</v>
      </c>
      <c r="B2213" t="s">
        <v>3207</v>
      </c>
    </row>
    <row r="2214" spans="1:2" x14ac:dyDescent="0.25">
      <c r="A2214" t="s">
        <v>3208</v>
      </c>
      <c r="B2214" t="s">
        <v>3209</v>
      </c>
    </row>
    <row r="2215" spans="1:2" x14ac:dyDescent="0.25">
      <c r="A2215" t="s">
        <v>3210</v>
      </c>
      <c r="B2215" t="s">
        <v>3211</v>
      </c>
    </row>
    <row r="2216" spans="1:2" x14ac:dyDescent="0.25">
      <c r="A2216" t="s">
        <v>3212</v>
      </c>
      <c r="B2216" t="s">
        <v>3213</v>
      </c>
    </row>
    <row r="2217" spans="1:2" x14ac:dyDescent="0.25">
      <c r="A2217" t="s">
        <v>3214</v>
      </c>
      <c r="B2217" t="s">
        <v>3215</v>
      </c>
    </row>
    <row r="2218" spans="1:2" x14ac:dyDescent="0.25">
      <c r="A2218" t="s">
        <v>3216</v>
      </c>
      <c r="B2218" t="s">
        <v>3217</v>
      </c>
    </row>
    <row r="2219" spans="1:2" x14ac:dyDescent="0.25">
      <c r="A2219" t="s">
        <v>3218</v>
      </c>
      <c r="B2219" t="s">
        <v>3219</v>
      </c>
    </row>
    <row r="2220" spans="1:2" x14ac:dyDescent="0.25">
      <c r="A2220" t="s">
        <v>3220</v>
      </c>
      <c r="B2220" t="s">
        <v>3221</v>
      </c>
    </row>
    <row r="2221" spans="1:2" x14ac:dyDescent="0.25">
      <c r="A2221" t="s">
        <v>3222</v>
      </c>
      <c r="B2221" t="s">
        <v>3223</v>
      </c>
    </row>
    <row r="2222" spans="1:2" x14ac:dyDescent="0.25">
      <c r="A2222" t="s">
        <v>3224</v>
      </c>
      <c r="B2222" t="s">
        <v>3225</v>
      </c>
    </row>
    <row r="2223" spans="1:2" x14ac:dyDescent="0.25">
      <c r="A2223" t="s">
        <v>3226</v>
      </c>
      <c r="B2223" t="s">
        <v>3227</v>
      </c>
    </row>
    <row r="2224" spans="1:2" x14ac:dyDescent="0.25">
      <c r="A2224" t="s">
        <v>3228</v>
      </c>
      <c r="B2224" t="s">
        <v>3229</v>
      </c>
    </row>
    <row r="2225" spans="1:2" x14ac:dyDescent="0.25">
      <c r="A2225" t="s">
        <v>3230</v>
      </c>
      <c r="B2225" t="s">
        <v>3231</v>
      </c>
    </row>
    <row r="2226" spans="1:2" x14ac:dyDescent="0.25">
      <c r="A2226" t="s">
        <v>3232</v>
      </c>
      <c r="B2226" t="s">
        <v>3233</v>
      </c>
    </row>
    <row r="2227" spans="1:2" x14ac:dyDescent="0.25">
      <c r="A2227" t="s">
        <v>3234</v>
      </c>
      <c r="B2227" t="s">
        <v>3235</v>
      </c>
    </row>
    <row r="2228" spans="1:2" x14ac:dyDescent="0.25">
      <c r="A2228" t="s">
        <v>3236</v>
      </c>
      <c r="B2228" t="s">
        <v>3237</v>
      </c>
    </row>
    <row r="2229" spans="1:2" x14ac:dyDescent="0.25">
      <c r="A2229" t="s">
        <v>3238</v>
      </c>
      <c r="B2229" t="s">
        <v>3239</v>
      </c>
    </row>
    <row r="2230" spans="1:2" x14ac:dyDescent="0.25">
      <c r="A2230" t="s">
        <v>3240</v>
      </c>
      <c r="B2230" t="s">
        <v>3241</v>
      </c>
    </row>
    <row r="2231" spans="1:2" x14ac:dyDescent="0.25">
      <c r="A2231" t="s">
        <v>3242</v>
      </c>
      <c r="B2231" t="s">
        <v>3243</v>
      </c>
    </row>
    <row r="2232" spans="1:2" x14ac:dyDescent="0.25">
      <c r="A2232" t="s">
        <v>3244</v>
      </c>
      <c r="B2232" t="s">
        <v>3245</v>
      </c>
    </row>
    <row r="2233" spans="1:2" x14ac:dyDescent="0.25">
      <c r="A2233" t="s">
        <v>3246</v>
      </c>
      <c r="B2233" t="s">
        <v>3247</v>
      </c>
    </row>
    <row r="2234" spans="1:2" x14ac:dyDescent="0.25">
      <c r="A2234" t="s">
        <v>3248</v>
      </c>
      <c r="B2234" t="s">
        <v>3249</v>
      </c>
    </row>
    <row r="2235" spans="1:2" x14ac:dyDescent="0.25">
      <c r="A2235" t="s">
        <v>3250</v>
      </c>
      <c r="B2235" t="s">
        <v>3251</v>
      </c>
    </row>
    <row r="2236" spans="1:2" x14ac:dyDescent="0.25">
      <c r="A2236" t="s">
        <v>333</v>
      </c>
      <c r="B2236" t="s">
        <v>3252</v>
      </c>
    </row>
    <row r="2237" spans="1:2" x14ac:dyDescent="0.25">
      <c r="A2237" t="s">
        <v>3253</v>
      </c>
      <c r="B2237" t="s">
        <v>3254</v>
      </c>
    </row>
    <row r="2238" spans="1:2" x14ac:dyDescent="0.25">
      <c r="A2238" t="s">
        <v>3255</v>
      </c>
      <c r="B2238" t="s">
        <v>3256</v>
      </c>
    </row>
    <row r="2239" spans="1:2" x14ac:dyDescent="0.25">
      <c r="A2239" t="s">
        <v>254</v>
      </c>
      <c r="B2239" t="s">
        <v>3257</v>
      </c>
    </row>
    <row r="2240" spans="1:2" x14ac:dyDescent="0.25">
      <c r="A2240" t="s">
        <v>3258</v>
      </c>
      <c r="B2240" t="s">
        <v>3259</v>
      </c>
    </row>
    <row r="2241" spans="1:2" x14ac:dyDescent="0.25">
      <c r="A2241" t="s">
        <v>3260</v>
      </c>
      <c r="B2241" t="s">
        <v>3261</v>
      </c>
    </row>
    <row r="2242" spans="1:2" x14ac:dyDescent="0.25">
      <c r="A2242" t="s">
        <v>3262</v>
      </c>
      <c r="B2242" t="s">
        <v>3263</v>
      </c>
    </row>
    <row r="2243" spans="1:2" x14ac:dyDescent="0.25">
      <c r="A2243" t="s">
        <v>3264</v>
      </c>
      <c r="B2243" t="s">
        <v>3265</v>
      </c>
    </row>
    <row r="2244" spans="1:2" x14ac:dyDescent="0.25">
      <c r="A2244" t="s">
        <v>3266</v>
      </c>
      <c r="B2244" t="s">
        <v>3267</v>
      </c>
    </row>
    <row r="2245" spans="1:2" x14ac:dyDescent="0.25">
      <c r="A2245" t="s">
        <v>3268</v>
      </c>
      <c r="B2245" t="s">
        <v>3269</v>
      </c>
    </row>
    <row r="2246" spans="1:2" x14ac:dyDescent="0.25">
      <c r="A2246" t="s">
        <v>3270</v>
      </c>
      <c r="B2246" t="s">
        <v>3271</v>
      </c>
    </row>
    <row r="2247" spans="1:2" x14ac:dyDescent="0.25">
      <c r="A2247" t="s">
        <v>3272</v>
      </c>
      <c r="B2247" t="s">
        <v>3273</v>
      </c>
    </row>
    <row r="2248" spans="1:2" x14ac:dyDescent="0.25">
      <c r="A2248" t="s">
        <v>3274</v>
      </c>
      <c r="B2248" t="s">
        <v>3275</v>
      </c>
    </row>
    <row r="2249" spans="1:2" x14ac:dyDescent="0.25">
      <c r="A2249" t="s">
        <v>3276</v>
      </c>
      <c r="B2249" t="s">
        <v>3277</v>
      </c>
    </row>
    <row r="2250" spans="1:2" x14ac:dyDescent="0.25">
      <c r="A2250" t="s">
        <v>3278</v>
      </c>
      <c r="B2250" t="s">
        <v>3279</v>
      </c>
    </row>
    <row r="2251" spans="1:2" x14ac:dyDescent="0.25">
      <c r="A2251" t="s">
        <v>3280</v>
      </c>
      <c r="B2251" t="s">
        <v>3281</v>
      </c>
    </row>
    <row r="2252" spans="1:2" x14ac:dyDescent="0.25">
      <c r="A2252" t="s">
        <v>3282</v>
      </c>
      <c r="B2252" t="s">
        <v>3283</v>
      </c>
    </row>
    <row r="2253" spans="1:2" x14ac:dyDescent="0.25">
      <c r="A2253" t="s">
        <v>3284</v>
      </c>
      <c r="B2253" t="s">
        <v>3285</v>
      </c>
    </row>
    <row r="2254" spans="1:2" x14ac:dyDescent="0.25">
      <c r="A2254" t="s">
        <v>3286</v>
      </c>
      <c r="B2254" t="s">
        <v>3287</v>
      </c>
    </row>
    <row r="2255" spans="1:2" x14ac:dyDescent="0.25">
      <c r="A2255" t="s">
        <v>3288</v>
      </c>
      <c r="B2255" t="s">
        <v>3289</v>
      </c>
    </row>
    <row r="2256" spans="1:2" x14ac:dyDescent="0.25">
      <c r="A2256" t="s">
        <v>3290</v>
      </c>
      <c r="B2256" t="s">
        <v>3291</v>
      </c>
    </row>
    <row r="2257" spans="1:2" x14ac:dyDescent="0.25">
      <c r="A2257" t="s">
        <v>1471</v>
      </c>
      <c r="B2257" t="s">
        <v>3292</v>
      </c>
    </row>
    <row r="2258" spans="1:2" x14ac:dyDescent="0.25">
      <c r="A2258" t="s">
        <v>39</v>
      </c>
      <c r="B2258" t="s">
        <v>3293</v>
      </c>
    </row>
    <row r="2259" spans="1:2" x14ac:dyDescent="0.25">
      <c r="A2259" t="s">
        <v>3294</v>
      </c>
      <c r="B2259" t="s">
        <v>3295</v>
      </c>
    </row>
    <row r="2260" spans="1:2" x14ac:dyDescent="0.25">
      <c r="A2260" t="s">
        <v>3296</v>
      </c>
      <c r="B2260" t="s">
        <v>3297</v>
      </c>
    </row>
    <row r="2261" spans="1:2" x14ac:dyDescent="0.25">
      <c r="A2261" t="s">
        <v>3298</v>
      </c>
      <c r="B2261" t="s">
        <v>3299</v>
      </c>
    </row>
    <row r="2262" spans="1:2" x14ac:dyDescent="0.25">
      <c r="A2262" t="s">
        <v>3300</v>
      </c>
      <c r="B2262" t="s">
        <v>3301</v>
      </c>
    </row>
    <row r="2263" spans="1:2" x14ac:dyDescent="0.25">
      <c r="A2263" t="s">
        <v>1643</v>
      </c>
      <c r="B2263" t="s">
        <v>3302</v>
      </c>
    </row>
    <row r="2264" spans="1:2" x14ac:dyDescent="0.25">
      <c r="A2264" t="s">
        <v>3303</v>
      </c>
      <c r="B2264" t="s">
        <v>3304</v>
      </c>
    </row>
    <row r="2265" spans="1:2" x14ac:dyDescent="0.25">
      <c r="A2265" t="s">
        <v>3305</v>
      </c>
      <c r="B2265" t="s">
        <v>3306</v>
      </c>
    </row>
    <row r="2266" spans="1:2" x14ac:dyDescent="0.25">
      <c r="A2266" t="s">
        <v>3307</v>
      </c>
      <c r="B2266" t="s">
        <v>3308</v>
      </c>
    </row>
    <row r="2267" spans="1:2" x14ac:dyDescent="0.25">
      <c r="A2267" t="s">
        <v>3309</v>
      </c>
      <c r="B2267" t="s">
        <v>3310</v>
      </c>
    </row>
    <row r="2268" spans="1:2" x14ac:dyDescent="0.25">
      <c r="A2268" t="s">
        <v>3311</v>
      </c>
      <c r="B2268" t="s">
        <v>3312</v>
      </c>
    </row>
    <row r="2269" spans="1:2" x14ac:dyDescent="0.25">
      <c r="A2269" t="s">
        <v>3313</v>
      </c>
      <c r="B2269" t="s">
        <v>3314</v>
      </c>
    </row>
    <row r="2270" spans="1:2" x14ac:dyDescent="0.25">
      <c r="A2270" t="s">
        <v>3315</v>
      </c>
      <c r="B2270" t="s">
        <v>1605</v>
      </c>
    </row>
    <row r="2271" spans="1:2" x14ac:dyDescent="0.25">
      <c r="A2271" t="s">
        <v>3316</v>
      </c>
      <c r="B2271" t="s">
        <v>3317</v>
      </c>
    </row>
    <row r="2272" spans="1:2" x14ac:dyDescent="0.25">
      <c r="A2272" t="s">
        <v>3318</v>
      </c>
      <c r="B2272" t="s">
        <v>3319</v>
      </c>
    </row>
    <row r="2273" spans="1:2" x14ac:dyDescent="0.25">
      <c r="A2273" t="s">
        <v>3320</v>
      </c>
      <c r="B2273" t="s">
        <v>3321</v>
      </c>
    </row>
    <row r="2274" spans="1:2" x14ac:dyDescent="0.25">
      <c r="A2274" t="s">
        <v>3322</v>
      </c>
      <c r="B2274" t="s">
        <v>3323</v>
      </c>
    </row>
    <row r="2275" spans="1:2" x14ac:dyDescent="0.25">
      <c r="A2275" t="s">
        <v>3324</v>
      </c>
      <c r="B2275" t="s">
        <v>3325</v>
      </c>
    </row>
    <row r="2276" spans="1:2" x14ac:dyDescent="0.25">
      <c r="A2276" t="s">
        <v>3326</v>
      </c>
      <c r="B2276" t="s">
        <v>3327</v>
      </c>
    </row>
    <row r="2277" spans="1:2" x14ac:dyDescent="0.25">
      <c r="A2277" t="s">
        <v>1497</v>
      </c>
      <c r="B2277" t="s">
        <v>1498</v>
      </c>
    </row>
    <row r="2278" spans="1:2" x14ac:dyDescent="0.25">
      <c r="A2278" t="s">
        <v>3328</v>
      </c>
      <c r="B2278" t="s">
        <v>3329</v>
      </c>
    </row>
    <row r="2279" spans="1:2" x14ac:dyDescent="0.25">
      <c r="A2279" t="s">
        <v>3330</v>
      </c>
      <c r="B2279" t="s">
        <v>3331</v>
      </c>
    </row>
    <row r="2280" spans="1:2" x14ac:dyDescent="0.25">
      <c r="A2280" t="s">
        <v>3332</v>
      </c>
      <c r="B2280" t="s">
        <v>3333</v>
      </c>
    </row>
    <row r="2281" spans="1:2" x14ac:dyDescent="0.25">
      <c r="A2281" t="s">
        <v>3334</v>
      </c>
      <c r="B2281" t="s">
        <v>3335</v>
      </c>
    </row>
    <row r="2282" spans="1:2" x14ac:dyDescent="0.25">
      <c r="A2282" t="s">
        <v>3336</v>
      </c>
      <c r="B2282" t="s">
        <v>3337</v>
      </c>
    </row>
    <row r="2283" spans="1:2" x14ac:dyDescent="0.25">
      <c r="A2283" t="s">
        <v>3338</v>
      </c>
      <c r="B2283" t="s">
        <v>3339</v>
      </c>
    </row>
    <row r="2284" spans="1:2" x14ac:dyDescent="0.25">
      <c r="A2284" t="s">
        <v>3340</v>
      </c>
      <c r="B2284" t="s">
        <v>3341</v>
      </c>
    </row>
    <row r="2285" spans="1:2" x14ac:dyDescent="0.25">
      <c r="A2285" t="s">
        <v>1641</v>
      </c>
      <c r="B2285" t="s">
        <v>3342</v>
      </c>
    </row>
    <row r="2286" spans="1:2" x14ac:dyDescent="0.25">
      <c r="A2286" t="s">
        <v>3343</v>
      </c>
      <c r="B2286" t="s">
        <v>3344</v>
      </c>
    </row>
    <row r="2287" spans="1:2" x14ac:dyDescent="0.25">
      <c r="A2287" t="s">
        <v>3345</v>
      </c>
      <c r="B2287" t="s">
        <v>3346</v>
      </c>
    </row>
    <row r="2288" spans="1:2" x14ac:dyDescent="0.25">
      <c r="A2288" t="s">
        <v>3347</v>
      </c>
      <c r="B2288" t="s">
        <v>3348</v>
      </c>
    </row>
    <row r="2289" spans="1:2" x14ac:dyDescent="0.25">
      <c r="A2289" t="s">
        <v>3349</v>
      </c>
      <c r="B2289" t="s">
        <v>3350</v>
      </c>
    </row>
    <row r="2290" spans="1:2" x14ac:dyDescent="0.25">
      <c r="A2290" t="s">
        <v>3351</v>
      </c>
      <c r="B2290" t="s">
        <v>3352</v>
      </c>
    </row>
    <row r="2291" spans="1:2" x14ac:dyDescent="0.25">
      <c r="A2291" t="s">
        <v>3353</v>
      </c>
      <c r="B2291" t="s">
        <v>3354</v>
      </c>
    </row>
    <row r="2292" spans="1:2" x14ac:dyDescent="0.25">
      <c r="A2292" t="s">
        <v>3355</v>
      </c>
      <c r="B2292" t="s">
        <v>3356</v>
      </c>
    </row>
    <row r="2293" spans="1:2" x14ac:dyDescent="0.25">
      <c r="A2293" t="s">
        <v>3357</v>
      </c>
      <c r="B2293" t="s">
        <v>3358</v>
      </c>
    </row>
    <row r="2294" spans="1:2" x14ac:dyDescent="0.25">
      <c r="A2294" t="s">
        <v>1512</v>
      </c>
      <c r="B2294" t="s">
        <v>3359</v>
      </c>
    </row>
    <row r="2295" spans="1:2" x14ac:dyDescent="0.25">
      <c r="A2295" t="s">
        <v>3360</v>
      </c>
      <c r="B2295" t="s">
        <v>3361</v>
      </c>
    </row>
    <row r="2296" spans="1:2" x14ac:dyDescent="0.25">
      <c r="A2296" t="s">
        <v>3362</v>
      </c>
      <c r="B2296" t="s">
        <v>3363</v>
      </c>
    </row>
    <row r="2297" spans="1:2" x14ac:dyDescent="0.25">
      <c r="A2297" t="s">
        <v>3364</v>
      </c>
      <c r="B2297" t="s">
        <v>3365</v>
      </c>
    </row>
    <row r="2298" spans="1:2" x14ac:dyDescent="0.25">
      <c r="A2298" t="s">
        <v>3366</v>
      </c>
      <c r="B2298" t="s">
        <v>3367</v>
      </c>
    </row>
    <row r="2299" spans="1:2" x14ac:dyDescent="0.25">
      <c r="A2299" t="s">
        <v>3368</v>
      </c>
      <c r="B2299" t="s">
        <v>3369</v>
      </c>
    </row>
    <row r="2300" spans="1:2" x14ac:dyDescent="0.25">
      <c r="A2300" t="s">
        <v>3370</v>
      </c>
      <c r="B2300" t="s">
        <v>3371</v>
      </c>
    </row>
    <row r="2301" spans="1:2" x14ac:dyDescent="0.25">
      <c r="A2301" t="s">
        <v>3372</v>
      </c>
      <c r="B2301" t="s">
        <v>3373</v>
      </c>
    </row>
    <row r="2302" spans="1:2" x14ac:dyDescent="0.25">
      <c r="A2302" t="s">
        <v>3374</v>
      </c>
      <c r="B2302" t="s">
        <v>3375</v>
      </c>
    </row>
    <row r="2303" spans="1:2" x14ac:dyDescent="0.25">
      <c r="A2303" t="s">
        <v>3376</v>
      </c>
      <c r="B2303" t="s">
        <v>3377</v>
      </c>
    </row>
    <row r="2304" spans="1:2" x14ac:dyDescent="0.25">
      <c r="A2304" t="s">
        <v>3378</v>
      </c>
      <c r="B2304" t="s">
        <v>3379</v>
      </c>
    </row>
    <row r="2305" spans="1:2" x14ac:dyDescent="0.25">
      <c r="A2305" t="s">
        <v>3380</v>
      </c>
      <c r="B2305" t="s">
        <v>3381</v>
      </c>
    </row>
    <row r="2306" spans="1:2" x14ac:dyDescent="0.25">
      <c r="A2306" t="s">
        <v>3382</v>
      </c>
      <c r="B2306" t="s">
        <v>3383</v>
      </c>
    </row>
    <row r="2307" spans="1:2" x14ac:dyDescent="0.25">
      <c r="A2307" t="s">
        <v>3384</v>
      </c>
      <c r="B2307" t="s">
        <v>3385</v>
      </c>
    </row>
    <row r="2308" spans="1:2" x14ac:dyDescent="0.25">
      <c r="A2308" t="s">
        <v>3386</v>
      </c>
      <c r="B2308" t="s">
        <v>3387</v>
      </c>
    </row>
    <row r="2309" spans="1:2" x14ac:dyDescent="0.25">
      <c r="A2309" t="s">
        <v>3388</v>
      </c>
      <c r="B2309" t="s">
        <v>3389</v>
      </c>
    </row>
    <row r="2310" spans="1:2" x14ac:dyDescent="0.25">
      <c r="A2310" t="s">
        <v>3390</v>
      </c>
      <c r="B2310" t="s">
        <v>3391</v>
      </c>
    </row>
    <row r="2311" spans="1:2" x14ac:dyDescent="0.25">
      <c r="A2311" t="s">
        <v>3392</v>
      </c>
      <c r="B2311" t="s">
        <v>3393</v>
      </c>
    </row>
    <row r="2312" spans="1:2" x14ac:dyDescent="0.25">
      <c r="A2312" t="s">
        <v>3394</v>
      </c>
      <c r="B2312" t="s">
        <v>3395</v>
      </c>
    </row>
    <row r="2313" spans="1:2" x14ac:dyDescent="0.25">
      <c r="A2313" t="s">
        <v>45</v>
      </c>
      <c r="B2313" t="s">
        <v>3396</v>
      </c>
    </row>
    <row r="2314" spans="1:2" x14ac:dyDescent="0.25">
      <c r="A2314" t="s">
        <v>3397</v>
      </c>
      <c r="B2314" t="s">
        <v>3398</v>
      </c>
    </row>
    <row r="2315" spans="1:2" x14ac:dyDescent="0.25">
      <c r="A2315" t="s">
        <v>3399</v>
      </c>
      <c r="B2315" t="s">
        <v>3400</v>
      </c>
    </row>
    <row r="2316" spans="1:2" x14ac:dyDescent="0.25">
      <c r="A2316" t="s">
        <v>3401</v>
      </c>
      <c r="B2316" t="s">
        <v>3402</v>
      </c>
    </row>
    <row r="2317" spans="1:2" x14ac:dyDescent="0.25">
      <c r="A2317" t="s">
        <v>3403</v>
      </c>
      <c r="B2317" t="s">
        <v>3404</v>
      </c>
    </row>
    <row r="2318" spans="1:2" x14ac:dyDescent="0.25">
      <c r="A2318" t="s">
        <v>3405</v>
      </c>
      <c r="B2318" t="s">
        <v>3406</v>
      </c>
    </row>
    <row r="2319" spans="1:2" x14ac:dyDescent="0.25">
      <c r="A2319" t="s">
        <v>3407</v>
      </c>
      <c r="B2319" t="s">
        <v>3408</v>
      </c>
    </row>
    <row r="2320" spans="1:2" x14ac:dyDescent="0.25">
      <c r="A2320" t="s">
        <v>3409</v>
      </c>
      <c r="B2320" t="s">
        <v>3410</v>
      </c>
    </row>
    <row r="2321" spans="1:2" x14ac:dyDescent="0.25">
      <c r="A2321" t="s">
        <v>3411</v>
      </c>
      <c r="B2321" t="s">
        <v>3412</v>
      </c>
    </row>
    <row r="2322" spans="1:2" x14ac:dyDescent="0.25">
      <c r="A2322" t="s">
        <v>3413</v>
      </c>
      <c r="B2322" t="s">
        <v>3414</v>
      </c>
    </row>
    <row r="2323" spans="1:2" x14ac:dyDescent="0.25">
      <c r="A2323" t="s">
        <v>3415</v>
      </c>
      <c r="B2323" t="s">
        <v>3416</v>
      </c>
    </row>
    <row r="2324" spans="1:2" x14ac:dyDescent="0.25">
      <c r="A2324" t="s">
        <v>3417</v>
      </c>
      <c r="B2324" t="s">
        <v>3418</v>
      </c>
    </row>
    <row r="2325" spans="1:2" x14ac:dyDescent="0.25">
      <c r="A2325" t="s">
        <v>3419</v>
      </c>
      <c r="B2325" t="s">
        <v>3420</v>
      </c>
    </row>
    <row r="2326" spans="1:2" x14ac:dyDescent="0.25">
      <c r="A2326" t="s">
        <v>3421</v>
      </c>
      <c r="B2326" t="s">
        <v>3422</v>
      </c>
    </row>
    <row r="2327" spans="1:2" x14ac:dyDescent="0.25">
      <c r="A2327" t="s">
        <v>3423</v>
      </c>
      <c r="B2327" t="s">
        <v>3424</v>
      </c>
    </row>
    <row r="2328" spans="1:2" x14ac:dyDescent="0.25">
      <c r="A2328" t="s">
        <v>1478</v>
      </c>
      <c r="B2328" t="s">
        <v>1651</v>
      </c>
    </row>
    <row r="2329" spans="1:2" x14ac:dyDescent="0.25">
      <c r="A2329" t="s">
        <v>3425</v>
      </c>
      <c r="B2329" t="s">
        <v>3426</v>
      </c>
    </row>
    <row r="2330" spans="1:2" x14ac:dyDescent="0.25">
      <c r="A2330" t="s">
        <v>3427</v>
      </c>
      <c r="B2330" t="s">
        <v>3428</v>
      </c>
    </row>
    <row r="2331" spans="1:2" x14ac:dyDescent="0.25">
      <c r="A2331" t="s">
        <v>3429</v>
      </c>
      <c r="B2331" t="s">
        <v>3430</v>
      </c>
    </row>
    <row r="2332" spans="1:2" x14ac:dyDescent="0.25">
      <c r="A2332" t="s">
        <v>3431</v>
      </c>
      <c r="B2332" t="s">
        <v>3432</v>
      </c>
    </row>
    <row r="2333" spans="1:2" x14ac:dyDescent="0.25">
      <c r="A2333" t="s">
        <v>3433</v>
      </c>
      <c r="B2333" t="s">
        <v>3434</v>
      </c>
    </row>
    <row r="2334" spans="1:2" x14ac:dyDescent="0.25">
      <c r="A2334" t="s">
        <v>3435</v>
      </c>
      <c r="B2334" t="s">
        <v>3436</v>
      </c>
    </row>
    <row r="2335" spans="1:2" x14ac:dyDescent="0.25">
      <c r="A2335" t="s">
        <v>3437</v>
      </c>
      <c r="B2335" t="s">
        <v>3438</v>
      </c>
    </row>
    <row r="2336" spans="1:2" x14ac:dyDescent="0.25">
      <c r="A2336" t="s">
        <v>3439</v>
      </c>
      <c r="B2336" t="s">
        <v>3440</v>
      </c>
    </row>
    <row r="2337" spans="1:2" x14ac:dyDescent="0.25">
      <c r="A2337" t="s">
        <v>3441</v>
      </c>
      <c r="B2337" t="s">
        <v>3442</v>
      </c>
    </row>
    <row r="2338" spans="1:2" x14ac:dyDescent="0.25">
      <c r="A2338" t="s">
        <v>3443</v>
      </c>
      <c r="B2338" t="s">
        <v>3444</v>
      </c>
    </row>
    <row r="2339" spans="1:2" x14ac:dyDescent="0.25">
      <c r="A2339" t="s">
        <v>3445</v>
      </c>
      <c r="B2339" t="s">
        <v>3446</v>
      </c>
    </row>
    <row r="2340" spans="1:2" x14ac:dyDescent="0.25">
      <c r="A2340" t="s">
        <v>3447</v>
      </c>
      <c r="B2340" t="s">
        <v>3448</v>
      </c>
    </row>
    <row r="2341" spans="1:2" x14ac:dyDescent="0.25">
      <c r="A2341" t="s">
        <v>1531</v>
      </c>
      <c r="B2341" t="s">
        <v>1532</v>
      </c>
    </row>
    <row r="2342" spans="1:2" x14ac:dyDescent="0.25">
      <c r="A2342" t="s">
        <v>3449</v>
      </c>
      <c r="B2342" t="s">
        <v>3450</v>
      </c>
    </row>
    <row r="2343" spans="1:2" x14ac:dyDescent="0.25">
      <c r="A2343" t="s">
        <v>3451</v>
      </c>
      <c r="B2343" t="s">
        <v>3452</v>
      </c>
    </row>
    <row r="2344" spans="1:2" x14ac:dyDescent="0.25">
      <c r="A2344" t="s">
        <v>3453</v>
      </c>
      <c r="B2344" t="s">
        <v>3454</v>
      </c>
    </row>
    <row r="2345" spans="1:2" x14ac:dyDescent="0.25">
      <c r="A2345" t="s">
        <v>3455</v>
      </c>
      <c r="B2345" t="s">
        <v>3456</v>
      </c>
    </row>
    <row r="2346" spans="1:2" x14ac:dyDescent="0.25">
      <c r="A2346" t="s">
        <v>3457</v>
      </c>
      <c r="B2346" t="s">
        <v>3458</v>
      </c>
    </row>
    <row r="2347" spans="1:2" x14ac:dyDescent="0.25">
      <c r="A2347" t="s">
        <v>3459</v>
      </c>
      <c r="B2347" t="s">
        <v>3460</v>
      </c>
    </row>
    <row r="2348" spans="1:2" x14ac:dyDescent="0.25">
      <c r="A2348" t="s">
        <v>3461</v>
      </c>
      <c r="B2348" t="s">
        <v>3462</v>
      </c>
    </row>
    <row r="2349" spans="1:2" x14ac:dyDescent="0.25">
      <c r="A2349" t="s">
        <v>3463</v>
      </c>
      <c r="B2349" t="s">
        <v>3464</v>
      </c>
    </row>
    <row r="2350" spans="1:2" x14ac:dyDescent="0.25">
      <c r="A2350" t="s">
        <v>3465</v>
      </c>
      <c r="B2350" t="s">
        <v>3466</v>
      </c>
    </row>
    <row r="2351" spans="1:2" x14ac:dyDescent="0.25">
      <c r="A2351" t="s">
        <v>3467</v>
      </c>
      <c r="B2351" t="s">
        <v>3468</v>
      </c>
    </row>
    <row r="2352" spans="1:2" x14ac:dyDescent="0.25">
      <c r="A2352" t="s">
        <v>3469</v>
      </c>
      <c r="B2352" t="s">
        <v>3470</v>
      </c>
    </row>
    <row r="2353" spans="1:2" x14ac:dyDescent="0.25">
      <c r="A2353" t="s">
        <v>3471</v>
      </c>
      <c r="B2353" t="s">
        <v>3472</v>
      </c>
    </row>
    <row r="2354" spans="1:2" x14ac:dyDescent="0.25">
      <c r="A2354" t="s">
        <v>3473</v>
      </c>
      <c r="B2354" t="s">
        <v>3474</v>
      </c>
    </row>
    <row r="2355" spans="1:2" x14ac:dyDescent="0.25">
      <c r="A2355" t="s">
        <v>3475</v>
      </c>
      <c r="B2355" t="s">
        <v>3476</v>
      </c>
    </row>
    <row r="2356" spans="1:2" x14ac:dyDescent="0.25">
      <c r="A2356" t="s">
        <v>3477</v>
      </c>
      <c r="B2356" t="s">
        <v>3478</v>
      </c>
    </row>
    <row r="2357" spans="1:2" x14ac:dyDescent="0.25">
      <c r="A2357" t="s">
        <v>3479</v>
      </c>
      <c r="B2357" t="s">
        <v>3480</v>
      </c>
    </row>
    <row r="2358" spans="1:2" x14ac:dyDescent="0.25">
      <c r="A2358" t="s">
        <v>3481</v>
      </c>
      <c r="B2358" t="s">
        <v>3482</v>
      </c>
    </row>
    <row r="2359" spans="1:2" x14ac:dyDescent="0.25">
      <c r="A2359" t="s">
        <v>3483</v>
      </c>
      <c r="B2359" t="s">
        <v>3484</v>
      </c>
    </row>
    <row r="2360" spans="1:2" x14ac:dyDescent="0.25">
      <c r="A2360" t="s">
        <v>3485</v>
      </c>
      <c r="B2360" t="s">
        <v>3486</v>
      </c>
    </row>
    <row r="2361" spans="1:2" x14ac:dyDescent="0.25">
      <c r="A2361" t="s">
        <v>3487</v>
      </c>
      <c r="B2361" t="s">
        <v>3488</v>
      </c>
    </row>
    <row r="2362" spans="1:2" x14ac:dyDescent="0.25">
      <c r="A2362" t="s">
        <v>3489</v>
      </c>
      <c r="B2362" t="s">
        <v>3490</v>
      </c>
    </row>
    <row r="2363" spans="1:2" x14ac:dyDescent="0.25">
      <c r="A2363" t="s">
        <v>3491</v>
      </c>
      <c r="B2363" t="s">
        <v>3492</v>
      </c>
    </row>
    <row r="2364" spans="1:2" x14ac:dyDescent="0.25">
      <c r="A2364" t="s">
        <v>3493</v>
      </c>
      <c r="B2364" t="s">
        <v>3494</v>
      </c>
    </row>
    <row r="2365" spans="1:2" x14ac:dyDescent="0.25">
      <c r="A2365" t="s">
        <v>3495</v>
      </c>
      <c r="B2365" t="s">
        <v>3496</v>
      </c>
    </row>
    <row r="2366" spans="1:2" x14ac:dyDescent="0.25">
      <c r="A2366" t="s">
        <v>3497</v>
      </c>
      <c r="B2366" t="s">
        <v>3498</v>
      </c>
    </row>
    <row r="2367" spans="1:2" x14ac:dyDescent="0.25">
      <c r="A2367" t="s">
        <v>3499</v>
      </c>
      <c r="B2367" t="s">
        <v>3500</v>
      </c>
    </row>
    <row r="2368" spans="1:2" x14ac:dyDescent="0.25">
      <c r="A2368" t="s">
        <v>3501</v>
      </c>
      <c r="B2368" t="s">
        <v>3502</v>
      </c>
    </row>
    <row r="2369" spans="1:2" x14ac:dyDescent="0.25">
      <c r="A2369" t="s">
        <v>3503</v>
      </c>
      <c r="B2369" t="s">
        <v>3504</v>
      </c>
    </row>
    <row r="2370" spans="1:2" x14ac:dyDescent="0.25">
      <c r="A2370" t="s">
        <v>3505</v>
      </c>
      <c r="B2370" t="s">
        <v>3506</v>
      </c>
    </row>
    <row r="2371" spans="1:2" x14ac:dyDescent="0.25">
      <c r="A2371" t="s">
        <v>3507</v>
      </c>
      <c r="B2371" t="s">
        <v>3508</v>
      </c>
    </row>
    <row r="2372" spans="1:2" x14ac:dyDescent="0.25">
      <c r="A2372" t="s">
        <v>3509</v>
      </c>
      <c r="B2372" t="s">
        <v>3510</v>
      </c>
    </row>
    <row r="2373" spans="1:2" x14ac:dyDescent="0.25">
      <c r="A2373" t="s">
        <v>3511</v>
      </c>
      <c r="B2373" t="s">
        <v>3512</v>
      </c>
    </row>
    <row r="2374" spans="1:2" x14ac:dyDescent="0.25">
      <c r="A2374" t="s">
        <v>3513</v>
      </c>
      <c r="B2374" t="s">
        <v>3514</v>
      </c>
    </row>
    <row r="2375" spans="1:2" x14ac:dyDescent="0.25">
      <c r="A2375" t="s">
        <v>3515</v>
      </c>
      <c r="B2375" t="s">
        <v>3516</v>
      </c>
    </row>
    <row r="2376" spans="1:2" x14ac:dyDescent="0.25">
      <c r="A2376" t="s">
        <v>3517</v>
      </c>
      <c r="B2376" t="s">
        <v>3518</v>
      </c>
    </row>
    <row r="2377" spans="1:2" x14ac:dyDescent="0.25">
      <c r="A2377" t="s">
        <v>3519</v>
      </c>
      <c r="B2377" t="s">
        <v>3520</v>
      </c>
    </row>
    <row r="2378" spans="1:2" x14ac:dyDescent="0.25">
      <c r="A2378" t="s">
        <v>3521</v>
      </c>
      <c r="B2378" t="s">
        <v>3522</v>
      </c>
    </row>
    <row r="2379" spans="1:2" x14ac:dyDescent="0.25">
      <c r="A2379" t="s">
        <v>3523</v>
      </c>
      <c r="B2379" t="s">
        <v>3524</v>
      </c>
    </row>
    <row r="2380" spans="1:2" x14ac:dyDescent="0.25">
      <c r="A2380" t="s">
        <v>3525</v>
      </c>
      <c r="B2380" t="s">
        <v>3526</v>
      </c>
    </row>
    <row r="2381" spans="1:2" x14ac:dyDescent="0.25">
      <c r="A2381" t="s">
        <v>3527</v>
      </c>
      <c r="B2381" t="s">
        <v>3528</v>
      </c>
    </row>
    <row r="2382" spans="1:2" x14ac:dyDescent="0.25">
      <c r="A2382" t="s">
        <v>3529</v>
      </c>
      <c r="B2382" t="s">
        <v>3530</v>
      </c>
    </row>
    <row r="2383" spans="1:2" x14ac:dyDescent="0.25">
      <c r="A2383" t="s">
        <v>3531</v>
      </c>
      <c r="B2383" t="s">
        <v>3532</v>
      </c>
    </row>
    <row r="2384" spans="1:2" x14ac:dyDescent="0.25">
      <c r="A2384" t="s">
        <v>3533</v>
      </c>
      <c r="B2384" t="s">
        <v>3534</v>
      </c>
    </row>
    <row r="2385" spans="1:2" x14ac:dyDescent="0.25">
      <c r="A2385" t="s">
        <v>3535</v>
      </c>
      <c r="B2385" t="s">
        <v>3536</v>
      </c>
    </row>
    <row r="2386" spans="1:2" x14ac:dyDescent="0.25">
      <c r="A2386" t="s">
        <v>3537</v>
      </c>
      <c r="B2386" t="s">
        <v>3538</v>
      </c>
    </row>
    <row r="2387" spans="1:2" x14ac:dyDescent="0.25">
      <c r="A2387" t="s">
        <v>3539</v>
      </c>
      <c r="B2387" t="s">
        <v>3540</v>
      </c>
    </row>
    <row r="2388" spans="1:2" x14ac:dyDescent="0.25">
      <c r="A2388" t="s">
        <v>1467</v>
      </c>
      <c r="B2388" t="s">
        <v>3541</v>
      </c>
    </row>
    <row r="2389" spans="1:2" x14ac:dyDescent="0.25">
      <c r="A2389" t="s">
        <v>3542</v>
      </c>
      <c r="B2389" t="s">
        <v>3543</v>
      </c>
    </row>
    <row r="2390" spans="1:2" x14ac:dyDescent="0.25">
      <c r="A2390" t="s">
        <v>3544</v>
      </c>
      <c r="B2390" t="s">
        <v>3545</v>
      </c>
    </row>
    <row r="2391" spans="1:2" x14ac:dyDescent="0.25">
      <c r="A2391" t="s">
        <v>3546</v>
      </c>
      <c r="B2391" t="s">
        <v>3547</v>
      </c>
    </row>
    <row r="2392" spans="1:2" x14ac:dyDescent="0.25">
      <c r="A2392" t="s">
        <v>3548</v>
      </c>
      <c r="B2392" t="s">
        <v>3549</v>
      </c>
    </row>
    <row r="2393" spans="1:2" x14ac:dyDescent="0.25">
      <c r="A2393" t="s">
        <v>3550</v>
      </c>
      <c r="B2393" t="s">
        <v>3551</v>
      </c>
    </row>
    <row r="2394" spans="1:2" x14ac:dyDescent="0.25">
      <c r="A2394" t="s">
        <v>3552</v>
      </c>
      <c r="B2394" t="s">
        <v>3553</v>
      </c>
    </row>
    <row r="2395" spans="1:2" x14ac:dyDescent="0.25">
      <c r="A2395" t="s">
        <v>3554</v>
      </c>
      <c r="B2395" t="s">
        <v>3555</v>
      </c>
    </row>
    <row r="2396" spans="1:2" x14ac:dyDescent="0.25">
      <c r="A2396" t="s">
        <v>3556</v>
      </c>
      <c r="B2396" t="s">
        <v>3557</v>
      </c>
    </row>
    <row r="2397" spans="1:2" x14ac:dyDescent="0.25">
      <c r="A2397" t="s">
        <v>3558</v>
      </c>
      <c r="B2397" t="s">
        <v>3559</v>
      </c>
    </row>
    <row r="2398" spans="1:2" x14ac:dyDescent="0.25">
      <c r="A2398" t="s">
        <v>3560</v>
      </c>
      <c r="B2398" t="s">
        <v>3561</v>
      </c>
    </row>
    <row r="2399" spans="1:2" x14ac:dyDescent="0.25">
      <c r="A2399" t="s">
        <v>3562</v>
      </c>
      <c r="B2399" t="s">
        <v>3563</v>
      </c>
    </row>
    <row r="2400" spans="1:2" x14ac:dyDescent="0.25">
      <c r="A2400" t="s">
        <v>3564</v>
      </c>
      <c r="B2400" t="s">
        <v>3565</v>
      </c>
    </row>
    <row r="2401" spans="1:2" x14ac:dyDescent="0.25">
      <c r="A2401" t="s">
        <v>3566</v>
      </c>
      <c r="B2401" t="s">
        <v>3567</v>
      </c>
    </row>
    <row r="2402" spans="1:2" x14ac:dyDescent="0.25">
      <c r="A2402" t="s">
        <v>3568</v>
      </c>
      <c r="B2402" t="s">
        <v>3569</v>
      </c>
    </row>
    <row r="2403" spans="1:2" x14ac:dyDescent="0.25">
      <c r="A2403" t="s">
        <v>42</v>
      </c>
      <c r="B2403" t="s">
        <v>3570</v>
      </c>
    </row>
    <row r="2404" spans="1:2" x14ac:dyDescent="0.25">
      <c r="A2404" t="s">
        <v>3571</v>
      </c>
      <c r="B2404" t="s">
        <v>3572</v>
      </c>
    </row>
    <row r="2405" spans="1:2" x14ac:dyDescent="0.25">
      <c r="A2405" t="s">
        <v>3573</v>
      </c>
      <c r="B2405" t="s">
        <v>3574</v>
      </c>
    </row>
    <row r="2406" spans="1:2" x14ac:dyDescent="0.25">
      <c r="A2406" t="s">
        <v>3575</v>
      </c>
      <c r="B2406" t="s">
        <v>3576</v>
      </c>
    </row>
    <row r="2407" spans="1:2" x14ac:dyDescent="0.25">
      <c r="A2407" t="s">
        <v>3577</v>
      </c>
      <c r="B2407" t="s">
        <v>3578</v>
      </c>
    </row>
    <row r="2408" spans="1:2" x14ac:dyDescent="0.25">
      <c r="A2408" t="s">
        <v>3579</v>
      </c>
      <c r="B2408" t="s">
        <v>3580</v>
      </c>
    </row>
    <row r="2409" spans="1:2" x14ac:dyDescent="0.25">
      <c r="A2409" t="s">
        <v>3581</v>
      </c>
      <c r="B2409" t="s">
        <v>3582</v>
      </c>
    </row>
    <row r="2410" spans="1:2" x14ac:dyDescent="0.25">
      <c r="A2410" t="s">
        <v>3583</v>
      </c>
      <c r="B2410" t="s">
        <v>3584</v>
      </c>
    </row>
    <row r="2411" spans="1:2" x14ac:dyDescent="0.25">
      <c r="A2411" t="s">
        <v>3585</v>
      </c>
      <c r="B2411" t="s">
        <v>3586</v>
      </c>
    </row>
    <row r="2412" spans="1:2" x14ac:dyDescent="0.25">
      <c r="A2412" t="s">
        <v>3587</v>
      </c>
      <c r="B2412" t="s">
        <v>3588</v>
      </c>
    </row>
    <row r="2413" spans="1:2" x14ac:dyDescent="0.25">
      <c r="A2413" t="s">
        <v>3589</v>
      </c>
      <c r="B2413" t="s">
        <v>3590</v>
      </c>
    </row>
    <row r="2414" spans="1:2" x14ac:dyDescent="0.25">
      <c r="A2414" t="s">
        <v>3591</v>
      </c>
      <c r="B2414" t="s">
        <v>3592</v>
      </c>
    </row>
    <row r="2415" spans="1:2" x14ac:dyDescent="0.25">
      <c r="A2415" t="s">
        <v>3593</v>
      </c>
      <c r="B2415" t="s">
        <v>3594</v>
      </c>
    </row>
    <row r="2416" spans="1:2" x14ac:dyDescent="0.25">
      <c r="A2416" t="s">
        <v>3595</v>
      </c>
      <c r="B2416" t="s">
        <v>3596</v>
      </c>
    </row>
    <row r="2417" spans="1:2" x14ac:dyDescent="0.25">
      <c r="A2417" t="s">
        <v>3597</v>
      </c>
      <c r="B2417" t="s">
        <v>3598</v>
      </c>
    </row>
    <row r="2418" spans="1:2" x14ac:dyDescent="0.25">
      <c r="A2418" t="s">
        <v>3599</v>
      </c>
      <c r="B2418" t="s">
        <v>3600</v>
      </c>
    </row>
    <row r="2419" spans="1:2" x14ac:dyDescent="0.25">
      <c r="A2419" t="s">
        <v>3601</v>
      </c>
      <c r="B2419" t="s">
        <v>3602</v>
      </c>
    </row>
    <row r="2420" spans="1:2" x14ac:dyDescent="0.25">
      <c r="A2420" t="s">
        <v>3603</v>
      </c>
      <c r="B2420" t="s">
        <v>3604</v>
      </c>
    </row>
    <row r="2421" spans="1:2" x14ac:dyDescent="0.25">
      <c r="A2421" t="s">
        <v>3605</v>
      </c>
      <c r="B2421" t="s">
        <v>3606</v>
      </c>
    </row>
    <row r="2422" spans="1:2" x14ac:dyDescent="0.25">
      <c r="A2422" t="s">
        <v>3607</v>
      </c>
      <c r="B2422" t="s">
        <v>3608</v>
      </c>
    </row>
    <row r="2423" spans="1:2" x14ac:dyDescent="0.25">
      <c r="A2423" t="s">
        <v>3609</v>
      </c>
      <c r="B2423" t="s">
        <v>3610</v>
      </c>
    </row>
    <row r="2424" spans="1:2" x14ac:dyDescent="0.25">
      <c r="A2424" t="s">
        <v>3611</v>
      </c>
      <c r="B2424" t="s">
        <v>3612</v>
      </c>
    </row>
    <row r="2425" spans="1:2" x14ac:dyDescent="0.25">
      <c r="A2425" t="s">
        <v>3613</v>
      </c>
      <c r="B2425" t="s">
        <v>3614</v>
      </c>
    </row>
    <row r="2426" spans="1:2" x14ac:dyDescent="0.25">
      <c r="A2426" t="s">
        <v>3615</v>
      </c>
      <c r="B2426" t="s">
        <v>3616</v>
      </c>
    </row>
    <row r="2427" spans="1:2" x14ac:dyDescent="0.25">
      <c r="A2427" t="s">
        <v>3617</v>
      </c>
      <c r="B2427" t="s">
        <v>3618</v>
      </c>
    </row>
    <row r="2428" spans="1:2" x14ac:dyDescent="0.25">
      <c r="A2428" t="s">
        <v>3619</v>
      </c>
      <c r="B2428" t="s">
        <v>3620</v>
      </c>
    </row>
    <row r="2429" spans="1:2" x14ac:dyDescent="0.25">
      <c r="A2429" t="s">
        <v>3621</v>
      </c>
      <c r="B2429" t="s">
        <v>3622</v>
      </c>
    </row>
    <row r="2430" spans="1:2" x14ac:dyDescent="0.25">
      <c r="A2430" t="s">
        <v>3623</v>
      </c>
      <c r="B2430" t="s">
        <v>3624</v>
      </c>
    </row>
    <row r="2431" spans="1:2" x14ac:dyDescent="0.25">
      <c r="A2431" t="s">
        <v>3625</v>
      </c>
      <c r="B2431" t="s">
        <v>3626</v>
      </c>
    </row>
    <row r="2432" spans="1:2" x14ac:dyDescent="0.25">
      <c r="A2432" t="s">
        <v>3627</v>
      </c>
      <c r="B2432" t="s">
        <v>3628</v>
      </c>
    </row>
    <row r="2433" spans="1:2" x14ac:dyDescent="0.25">
      <c r="A2433" t="s">
        <v>3629</v>
      </c>
      <c r="B2433" t="s">
        <v>3630</v>
      </c>
    </row>
    <row r="2434" spans="1:2" x14ac:dyDescent="0.25">
      <c r="A2434" t="s">
        <v>3631</v>
      </c>
      <c r="B2434" t="s">
        <v>3632</v>
      </c>
    </row>
    <row r="2435" spans="1:2" x14ac:dyDescent="0.25">
      <c r="A2435" t="s">
        <v>3633</v>
      </c>
      <c r="B2435" t="s">
        <v>3634</v>
      </c>
    </row>
    <row r="2436" spans="1:2" x14ac:dyDescent="0.25">
      <c r="A2436" t="s">
        <v>3635</v>
      </c>
      <c r="B2436" t="s">
        <v>3636</v>
      </c>
    </row>
    <row r="2437" spans="1:2" x14ac:dyDescent="0.25">
      <c r="A2437" t="s">
        <v>3637</v>
      </c>
      <c r="B2437" t="s">
        <v>3638</v>
      </c>
    </row>
    <row r="2438" spans="1:2" x14ac:dyDescent="0.25">
      <c r="A2438" t="s">
        <v>1577</v>
      </c>
      <c r="B2438" t="s">
        <v>3639</v>
      </c>
    </row>
    <row r="2439" spans="1:2" x14ac:dyDescent="0.25">
      <c r="A2439" t="s">
        <v>3640</v>
      </c>
      <c r="B2439" t="s">
        <v>3641</v>
      </c>
    </row>
    <row r="2440" spans="1:2" x14ac:dyDescent="0.25">
      <c r="A2440" t="s">
        <v>3642</v>
      </c>
      <c r="B2440" t="s">
        <v>3643</v>
      </c>
    </row>
    <row r="2441" spans="1:2" x14ac:dyDescent="0.25">
      <c r="A2441" t="s">
        <v>3644</v>
      </c>
      <c r="B2441" t="s">
        <v>3645</v>
      </c>
    </row>
    <row r="2442" spans="1:2" x14ac:dyDescent="0.25">
      <c r="A2442" t="s">
        <v>3646</v>
      </c>
      <c r="B2442" t="s">
        <v>3647</v>
      </c>
    </row>
    <row r="2443" spans="1:2" x14ac:dyDescent="0.25">
      <c r="A2443" t="s">
        <v>3648</v>
      </c>
      <c r="B2443" t="s">
        <v>3649</v>
      </c>
    </row>
    <row r="2444" spans="1:2" x14ac:dyDescent="0.25">
      <c r="A2444" t="s">
        <v>3650</v>
      </c>
      <c r="B2444" t="s">
        <v>3651</v>
      </c>
    </row>
    <row r="2445" spans="1:2" x14ac:dyDescent="0.25">
      <c r="A2445" t="s">
        <v>3652</v>
      </c>
      <c r="B2445" t="s">
        <v>3653</v>
      </c>
    </row>
    <row r="2446" spans="1:2" x14ac:dyDescent="0.25">
      <c r="A2446" t="s">
        <v>3654</v>
      </c>
      <c r="B2446" t="s">
        <v>3655</v>
      </c>
    </row>
    <row r="2447" spans="1:2" x14ac:dyDescent="0.25">
      <c r="A2447" t="s">
        <v>3656</v>
      </c>
      <c r="B2447" t="s">
        <v>3657</v>
      </c>
    </row>
    <row r="2448" spans="1:2" x14ac:dyDescent="0.25">
      <c r="A2448" t="s">
        <v>3658</v>
      </c>
      <c r="B2448" t="s">
        <v>3659</v>
      </c>
    </row>
    <row r="2449" spans="1:2" x14ac:dyDescent="0.25">
      <c r="A2449" t="s">
        <v>3660</v>
      </c>
      <c r="B2449" t="s">
        <v>3661</v>
      </c>
    </row>
    <row r="2450" spans="1:2" x14ac:dyDescent="0.25">
      <c r="A2450" t="s">
        <v>3662</v>
      </c>
      <c r="B2450" t="s">
        <v>3663</v>
      </c>
    </row>
    <row r="2451" spans="1:2" x14ac:dyDescent="0.25">
      <c r="A2451" t="s">
        <v>3664</v>
      </c>
      <c r="B2451" t="s">
        <v>3665</v>
      </c>
    </row>
    <row r="2452" spans="1:2" x14ac:dyDescent="0.25">
      <c r="A2452" t="s">
        <v>3666</v>
      </c>
      <c r="B2452" t="s">
        <v>3667</v>
      </c>
    </row>
    <row r="2453" spans="1:2" x14ac:dyDescent="0.25">
      <c r="A2453" t="s">
        <v>3668</v>
      </c>
      <c r="B2453" t="s">
        <v>3669</v>
      </c>
    </row>
    <row r="2454" spans="1:2" x14ac:dyDescent="0.25">
      <c r="A2454" t="s">
        <v>3670</v>
      </c>
      <c r="B2454" t="s">
        <v>3671</v>
      </c>
    </row>
    <row r="2455" spans="1:2" x14ac:dyDescent="0.25">
      <c r="A2455" t="s">
        <v>3672</v>
      </c>
      <c r="B2455" t="s">
        <v>3673</v>
      </c>
    </row>
    <row r="2456" spans="1:2" x14ac:dyDescent="0.25">
      <c r="A2456" t="s">
        <v>3674</v>
      </c>
      <c r="B2456" t="s">
        <v>3675</v>
      </c>
    </row>
    <row r="2457" spans="1:2" x14ac:dyDescent="0.25">
      <c r="A2457" t="s">
        <v>3676</v>
      </c>
      <c r="B2457" t="s">
        <v>3677</v>
      </c>
    </row>
    <row r="2458" spans="1:2" x14ac:dyDescent="0.25">
      <c r="A2458" t="s">
        <v>3678</v>
      </c>
      <c r="B2458" t="s">
        <v>3679</v>
      </c>
    </row>
    <row r="2459" spans="1:2" x14ac:dyDescent="0.25">
      <c r="A2459" t="s">
        <v>1719</v>
      </c>
      <c r="B2459" t="s">
        <v>3680</v>
      </c>
    </row>
    <row r="2460" spans="1:2" x14ac:dyDescent="0.25">
      <c r="A2460" t="s">
        <v>3681</v>
      </c>
      <c r="B2460" t="s">
        <v>3682</v>
      </c>
    </row>
    <row r="2461" spans="1:2" x14ac:dyDescent="0.25">
      <c r="A2461" t="s">
        <v>3683</v>
      </c>
      <c r="B2461" t="s">
        <v>3684</v>
      </c>
    </row>
    <row r="2462" spans="1:2" x14ac:dyDescent="0.25">
      <c r="A2462" t="s">
        <v>3685</v>
      </c>
      <c r="B2462" t="s">
        <v>3686</v>
      </c>
    </row>
    <row r="2463" spans="1:2" x14ac:dyDescent="0.25">
      <c r="A2463" t="s">
        <v>567</v>
      </c>
      <c r="B2463" t="s">
        <v>568</v>
      </c>
    </row>
    <row r="2464" spans="1:2" x14ac:dyDescent="0.25">
      <c r="A2464" t="s">
        <v>3687</v>
      </c>
      <c r="B2464" t="s">
        <v>3688</v>
      </c>
    </row>
    <row r="2465" spans="1:2" x14ac:dyDescent="0.25">
      <c r="A2465" t="s">
        <v>3689</v>
      </c>
      <c r="B2465" t="s">
        <v>3690</v>
      </c>
    </row>
    <row r="2466" spans="1:2" x14ac:dyDescent="0.25">
      <c r="A2466" t="s">
        <v>3691</v>
      </c>
      <c r="B2466" t="s">
        <v>3692</v>
      </c>
    </row>
    <row r="2467" spans="1:2" x14ac:dyDescent="0.25">
      <c r="A2467" t="s">
        <v>3693</v>
      </c>
      <c r="B2467" t="s">
        <v>3694</v>
      </c>
    </row>
    <row r="2468" spans="1:2" x14ac:dyDescent="0.25">
      <c r="A2468" t="s">
        <v>3695</v>
      </c>
      <c r="B2468" t="s">
        <v>3696</v>
      </c>
    </row>
    <row r="2469" spans="1:2" x14ac:dyDescent="0.25">
      <c r="A2469" t="s">
        <v>3697</v>
      </c>
      <c r="B2469" t="s">
        <v>3698</v>
      </c>
    </row>
    <row r="2470" spans="1:2" x14ac:dyDescent="0.25">
      <c r="A2470" t="s">
        <v>3699</v>
      </c>
      <c r="B2470" t="s">
        <v>3700</v>
      </c>
    </row>
    <row r="2471" spans="1:2" x14ac:dyDescent="0.25">
      <c r="A2471" t="s">
        <v>3701</v>
      </c>
      <c r="B2471" t="s">
        <v>3702</v>
      </c>
    </row>
    <row r="2472" spans="1:2" x14ac:dyDescent="0.25">
      <c r="A2472" t="s">
        <v>3703</v>
      </c>
      <c r="B2472" t="s">
        <v>3704</v>
      </c>
    </row>
    <row r="2473" spans="1:2" x14ac:dyDescent="0.25">
      <c r="A2473" t="s">
        <v>192</v>
      </c>
      <c r="B2473" t="s">
        <v>3705</v>
      </c>
    </row>
    <row r="2474" spans="1:2" x14ac:dyDescent="0.25">
      <c r="A2474" t="s">
        <v>3706</v>
      </c>
      <c r="B2474" t="s">
        <v>3707</v>
      </c>
    </row>
    <row r="2475" spans="1:2" x14ac:dyDescent="0.25">
      <c r="A2475" t="s">
        <v>3708</v>
      </c>
      <c r="B2475" t="s">
        <v>3709</v>
      </c>
    </row>
    <row r="2476" spans="1:2" x14ac:dyDescent="0.25">
      <c r="A2476" t="s">
        <v>3710</v>
      </c>
      <c r="B2476" t="s">
        <v>3711</v>
      </c>
    </row>
    <row r="2477" spans="1:2" x14ac:dyDescent="0.25">
      <c r="A2477" t="s">
        <v>3712</v>
      </c>
      <c r="B2477" t="s">
        <v>3713</v>
      </c>
    </row>
    <row r="2478" spans="1:2" x14ac:dyDescent="0.25">
      <c r="A2478" t="s">
        <v>3714</v>
      </c>
      <c r="B2478" t="s">
        <v>3715</v>
      </c>
    </row>
    <row r="2479" spans="1:2" x14ac:dyDescent="0.25">
      <c r="A2479" t="s">
        <v>3716</v>
      </c>
      <c r="B2479" t="s">
        <v>3717</v>
      </c>
    </row>
    <row r="2480" spans="1:2" x14ac:dyDescent="0.25">
      <c r="A2480" t="s">
        <v>3718</v>
      </c>
      <c r="B2480" t="s">
        <v>3719</v>
      </c>
    </row>
    <row r="2481" spans="1:2" x14ac:dyDescent="0.25">
      <c r="A2481" t="s">
        <v>3720</v>
      </c>
      <c r="B2481" t="s">
        <v>3721</v>
      </c>
    </row>
    <row r="2482" spans="1:2" x14ac:dyDescent="0.25">
      <c r="A2482" t="s">
        <v>3722</v>
      </c>
      <c r="B2482" t="s">
        <v>3723</v>
      </c>
    </row>
    <row r="2483" spans="1:2" x14ac:dyDescent="0.25">
      <c r="A2483" t="s">
        <v>3724</v>
      </c>
      <c r="B2483" t="s">
        <v>3725</v>
      </c>
    </row>
    <row r="2484" spans="1:2" x14ac:dyDescent="0.25">
      <c r="A2484" t="s">
        <v>3726</v>
      </c>
      <c r="B2484" t="s">
        <v>3727</v>
      </c>
    </row>
    <row r="2485" spans="1:2" x14ac:dyDescent="0.25">
      <c r="A2485" t="s">
        <v>3728</v>
      </c>
      <c r="B2485" t="s">
        <v>3729</v>
      </c>
    </row>
    <row r="2486" spans="1:2" x14ac:dyDescent="0.25">
      <c r="A2486" t="s">
        <v>3730</v>
      </c>
      <c r="B2486" t="s">
        <v>3731</v>
      </c>
    </row>
    <row r="2487" spans="1:2" x14ac:dyDescent="0.25">
      <c r="A2487" t="s">
        <v>3732</v>
      </c>
      <c r="B2487" t="s">
        <v>3733</v>
      </c>
    </row>
    <row r="2488" spans="1:2" x14ac:dyDescent="0.25">
      <c r="A2488" t="s">
        <v>3734</v>
      </c>
      <c r="B2488" t="s">
        <v>3735</v>
      </c>
    </row>
    <row r="2489" spans="1:2" x14ac:dyDescent="0.25">
      <c r="A2489" t="s">
        <v>3736</v>
      </c>
      <c r="B2489" t="s">
        <v>3737</v>
      </c>
    </row>
    <row r="2490" spans="1:2" x14ac:dyDescent="0.25">
      <c r="A2490" t="s">
        <v>1634</v>
      </c>
      <c r="B2490" t="s">
        <v>1635</v>
      </c>
    </row>
    <row r="2491" spans="1:2" x14ac:dyDescent="0.25">
      <c r="A2491" t="s">
        <v>3738</v>
      </c>
      <c r="B2491" t="s">
        <v>3739</v>
      </c>
    </row>
    <row r="2492" spans="1:2" x14ac:dyDescent="0.25">
      <c r="A2492" t="s">
        <v>3740</v>
      </c>
      <c r="B2492" t="s">
        <v>3741</v>
      </c>
    </row>
    <row r="2493" spans="1:2" x14ac:dyDescent="0.25">
      <c r="A2493" t="s">
        <v>3742</v>
      </c>
      <c r="B2493" t="s">
        <v>3743</v>
      </c>
    </row>
    <row r="2494" spans="1:2" x14ac:dyDescent="0.25">
      <c r="A2494" t="s">
        <v>3744</v>
      </c>
      <c r="B2494" t="s">
        <v>3745</v>
      </c>
    </row>
    <row r="2495" spans="1:2" x14ac:dyDescent="0.25">
      <c r="A2495" t="s">
        <v>3746</v>
      </c>
      <c r="B2495" t="s">
        <v>3747</v>
      </c>
    </row>
    <row r="2496" spans="1:2" x14ac:dyDescent="0.25">
      <c r="A2496" t="s">
        <v>3748</v>
      </c>
      <c r="B2496" t="s">
        <v>3749</v>
      </c>
    </row>
    <row r="2497" spans="1:2" x14ac:dyDescent="0.25">
      <c r="A2497" t="s">
        <v>3750</v>
      </c>
      <c r="B2497" t="s">
        <v>3751</v>
      </c>
    </row>
    <row r="2498" spans="1:2" x14ac:dyDescent="0.25">
      <c r="A2498" t="s">
        <v>3752</v>
      </c>
      <c r="B2498" t="s">
        <v>3753</v>
      </c>
    </row>
    <row r="2499" spans="1:2" x14ac:dyDescent="0.25">
      <c r="A2499" t="s">
        <v>3754</v>
      </c>
      <c r="B2499" t="s">
        <v>3755</v>
      </c>
    </row>
    <row r="2500" spans="1:2" x14ac:dyDescent="0.25">
      <c r="A2500" t="s">
        <v>3756</v>
      </c>
      <c r="B2500" t="s">
        <v>3757</v>
      </c>
    </row>
    <row r="2501" spans="1:2" x14ac:dyDescent="0.25">
      <c r="A2501" t="s">
        <v>3758</v>
      </c>
      <c r="B2501" t="s">
        <v>3759</v>
      </c>
    </row>
    <row r="2502" spans="1:2" x14ac:dyDescent="0.25">
      <c r="A2502" t="s">
        <v>3760</v>
      </c>
      <c r="B2502" t="s">
        <v>3761</v>
      </c>
    </row>
    <row r="2503" spans="1:2" x14ac:dyDescent="0.25">
      <c r="A2503" t="s">
        <v>3762</v>
      </c>
      <c r="B2503" t="s">
        <v>3763</v>
      </c>
    </row>
    <row r="2504" spans="1:2" x14ac:dyDescent="0.25">
      <c r="A2504" t="s">
        <v>3764</v>
      </c>
      <c r="B2504" t="s">
        <v>3765</v>
      </c>
    </row>
    <row r="2505" spans="1:2" x14ac:dyDescent="0.25">
      <c r="A2505" t="s">
        <v>3766</v>
      </c>
      <c r="B2505" t="s">
        <v>3767</v>
      </c>
    </row>
    <row r="2506" spans="1:2" x14ac:dyDescent="0.25">
      <c r="A2506" t="s">
        <v>2992</v>
      </c>
      <c r="B2506" t="s">
        <v>3768</v>
      </c>
    </row>
    <row r="2507" spans="1:2" x14ac:dyDescent="0.25">
      <c r="A2507" t="s">
        <v>3769</v>
      </c>
      <c r="B2507" t="s">
        <v>3770</v>
      </c>
    </row>
    <row r="2508" spans="1:2" x14ac:dyDescent="0.25">
      <c r="A2508" t="s">
        <v>3771</v>
      </c>
      <c r="B2508" t="s">
        <v>3772</v>
      </c>
    </row>
    <row r="2509" spans="1:2" x14ac:dyDescent="0.25">
      <c r="A2509" t="s">
        <v>1670</v>
      </c>
      <c r="B2509" t="s">
        <v>3773</v>
      </c>
    </row>
    <row r="2510" spans="1:2" x14ac:dyDescent="0.25">
      <c r="A2510" t="s">
        <v>3774</v>
      </c>
      <c r="B2510" t="s">
        <v>3775</v>
      </c>
    </row>
    <row r="2511" spans="1:2" x14ac:dyDescent="0.25">
      <c r="A2511" t="s">
        <v>3776</v>
      </c>
      <c r="B2511" t="s">
        <v>3777</v>
      </c>
    </row>
    <row r="2512" spans="1:2" x14ac:dyDescent="0.25">
      <c r="A2512" t="s">
        <v>3778</v>
      </c>
      <c r="B2512" t="s">
        <v>3779</v>
      </c>
    </row>
    <row r="2513" spans="1:2" x14ac:dyDescent="0.25">
      <c r="A2513" t="s">
        <v>3780</v>
      </c>
      <c r="B2513" t="s">
        <v>3781</v>
      </c>
    </row>
    <row r="2514" spans="1:2" x14ac:dyDescent="0.25">
      <c r="A2514" t="s">
        <v>3782</v>
      </c>
      <c r="B2514" t="s">
        <v>3783</v>
      </c>
    </row>
    <row r="2515" spans="1:2" x14ac:dyDescent="0.25">
      <c r="A2515" t="s">
        <v>3784</v>
      </c>
      <c r="B2515" t="s">
        <v>3785</v>
      </c>
    </row>
    <row r="2516" spans="1:2" x14ac:dyDescent="0.25">
      <c r="A2516" t="s">
        <v>3786</v>
      </c>
      <c r="B2516" t="s">
        <v>3787</v>
      </c>
    </row>
    <row r="2517" spans="1:2" x14ac:dyDescent="0.25">
      <c r="A2517" t="s">
        <v>3788</v>
      </c>
      <c r="B2517" t="s">
        <v>3789</v>
      </c>
    </row>
    <row r="2518" spans="1:2" x14ac:dyDescent="0.25">
      <c r="A2518" t="s">
        <v>3790</v>
      </c>
      <c r="B2518" t="s">
        <v>3791</v>
      </c>
    </row>
    <row r="2519" spans="1:2" x14ac:dyDescent="0.25">
      <c r="A2519" t="s">
        <v>2624</v>
      </c>
      <c r="B2519" t="s">
        <v>3792</v>
      </c>
    </row>
    <row r="2520" spans="1:2" x14ac:dyDescent="0.25">
      <c r="A2520" t="s">
        <v>3793</v>
      </c>
      <c r="B2520" t="s">
        <v>3794</v>
      </c>
    </row>
    <row r="2521" spans="1:2" x14ac:dyDescent="0.25">
      <c r="A2521" t="s">
        <v>2634</v>
      </c>
      <c r="B2521" t="s">
        <v>3795</v>
      </c>
    </row>
    <row r="2522" spans="1:2" x14ac:dyDescent="0.25">
      <c r="A2522" t="s">
        <v>3796</v>
      </c>
      <c r="B2522" t="s">
        <v>3797</v>
      </c>
    </row>
    <row r="2523" spans="1:2" x14ac:dyDescent="0.25">
      <c r="A2523" t="s">
        <v>3798</v>
      </c>
      <c r="B2523" t="s">
        <v>3799</v>
      </c>
    </row>
    <row r="2524" spans="1:2" x14ac:dyDescent="0.25">
      <c r="A2524" t="s">
        <v>2699</v>
      </c>
      <c r="B2524" t="s">
        <v>3800</v>
      </c>
    </row>
    <row r="2525" spans="1:2" x14ac:dyDescent="0.25">
      <c r="A2525" t="s">
        <v>3801</v>
      </c>
      <c r="B2525" t="s">
        <v>3802</v>
      </c>
    </row>
    <row r="2526" spans="1:2" x14ac:dyDescent="0.25">
      <c r="A2526" t="s">
        <v>3803</v>
      </c>
      <c r="B2526" t="s">
        <v>3804</v>
      </c>
    </row>
    <row r="2527" spans="1:2" x14ac:dyDescent="0.25">
      <c r="A2527" t="s">
        <v>3805</v>
      </c>
      <c r="B2527" t="s">
        <v>3806</v>
      </c>
    </row>
    <row r="2528" spans="1:2" x14ac:dyDescent="0.25">
      <c r="A2528" t="s">
        <v>3807</v>
      </c>
      <c r="B2528" t="s">
        <v>3808</v>
      </c>
    </row>
    <row r="2529" spans="1:2" x14ac:dyDescent="0.25">
      <c r="A2529" t="s">
        <v>3809</v>
      </c>
      <c r="B2529" t="s">
        <v>3810</v>
      </c>
    </row>
    <row r="2530" spans="1:2" x14ac:dyDescent="0.25">
      <c r="A2530" t="s">
        <v>2905</v>
      </c>
      <c r="B2530" t="s">
        <v>3811</v>
      </c>
    </row>
    <row r="2531" spans="1:2" x14ac:dyDescent="0.25">
      <c r="A2531" t="s">
        <v>3812</v>
      </c>
      <c r="B2531" t="s">
        <v>3813</v>
      </c>
    </row>
    <row r="2532" spans="1:2" x14ac:dyDescent="0.25">
      <c r="A2532" t="s">
        <v>3814</v>
      </c>
      <c r="B2532" t="s">
        <v>3815</v>
      </c>
    </row>
    <row r="2533" spans="1:2" x14ac:dyDescent="0.25">
      <c r="A2533" t="s">
        <v>3816</v>
      </c>
      <c r="B2533" t="s">
        <v>3817</v>
      </c>
    </row>
    <row r="2534" spans="1:2" x14ac:dyDescent="0.25">
      <c r="A2534" t="s">
        <v>3818</v>
      </c>
      <c r="B2534" t="s">
        <v>3819</v>
      </c>
    </row>
    <row r="2535" spans="1:2" x14ac:dyDescent="0.25">
      <c r="A2535" t="s">
        <v>3820</v>
      </c>
      <c r="B2535" t="s">
        <v>3821</v>
      </c>
    </row>
    <row r="2536" spans="1:2" x14ac:dyDescent="0.25">
      <c r="A2536" t="s">
        <v>3822</v>
      </c>
      <c r="B2536" t="s">
        <v>3823</v>
      </c>
    </row>
    <row r="2537" spans="1:2" x14ac:dyDescent="0.25">
      <c r="A2537" t="s">
        <v>3824</v>
      </c>
      <c r="B2537" t="s">
        <v>3825</v>
      </c>
    </row>
    <row r="2538" spans="1:2" x14ac:dyDescent="0.25">
      <c r="A2538" t="s">
        <v>3826</v>
      </c>
      <c r="B2538" t="s">
        <v>3827</v>
      </c>
    </row>
    <row r="2539" spans="1:2" x14ac:dyDescent="0.25">
      <c r="A2539" t="s">
        <v>3828</v>
      </c>
      <c r="B2539" t="s">
        <v>3829</v>
      </c>
    </row>
    <row r="2540" spans="1:2" x14ac:dyDescent="0.25">
      <c r="A2540" t="s">
        <v>3830</v>
      </c>
      <c r="B2540" t="s">
        <v>3831</v>
      </c>
    </row>
    <row r="2541" spans="1:2" x14ac:dyDescent="0.25">
      <c r="A2541" t="s">
        <v>3449</v>
      </c>
      <c r="B2541" t="s">
        <v>3832</v>
      </c>
    </row>
    <row r="2542" spans="1:2" x14ac:dyDescent="0.25">
      <c r="A2542" t="s">
        <v>3833</v>
      </c>
      <c r="B2542" t="s">
        <v>3834</v>
      </c>
    </row>
    <row r="2543" spans="1:2" x14ac:dyDescent="0.25">
      <c r="A2543" t="s">
        <v>3835</v>
      </c>
      <c r="B2543" t="s">
        <v>3836</v>
      </c>
    </row>
    <row r="2544" spans="1:2" x14ac:dyDescent="0.25">
      <c r="A2544" t="s">
        <v>3837</v>
      </c>
      <c r="B2544" t="s">
        <v>3838</v>
      </c>
    </row>
    <row r="2545" spans="1:2" x14ac:dyDescent="0.25">
      <c r="A2545" t="s">
        <v>3839</v>
      </c>
      <c r="B2545" t="s">
        <v>3840</v>
      </c>
    </row>
    <row r="2546" spans="1:2" x14ac:dyDescent="0.25">
      <c r="A2546" t="s">
        <v>3841</v>
      </c>
      <c r="B2546" t="s">
        <v>3842</v>
      </c>
    </row>
    <row r="2547" spans="1:2" x14ac:dyDescent="0.25">
      <c r="A2547" t="s">
        <v>3843</v>
      </c>
      <c r="B2547" t="s">
        <v>3844</v>
      </c>
    </row>
    <row r="2548" spans="1:2" x14ac:dyDescent="0.25">
      <c r="A2548" t="s">
        <v>3845</v>
      </c>
      <c r="B2548" t="s">
        <v>3846</v>
      </c>
    </row>
    <row r="2549" spans="1:2" x14ac:dyDescent="0.25">
      <c r="A2549" t="s">
        <v>3847</v>
      </c>
      <c r="B2549" t="s">
        <v>3848</v>
      </c>
    </row>
    <row r="2550" spans="1:2" x14ac:dyDescent="0.25">
      <c r="A2550" t="s">
        <v>3849</v>
      </c>
      <c r="B2550" t="s">
        <v>3850</v>
      </c>
    </row>
    <row r="2551" spans="1:2" x14ac:dyDescent="0.25">
      <c r="A2551" t="s">
        <v>3851</v>
      </c>
      <c r="B2551" t="s">
        <v>3852</v>
      </c>
    </row>
    <row r="2552" spans="1:2" x14ac:dyDescent="0.25">
      <c r="A2552" t="s">
        <v>2455</v>
      </c>
      <c r="B2552" t="s">
        <v>3853</v>
      </c>
    </row>
    <row r="2553" spans="1:2" x14ac:dyDescent="0.25">
      <c r="A2553" t="s">
        <v>3854</v>
      </c>
      <c r="B2553" t="s">
        <v>3855</v>
      </c>
    </row>
    <row r="2554" spans="1:2" x14ac:dyDescent="0.25">
      <c r="A2554" t="s">
        <v>2546</v>
      </c>
      <c r="B2554" t="s">
        <v>3856</v>
      </c>
    </row>
    <row r="2555" spans="1:2" x14ac:dyDescent="0.25">
      <c r="A2555" t="s">
        <v>3857</v>
      </c>
      <c r="B2555" t="s">
        <v>3858</v>
      </c>
    </row>
    <row r="2556" spans="1:2" x14ac:dyDescent="0.25">
      <c r="A2556" t="s">
        <v>3859</v>
      </c>
      <c r="B2556" t="s">
        <v>3860</v>
      </c>
    </row>
    <row r="2557" spans="1:2" x14ac:dyDescent="0.25">
      <c r="A2557" t="s">
        <v>3861</v>
      </c>
      <c r="B2557" t="s">
        <v>3862</v>
      </c>
    </row>
    <row r="2558" spans="1:2" x14ac:dyDescent="0.25">
      <c r="A2558" t="s">
        <v>3863</v>
      </c>
      <c r="B2558" t="s">
        <v>3864</v>
      </c>
    </row>
    <row r="2559" spans="1:2" x14ac:dyDescent="0.25">
      <c r="A2559" t="s">
        <v>3865</v>
      </c>
      <c r="B2559" t="s">
        <v>3866</v>
      </c>
    </row>
    <row r="2560" spans="1:2" x14ac:dyDescent="0.25">
      <c r="A2560" t="s">
        <v>3867</v>
      </c>
      <c r="B2560" t="s">
        <v>3868</v>
      </c>
    </row>
    <row r="2561" spans="1:2" x14ac:dyDescent="0.25">
      <c r="A2561" t="s">
        <v>3869</v>
      </c>
      <c r="B2561" t="s">
        <v>3870</v>
      </c>
    </row>
    <row r="2562" spans="1:2" x14ac:dyDescent="0.25">
      <c r="A2562" t="s">
        <v>3871</v>
      </c>
      <c r="B2562" t="s">
        <v>3872</v>
      </c>
    </row>
    <row r="2563" spans="1:2" x14ac:dyDescent="0.25">
      <c r="A2563" t="s">
        <v>3873</v>
      </c>
      <c r="B2563" t="s">
        <v>3874</v>
      </c>
    </row>
    <row r="2564" spans="1:2" x14ac:dyDescent="0.25">
      <c r="A2564" t="s">
        <v>3875</v>
      </c>
      <c r="B2564" t="s">
        <v>3876</v>
      </c>
    </row>
    <row r="2565" spans="1:2" x14ac:dyDescent="0.25">
      <c r="A2565" t="s">
        <v>3877</v>
      </c>
      <c r="B2565" t="s">
        <v>3878</v>
      </c>
    </row>
    <row r="2566" spans="1:2" x14ac:dyDescent="0.25">
      <c r="A2566" t="s">
        <v>3879</v>
      </c>
      <c r="B2566" t="s">
        <v>3880</v>
      </c>
    </row>
    <row r="2567" spans="1:2" x14ac:dyDescent="0.25">
      <c r="A2567" t="s">
        <v>3881</v>
      </c>
      <c r="B2567" t="s">
        <v>3882</v>
      </c>
    </row>
    <row r="2568" spans="1:2" x14ac:dyDescent="0.25">
      <c r="A2568" t="s">
        <v>3883</v>
      </c>
      <c r="B2568" t="s">
        <v>3884</v>
      </c>
    </row>
    <row r="2569" spans="1:2" x14ac:dyDescent="0.25">
      <c r="A2569" t="s">
        <v>3885</v>
      </c>
      <c r="B2569" t="s">
        <v>3886</v>
      </c>
    </row>
    <row r="2570" spans="1:2" x14ac:dyDescent="0.25">
      <c r="A2570" t="s">
        <v>3887</v>
      </c>
      <c r="B2570" t="s">
        <v>3888</v>
      </c>
    </row>
    <row r="2571" spans="1:2" x14ac:dyDescent="0.25">
      <c r="A2571" t="s">
        <v>3889</v>
      </c>
      <c r="B2571" t="s">
        <v>3890</v>
      </c>
    </row>
    <row r="2572" spans="1:2" x14ac:dyDescent="0.25">
      <c r="A2572" t="s">
        <v>3891</v>
      </c>
      <c r="B2572" t="s">
        <v>3892</v>
      </c>
    </row>
    <row r="2573" spans="1:2" x14ac:dyDescent="0.25">
      <c r="A2573" t="s">
        <v>3893</v>
      </c>
      <c r="B2573" t="s">
        <v>3894</v>
      </c>
    </row>
    <row r="2574" spans="1:2" x14ac:dyDescent="0.25">
      <c r="A2574" t="s">
        <v>3895</v>
      </c>
      <c r="B2574" t="s">
        <v>3896</v>
      </c>
    </row>
    <row r="2575" spans="1:2" x14ac:dyDescent="0.25">
      <c r="A2575" t="s">
        <v>3897</v>
      </c>
      <c r="B2575" t="s">
        <v>3898</v>
      </c>
    </row>
    <row r="2576" spans="1:2" x14ac:dyDescent="0.25">
      <c r="A2576" t="s">
        <v>3899</v>
      </c>
      <c r="B2576" t="s">
        <v>3900</v>
      </c>
    </row>
    <row r="2577" spans="1:2" x14ac:dyDescent="0.25">
      <c r="A2577" t="s">
        <v>1729</v>
      </c>
      <c r="B2577" t="s">
        <v>1730</v>
      </c>
    </row>
    <row r="2578" spans="1:2" x14ac:dyDescent="0.25">
      <c r="A2578" t="s">
        <v>3901</v>
      </c>
      <c r="B2578" t="s">
        <v>3902</v>
      </c>
    </row>
    <row r="2579" spans="1:2" x14ac:dyDescent="0.25">
      <c r="A2579" t="s">
        <v>3903</v>
      </c>
      <c r="B2579" t="s">
        <v>3904</v>
      </c>
    </row>
    <row r="2580" spans="1:2" x14ac:dyDescent="0.25">
      <c r="A2580" t="s">
        <v>1733</v>
      </c>
      <c r="B2580" t="s">
        <v>1734</v>
      </c>
    </row>
    <row r="2581" spans="1:2" x14ac:dyDescent="0.25">
      <c r="A2581" t="s">
        <v>3905</v>
      </c>
      <c r="B2581" t="s">
        <v>3906</v>
      </c>
    </row>
    <row r="2582" spans="1:2" x14ac:dyDescent="0.25">
      <c r="A2582" t="s">
        <v>3907</v>
      </c>
      <c r="B2582" t="s">
        <v>3908</v>
      </c>
    </row>
    <row r="2583" spans="1:2" x14ac:dyDescent="0.25">
      <c r="A2583" t="s">
        <v>3909</v>
      </c>
      <c r="B2583" t="s">
        <v>3910</v>
      </c>
    </row>
    <row r="2584" spans="1:2" x14ac:dyDescent="0.25">
      <c r="A2584" t="s">
        <v>3911</v>
      </c>
      <c r="B2584" t="s">
        <v>3912</v>
      </c>
    </row>
    <row r="2585" spans="1:2" x14ac:dyDescent="0.25">
      <c r="A2585" t="s">
        <v>1741</v>
      </c>
      <c r="B2585" t="s">
        <v>1742</v>
      </c>
    </row>
    <row r="2586" spans="1:2" x14ac:dyDescent="0.25">
      <c r="A2586" t="s">
        <v>1745</v>
      </c>
      <c r="B2586" t="s">
        <v>1746</v>
      </c>
    </row>
    <row r="2587" spans="1:2" x14ac:dyDescent="0.25">
      <c r="A2587" t="s">
        <v>3913</v>
      </c>
      <c r="B2587" t="s">
        <v>3914</v>
      </c>
    </row>
    <row r="2588" spans="1:2" x14ac:dyDescent="0.25">
      <c r="A2588" t="s">
        <v>3915</v>
      </c>
      <c r="B2588" t="s">
        <v>3916</v>
      </c>
    </row>
    <row r="2589" spans="1:2" x14ac:dyDescent="0.25">
      <c r="A2589" t="s">
        <v>3917</v>
      </c>
      <c r="B2589" t="s">
        <v>3918</v>
      </c>
    </row>
    <row r="2590" spans="1:2" x14ac:dyDescent="0.25">
      <c r="A2590" t="s">
        <v>3919</v>
      </c>
      <c r="B2590" t="s">
        <v>3920</v>
      </c>
    </row>
    <row r="2591" spans="1:2" x14ac:dyDescent="0.25">
      <c r="A2591" t="s">
        <v>3921</v>
      </c>
      <c r="B2591" t="s">
        <v>3922</v>
      </c>
    </row>
    <row r="2592" spans="1:2" x14ac:dyDescent="0.25">
      <c r="A2592" t="s">
        <v>3923</v>
      </c>
      <c r="B2592" t="s">
        <v>3924</v>
      </c>
    </row>
    <row r="2593" spans="1:2" x14ac:dyDescent="0.25">
      <c r="A2593" t="s">
        <v>3925</v>
      </c>
      <c r="B2593" t="s">
        <v>3926</v>
      </c>
    </row>
    <row r="2594" spans="1:2" x14ac:dyDescent="0.25">
      <c r="A2594" t="s">
        <v>3927</v>
      </c>
      <c r="B2594" t="s">
        <v>3928</v>
      </c>
    </row>
    <row r="2595" spans="1:2" x14ac:dyDescent="0.25">
      <c r="A2595" t="s">
        <v>3929</v>
      </c>
      <c r="B2595" t="s">
        <v>3930</v>
      </c>
    </row>
    <row r="2596" spans="1:2" x14ac:dyDescent="0.25">
      <c r="A2596" t="s">
        <v>3931</v>
      </c>
      <c r="B2596" t="s">
        <v>3932</v>
      </c>
    </row>
    <row r="2597" spans="1:2" x14ac:dyDescent="0.25">
      <c r="A2597" t="s">
        <v>3933</v>
      </c>
      <c r="B2597" t="s">
        <v>3934</v>
      </c>
    </row>
    <row r="2598" spans="1:2" x14ac:dyDescent="0.25">
      <c r="A2598" t="s">
        <v>31</v>
      </c>
      <c r="B2598" t="s">
        <v>3935</v>
      </c>
    </row>
    <row r="2599" spans="1:2" x14ac:dyDescent="0.25">
      <c r="A2599" t="s">
        <v>3936</v>
      </c>
      <c r="B2599" t="s">
        <v>3937</v>
      </c>
    </row>
    <row r="2600" spans="1:2" x14ac:dyDescent="0.25">
      <c r="A2600" t="s">
        <v>3938</v>
      </c>
      <c r="B2600" t="s">
        <v>3939</v>
      </c>
    </row>
    <row r="2601" spans="1:2" x14ac:dyDescent="0.25">
      <c r="A2601" t="s">
        <v>3940</v>
      </c>
      <c r="B2601" t="s">
        <v>3941</v>
      </c>
    </row>
    <row r="2602" spans="1:2" x14ac:dyDescent="0.25">
      <c r="A2602" t="s">
        <v>3942</v>
      </c>
      <c r="B2602" t="s">
        <v>3943</v>
      </c>
    </row>
    <row r="2603" spans="1:2" x14ac:dyDescent="0.25">
      <c r="A2603" t="s">
        <v>3944</v>
      </c>
      <c r="B2603" t="s">
        <v>3945</v>
      </c>
    </row>
    <row r="2604" spans="1:2" x14ac:dyDescent="0.25">
      <c r="A2604" t="s">
        <v>1760</v>
      </c>
      <c r="B2604" t="s">
        <v>1761</v>
      </c>
    </row>
    <row r="2605" spans="1:2" x14ac:dyDescent="0.25">
      <c r="A2605" t="s">
        <v>3946</v>
      </c>
      <c r="B2605" t="s">
        <v>3947</v>
      </c>
    </row>
    <row r="2606" spans="1:2" x14ac:dyDescent="0.25">
      <c r="A2606" t="s">
        <v>1768</v>
      </c>
      <c r="B2606" t="s">
        <v>1769</v>
      </c>
    </row>
    <row r="2607" spans="1:2" x14ac:dyDescent="0.25">
      <c r="A2607" t="s">
        <v>3948</v>
      </c>
      <c r="B2607" t="s">
        <v>3949</v>
      </c>
    </row>
    <row r="2608" spans="1:2" x14ac:dyDescent="0.25">
      <c r="A2608" t="s">
        <v>3950</v>
      </c>
      <c r="B2608" t="s">
        <v>3951</v>
      </c>
    </row>
    <row r="2609" spans="1:2" x14ac:dyDescent="0.25">
      <c r="A2609" t="s">
        <v>3952</v>
      </c>
      <c r="B2609" t="s">
        <v>3953</v>
      </c>
    </row>
    <row r="2610" spans="1:2" x14ac:dyDescent="0.25">
      <c r="A2610" t="s">
        <v>3954</v>
      </c>
      <c r="B2610" t="s">
        <v>3955</v>
      </c>
    </row>
    <row r="2611" spans="1:2" x14ac:dyDescent="0.25">
      <c r="A2611" t="s">
        <v>3956</v>
      </c>
      <c r="B2611" t="s">
        <v>3957</v>
      </c>
    </row>
    <row r="2612" spans="1:2" x14ac:dyDescent="0.25">
      <c r="A2612" t="s">
        <v>3958</v>
      </c>
      <c r="B2612" t="s">
        <v>3959</v>
      </c>
    </row>
    <row r="2613" spans="1:2" x14ac:dyDescent="0.25">
      <c r="A2613" t="s">
        <v>1772</v>
      </c>
      <c r="B2613" t="s">
        <v>1773</v>
      </c>
    </row>
    <row r="2614" spans="1:2" x14ac:dyDescent="0.25">
      <c r="A2614" t="s">
        <v>3960</v>
      </c>
      <c r="B2614" t="s">
        <v>3961</v>
      </c>
    </row>
    <row r="2615" spans="1:2" x14ac:dyDescent="0.25">
      <c r="A2615" t="s">
        <v>1776</v>
      </c>
      <c r="B2615" t="s">
        <v>1777</v>
      </c>
    </row>
    <row r="2616" spans="1:2" x14ac:dyDescent="0.25">
      <c r="A2616" t="s">
        <v>3962</v>
      </c>
      <c r="B2616" t="s">
        <v>3963</v>
      </c>
    </row>
    <row r="2617" spans="1:2" x14ac:dyDescent="0.25">
      <c r="A2617" t="s">
        <v>3964</v>
      </c>
      <c r="B2617" t="s">
        <v>3965</v>
      </c>
    </row>
    <row r="2618" spans="1:2" x14ac:dyDescent="0.25">
      <c r="A2618" t="s">
        <v>3966</v>
      </c>
      <c r="B2618" t="s">
        <v>3967</v>
      </c>
    </row>
    <row r="2619" spans="1:2" x14ac:dyDescent="0.25">
      <c r="A2619" t="s">
        <v>3968</v>
      </c>
      <c r="B2619" t="s">
        <v>3969</v>
      </c>
    </row>
    <row r="2620" spans="1:2" x14ac:dyDescent="0.25">
      <c r="A2620" t="s">
        <v>36</v>
      </c>
      <c r="B2620" t="s">
        <v>3970</v>
      </c>
    </row>
    <row r="2621" spans="1:2" x14ac:dyDescent="0.25">
      <c r="A2621" t="s">
        <v>3971</v>
      </c>
      <c r="B2621" t="s">
        <v>3972</v>
      </c>
    </row>
    <row r="2622" spans="1:2" x14ac:dyDescent="0.25">
      <c r="A2622" t="s">
        <v>3973</v>
      </c>
      <c r="B2622" t="s">
        <v>3974</v>
      </c>
    </row>
    <row r="2623" spans="1:2" x14ac:dyDescent="0.25">
      <c r="A2623" t="s">
        <v>3975</v>
      </c>
      <c r="B2623" t="s">
        <v>3976</v>
      </c>
    </row>
    <row r="2624" spans="1:2" x14ac:dyDescent="0.25">
      <c r="A2624" t="s">
        <v>1786</v>
      </c>
      <c r="B2624" t="s">
        <v>1787</v>
      </c>
    </row>
    <row r="2625" spans="1:2" x14ac:dyDescent="0.25">
      <c r="A2625" t="s">
        <v>3977</v>
      </c>
      <c r="B2625" t="s">
        <v>3978</v>
      </c>
    </row>
    <row r="2626" spans="1:2" x14ac:dyDescent="0.25">
      <c r="A2626" t="s">
        <v>3979</v>
      </c>
      <c r="B2626" t="s">
        <v>3980</v>
      </c>
    </row>
    <row r="2627" spans="1:2" x14ac:dyDescent="0.25">
      <c r="A2627" t="s">
        <v>3981</v>
      </c>
      <c r="B2627" t="s">
        <v>3982</v>
      </c>
    </row>
    <row r="2628" spans="1:2" x14ac:dyDescent="0.25">
      <c r="A2628" t="s">
        <v>3983</v>
      </c>
      <c r="B2628" t="s">
        <v>3984</v>
      </c>
    </row>
    <row r="2629" spans="1:2" x14ac:dyDescent="0.25">
      <c r="A2629" t="s">
        <v>3985</v>
      </c>
      <c r="B2629" t="s">
        <v>3986</v>
      </c>
    </row>
    <row r="2630" spans="1:2" x14ac:dyDescent="0.25">
      <c r="A2630" t="s">
        <v>3987</v>
      </c>
      <c r="B2630" t="s">
        <v>3988</v>
      </c>
    </row>
    <row r="2631" spans="1:2" x14ac:dyDescent="0.25">
      <c r="A2631" t="s">
        <v>3989</v>
      </c>
      <c r="B2631" t="s">
        <v>3990</v>
      </c>
    </row>
    <row r="2632" spans="1:2" x14ac:dyDescent="0.25">
      <c r="A2632" t="s">
        <v>3991</v>
      </c>
      <c r="B2632" t="s">
        <v>3992</v>
      </c>
    </row>
    <row r="2633" spans="1:2" x14ac:dyDescent="0.25">
      <c r="A2633" t="s">
        <v>3993</v>
      </c>
      <c r="B2633" t="s">
        <v>3994</v>
      </c>
    </row>
    <row r="2634" spans="1:2" x14ac:dyDescent="0.25">
      <c r="A2634" t="s">
        <v>3995</v>
      </c>
      <c r="B2634" t="s">
        <v>3996</v>
      </c>
    </row>
    <row r="2635" spans="1:2" x14ac:dyDescent="0.25">
      <c r="A2635" t="s">
        <v>3997</v>
      </c>
      <c r="B2635" t="s">
        <v>3998</v>
      </c>
    </row>
    <row r="2636" spans="1:2" x14ac:dyDescent="0.25">
      <c r="A2636" t="s">
        <v>3999</v>
      </c>
      <c r="B2636" t="s">
        <v>4000</v>
      </c>
    </row>
    <row r="2637" spans="1:2" x14ac:dyDescent="0.25">
      <c r="A2637" t="s">
        <v>4001</v>
      </c>
      <c r="B2637" t="s">
        <v>4002</v>
      </c>
    </row>
    <row r="2638" spans="1:2" x14ac:dyDescent="0.25">
      <c r="A2638" t="s">
        <v>4003</v>
      </c>
      <c r="B2638" t="s">
        <v>4004</v>
      </c>
    </row>
    <row r="2639" spans="1:2" x14ac:dyDescent="0.25">
      <c r="A2639" t="s">
        <v>4005</v>
      </c>
      <c r="B2639" t="s">
        <v>4006</v>
      </c>
    </row>
    <row r="2640" spans="1:2" x14ac:dyDescent="0.25">
      <c r="A2640" t="s">
        <v>4007</v>
      </c>
      <c r="B2640" t="s">
        <v>4008</v>
      </c>
    </row>
    <row r="2641" spans="1:2" x14ac:dyDescent="0.25">
      <c r="A2641" t="s">
        <v>4009</v>
      </c>
      <c r="B2641" t="s">
        <v>4010</v>
      </c>
    </row>
    <row r="2642" spans="1:2" x14ac:dyDescent="0.25">
      <c r="A2642" t="s">
        <v>4011</v>
      </c>
      <c r="B2642" t="s">
        <v>4012</v>
      </c>
    </row>
    <row r="2643" spans="1:2" x14ac:dyDescent="0.25">
      <c r="A2643" t="s">
        <v>4013</v>
      </c>
      <c r="B2643" t="s">
        <v>4014</v>
      </c>
    </row>
    <row r="2644" spans="1:2" x14ac:dyDescent="0.25">
      <c r="A2644" t="s">
        <v>4015</v>
      </c>
      <c r="B2644" t="s">
        <v>4016</v>
      </c>
    </row>
    <row r="2645" spans="1:2" x14ac:dyDescent="0.25">
      <c r="A2645" t="s">
        <v>4017</v>
      </c>
      <c r="B2645" t="s">
        <v>4018</v>
      </c>
    </row>
    <row r="2646" spans="1:2" x14ac:dyDescent="0.25">
      <c r="A2646" t="s">
        <v>1802</v>
      </c>
      <c r="B2646" t="s">
        <v>1803</v>
      </c>
    </row>
    <row r="2647" spans="1:2" x14ac:dyDescent="0.25">
      <c r="A2647" t="s">
        <v>1804</v>
      </c>
      <c r="B2647" t="s">
        <v>1805</v>
      </c>
    </row>
    <row r="2648" spans="1:2" x14ac:dyDescent="0.25">
      <c r="A2648" t="s">
        <v>4019</v>
      </c>
      <c r="B2648" t="s">
        <v>4020</v>
      </c>
    </row>
    <row r="2649" spans="1:2" x14ac:dyDescent="0.25">
      <c r="A2649" t="s">
        <v>4021</v>
      </c>
      <c r="B2649" t="s">
        <v>4022</v>
      </c>
    </row>
    <row r="2650" spans="1:2" x14ac:dyDescent="0.25">
      <c r="A2650" t="s">
        <v>4023</v>
      </c>
      <c r="B2650" t="s">
        <v>4024</v>
      </c>
    </row>
    <row r="2651" spans="1:2" x14ac:dyDescent="0.25">
      <c r="A2651" t="s">
        <v>4025</v>
      </c>
      <c r="B2651" t="s">
        <v>4026</v>
      </c>
    </row>
    <row r="2652" spans="1:2" x14ac:dyDescent="0.25">
      <c r="A2652" t="s">
        <v>4027</v>
      </c>
      <c r="B2652" t="s">
        <v>4028</v>
      </c>
    </row>
    <row r="2653" spans="1:2" x14ac:dyDescent="0.25">
      <c r="A2653" t="s">
        <v>4029</v>
      </c>
      <c r="B2653" t="s">
        <v>4030</v>
      </c>
    </row>
    <row r="2654" spans="1:2" x14ac:dyDescent="0.25">
      <c r="A2654" t="s">
        <v>4031</v>
      </c>
      <c r="B2654" t="s">
        <v>4032</v>
      </c>
    </row>
    <row r="2655" spans="1:2" x14ac:dyDescent="0.25">
      <c r="A2655" t="s">
        <v>1816</v>
      </c>
      <c r="B2655" t="s">
        <v>1817</v>
      </c>
    </row>
    <row r="2656" spans="1:2" x14ac:dyDescent="0.25">
      <c r="A2656" t="s">
        <v>4033</v>
      </c>
      <c r="B2656" t="s">
        <v>4034</v>
      </c>
    </row>
    <row r="2657" spans="1:2" x14ac:dyDescent="0.25">
      <c r="A2657" t="s">
        <v>4035</v>
      </c>
      <c r="B2657" t="s">
        <v>4036</v>
      </c>
    </row>
    <row r="2658" spans="1:2" x14ac:dyDescent="0.25">
      <c r="A2658" t="s">
        <v>4037</v>
      </c>
      <c r="B2658" t="s">
        <v>4038</v>
      </c>
    </row>
    <row r="2659" spans="1:2" x14ac:dyDescent="0.25">
      <c r="A2659" t="s">
        <v>4039</v>
      </c>
      <c r="B2659" t="s">
        <v>4040</v>
      </c>
    </row>
    <row r="2660" spans="1:2" x14ac:dyDescent="0.25">
      <c r="A2660" t="s">
        <v>4041</v>
      </c>
      <c r="B2660" t="s">
        <v>4042</v>
      </c>
    </row>
    <row r="2661" spans="1:2" x14ac:dyDescent="0.25">
      <c r="A2661" t="s">
        <v>4043</v>
      </c>
      <c r="B2661" t="s">
        <v>4044</v>
      </c>
    </row>
    <row r="2662" spans="1:2" x14ac:dyDescent="0.25">
      <c r="A2662" t="s">
        <v>4045</v>
      </c>
      <c r="B2662" t="s">
        <v>4046</v>
      </c>
    </row>
    <row r="2663" spans="1:2" x14ac:dyDescent="0.25">
      <c r="A2663" t="s">
        <v>4047</v>
      </c>
      <c r="B2663" t="s">
        <v>4048</v>
      </c>
    </row>
    <row r="2664" spans="1:2" x14ac:dyDescent="0.25">
      <c r="A2664" t="s">
        <v>4049</v>
      </c>
      <c r="B2664" t="s">
        <v>4050</v>
      </c>
    </row>
    <row r="2665" spans="1:2" x14ac:dyDescent="0.25">
      <c r="A2665" t="s">
        <v>4051</v>
      </c>
      <c r="B2665" t="s">
        <v>4052</v>
      </c>
    </row>
    <row r="2666" spans="1:2" x14ac:dyDescent="0.25">
      <c r="A2666" t="s">
        <v>4053</v>
      </c>
      <c r="B2666" t="s">
        <v>4054</v>
      </c>
    </row>
    <row r="2667" spans="1:2" x14ac:dyDescent="0.25">
      <c r="A2667" t="s">
        <v>4055</v>
      </c>
      <c r="B2667" t="s">
        <v>4056</v>
      </c>
    </row>
    <row r="2668" spans="1:2" x14ac:dyDescent="0.25">
      <c r="A2668" t="s">
        <v>4057</v>
      </c>
      <c r="B2668" t="s">
        <v>4058</v>
      </c>
    </row>
    <row r="2669" spans="1:2" x14ac:dyDescent="0.25">
      <c r="A2669" t="s">
        <v>4059</v>
      </c>
      <c r="B2669" t="s">
        <v>4060</v>
      </c>
    </row>
    <row r="2670" spans="1:2" x14ac:dyDescent="0.25">
      <c r="A2670" t="s">
        <v>4061</v>
      </c>
      <c r="B2670" t="s">
        <v>4062</v>
      </c>
    </row>
    <row r="2671" spans="1:2" x14ac:dyDescent="0.25">
      <c r="A2671" t="s">
        <v>4063</v>
      </c>
      <c r="B2671" t="s">
        <v>4064</v>
      </c>
    </row>
    <row r="2672" spans="1:2" x14ac:dyDescent="0.25">
      <c r="A2672" t="s">
        <v>4065</v>
      </c>
      <c r="B2672" t="s">
        <v>4066</v>
      </c>
    </row>
    <row r="2673" spans="1:2" x14ac:dyDescent="0.25">
      <c r="A2673" t="s">
        <v>1841</v>
      </c>
      <c r="B2673" t="s">
        <v>1842</v>
      </c>
    </row>
    <row r="2674" spans="1:2" x14ac:dyDescent="0.25">
      <c r="A2674" t="s">
        <v>4067</v>
      </c>
      <c r="B2674" t="s">
        <v>4068</v>
      </c>
    </row>
    <row r="2675" spans="1:2" x14ac:dyDescent="0.25">
      <c r="A2675" t="s">
        <v>4069</v>
      </c>
      <c r="B2675" t="s">
        <v>4070</v>
      </c>
    </row>
    <row r="2676" spans="1:2" x14ac:dyDescent="0.25">
      <c r="A2676" t="s">
        <v>4071</v>
      </c>
      <c r="B2676" t="s">
        <v>4072</v>
      </c>
    </row>
    <row r="2677" spans="1:2" x14ac:dyDescent="0.25">
      <c r="A2677" t="s">
        <v>4073</v>
      </c>
      <c r="B2677" t="s">
        <v>4074</v>
      </c>
    </row>
    <row r="2678" spans="1:2" x14ac:dyDescent="0.25">
      <c r="A2678" t="s">
        <v>4075</v>
      </c>
      <c r="B2678" t="s">
        <v>4076</v>
      </c>
    </row>
    <row r="2679" spans="1:2" x14ac:dyDescent="0.25">
      <c r="A2679" t="s">
        <v>4077</v>
      </c>
      <c r="B2679" t="s">
        <v>4078</v>
      </c>
    </row>
    <row r="2680" spans="1:2" x14ac:dyDescent="0.25">
      <c r="A2680" t="s">
        <v>4079</v>
      </c>
      <c r="B2680" t="s">
        <v>4080</v>
      </c>
    </row>
    <row r="2681" spans="1:2" x14ac:dyDescent="0.25">
      <c r="A2681" t="s">
        <v>4081</v>
      </c>
      <c r="B2681" t="s">
        <v>4082</v>
      </c>
    </row>
    <row r="2682" spans="1:2" x14ac:dyDescent="0.25">
      <c r="A2682" t="s">
        <v>4083</v>
      </c>
      <c r="B2682" t="s">
        <v>4084</v>
      </c>
    </row>
    <row r="2683" spans="1:2" x14ac:dyDescent="0.25">
      <c r="A2683" t="s">
        <v>4085</v>
      </c>
      <c r="B2683" t="s">
        <v>4086</v>
      </c>
    </row>
    <row r="2684" spans="1:2" x14ac:dyDescent="0.25">
      <c r="A2684" t="s">
        <v>4087</v>
      </c>
      <c r="B2684" t="s">
        <v>4088</v>
      </c>
    </row>
    <row r="2685" spans="1:2" x14ac:dyDescent="0.25">
      <c r="A2685" t="s">
        <v>4089</v>
      </c>
      <c r="B2685" t="s">
        <v>4090</v>
      </c>
    </row>
    <row r="2686" spans="1:2" x14ac:dyDescent="0.25">
      <c r="A2686" t="s">
        <v>4091</v>
      </c>
      <c r="B2686" t="s">
        <v>4092</v>
      </c>
    </row>
    <row r="2687" spans="1:2" x14ac:dyDescent="0.25">
      <c r="A2687" t="s">
        <v>734</v>
      </c>
      <c r="B2687" t="s">
        <v>4093</v>
      </c>
    </row>
    <row r="2688" spans="1:2" x14ac:dyDescent="0.25">
      <c r="A2688" t="s">
        <v>4094</v>
      </c>
      <c r="B2688" t="s">
        <v>4095</v>
      </c>
    </row>
    <row r="2689" spans="1:2" x14ac:dyDescent="0.25">
      <c r="A2689" t="s">
        <v>4096</v>
      </c>
      <c r="B2689" t="s">
        <v>4097</v>
      </c>
    </row>
    <row r="2690" spans="1:2" x14ac:dyDescent="0.25">
      <c r="A2690" t="s">
        <v>1535</v>
      </c>
      <c r="B2690" t="s">
        <v>4098</v>
      </c>
    </row>
    <row r="2691" spans="1:2" x14ac:dyDescent="0.25">
      <c r="A2691" t="s">
        <v>4099</v>
      </c>
      <c r="B2691" t="s">
        <v>4100</v>
      </c>
    </row>
    <row r="2692" spans="1:2" x14ac:dyDescent="0.25">
      <c r="A2692" t="s">
        <v>4101</v>
      </c>
      <c r="B2692" t="s">
        <v>4102</v>
      </c>
    </row>
    <row r="2693" spans="1:2" x14ac:dyDescent="0.25">
      <c r="A2693" t="s">
        <v>4103</v>
      </c>
      <c r="B2693" t="s">
        <v>4104</v>
      </c>
    </row>
    <row r="2694" spans="1:2" x14ac:dyDescent="0.25">
      <c r="A2694" t="s">
        <v>1851</v>
      </c>
      <c r="B2694" t="s">
        <v>1852</v>
      </c>
    </row>
    <row r="2695" spans="1:2" x14ac:dyDescent="0.25">
      <c r="A2695" t="s">
        <v>4105</v>
      </c>
      <c r="B2695" t="s">
        <v>4106</v>
      </c>
    </row>
    <row r="2696" spans="1:2" x14ac:dyDescent="0.25">
      <c r="A2696" t="s">
        <v>4107</v>
      </c>
      <c r="B2696" t="s">
        <v>4108</v>
      </c>
    </row>
    <row r="2697" spans="1:2" x14ac:dyDescent="0.25">
      <c r="A2697" t="s">
        <v>4109</v>
      </c>
      <c r="B2697" t="s">
        <v>4110</v>
      </c>
    </row>
    <row r="2698" spans="1:2" x14ac:dyDescent="0.25">
      <c r="A2698" t="s">
        <v>4111</v>
      </c>
      <c r="B2698" t="s">
        <v>4112</v>
      </c>
    </row>
    <row r="2699" spans="1:2" x14ac:dyDescent="0.25">
      <c r="A2699" t="s">
        <v>4113</v>
      </c>
      <c r="B2699" t="s">
        <v>4114</v>
      </c>
    </row>
    <row r="2700" spans="1:2" x14ac:dyDescent="0.25">
      <c r="A2700" t="s">
        <v>4115</v>
      </c>
      <c r="B2700" t="s">
        <v>4116</v>
      </c>
    </row>
    <row r="2701" spans="1:2" x14ac:dyDescent="0.25">
      <c r="A2701" t="s">
        <v>4117</v>
      </c>
      <c r="B2701" t="s">
        <v>4118</v>
      </c>
    </row>
    <row r="2702" spans="1:2" x14ac:dyDescent="0.25">
      <c r="A2702" t="s">
        <v>4119</v>
      </c>
      <c r="B2702" t="s">
        <v>4120</v>
      </c>
    </row>
    <row r="2703" spans="1:2" x14ac:dyDescent="0.25">
      <c r="A2703" t="s">
        <v>4121</v>
      </c>
      <c r="B2703" t="s">
        <v>4122</v>
      </c>
    </row>
    <row r="2704" spans="1:2" x14ac:dyDescent="0.25">
      <c r="A2704" t="s">
        <v>4123</v>
      </c>
      <c r="B2704" t="s">
        <v>4124</v>
      </c>
    </row>
    <row r="2705" spans="1:2" x14ac:dyDescent="0.25">
      <c r="A2705" t="s">
        <v>4125</v>
      </c>
      <c r="B2705" t="s">
        <v>4126</v>
      </c>
    </row>
    <row r="2706" spans="1:2" x14ac:dyDescent="0.25">
      <c r="A2706" t="s">
        <v>4127</v>
      </c>
      <c r="B2706" t="s">
        <v>4128</v>
      </c>
    </row>
    <row r="2707" spans="1:2" x14ac:dyDescent="0.25">
      <c r="A2707" t="s">
        <v>4129</v>
      </c>
      <c r="B2707" t="s">
        <v>4130</v>
      </c>
    </row>
    <row r="2708" spans="1:2" x14ac:dyDescent="0.25">
      <c r="A2708" t="s">
        <v>4131</v>
      </c>
      <c r="B2708" t="s">
        <v>4132</v>
      </c>
    </row>
    <row r="2709" spans="1:2" x14ac:dyDescent="0.25">
      <c r="A2709" t="s">
        <v>4133</v>
      </c>
      <c r="B2709" t="s">
        <v>4134</v>
      </c>
    </row>
    <row r="2710" spans="1:2" x14ac:dyDescent="0.25">
      <c r="A2710" t="s">
        <v>4135</v>
      </c>
      <c r="B2710" t="s">
        <v>4136</v>
      </c>
    </row>
    <row r="2711" spans="1:2" x14ac:dyDescent="0.25">
      <c r="A2711" t="s">
        <v>3738</v>
      </c>
      <c r="B2711" t="s">
        <v>4137</v>
      </c>
    </row>
    <row r="2712" spans="1:2" x14ac:dyDescent="0.25">
      <c r="A2712" t="s">
        <v>4138</v>
      </c>
      <c r="B2712" t="s">
        <v>4139</v>
      </c>
    </row>
    <row r="2713" spans="1:2" x14ac:dyDescent="0.25">
      <c r="A2713" t="s">
        <v>4140</v>
      </c>
      <c r="B2713" t="s">
        <v>4141</v>
      </c>
    </row>
    <row r="2714" spans="1:2" x14ac:dyDescent="0.25">
      <c r="A2714" t="s">
        <v>4142</v>
      </c>
      <c r="B2714" t="s">
        <v>4143</v>
      </c>
    </row>
    <row r="2715" spans="1:2" x14ac:dyDescent="0.25">
      <c r="A2715" t="s">
        <v>4144</v>
      </c>
      <c r="B2715" t="s">
        <v>4145</v>
      </c>
    </row>
    <row r="2716" spans="1:2" x14ac:dyDescent="0.25">
      <c r="A2716" t="s">
        <v>4146</v>
      </c>
      <c r="B2716" t="s">
        <v>4147</v>
      </c>
    </row>
    <row r="2717" spans="1:2" x14ac:dyDescent="0.25">
      <c r="A2717" t="s">
        <v>4148</v>
      </c>
      <c r="B2717" t="s">
        <v>4149</v>
      </c>
    </row>
    <row r="2718" spans="1:2" x14ac:dyDescent="0.25">
      <c r="A2718" t="s">
        <v>4150</v>
      </c>
      <c r="B2718" t="s">
        <v>4151</v>
      </c>
    </row>
    <row r="2719" spans="1:2" x14ac:dyDescent="0.25">
      <c r="A2719" t="s">
        <v>4152</v>
      </c>
      <c r="B2719" t="s">
        <v>4153</v>
      </c>
    </row>
    <row r="2720" spans="1:2" x14ac:dyDescent="0.25">
      <c r="A2720" t="s">
        <v>4154</v>
      </c>
      <c r="B2720" t="s">
        <v>4155</v>
      </c>
    </row>
    <row r="2721" spans="1:2" x14ac:dyDescent="0.25">
      <c r="A2721" t="s">
        <v>4156</v>
      </c>
      <c r="B2721" t="s">
        <v>4157</v>
      </c>
    </row>
    <row r="2722" spans="1:2" x14ac:dyDescent="0.25">
      <c r="A2722" t="s">
        <v>34</v>
      </c>
      <c r="B2722" t="s">
        <v>4158</v>
      </c>
    </row>
    <row r="2723" spans="1:2" x14ac:dyDescent="0.25">
      <c r="A2723" t="s">
        <v>1870</v>
      </c>
      <c r="B2723" t="s">
        <v>1871</v>
      </c>
    </row>
    <row r="2724" spans="1:2" x14ac:dyDescent="0.25">
      <c r="A2724" t="s">
        <v>4159</v>
      </c>
      <c r="B2724" t="s">
        <v>4160</v>
      </c>
    </row>
    <row r="2725" spans="1:2" x14ac:dyDescent="0.25">
      <c r="A2725" t="s">
        <v>4161</v>
      </c>
      <c r="B2725" t="s">
        <v>4162</v>
      </c>
    </row>
    <row r="2726" spans="1:2" x14ac:dyDescent="0.25">
      <c r="A2726" t="s">
        <v>4163</v>
      </c>
      <c r="B2726" t="s">
        <v>4164</v>
      </c>
    </row>
    <row r="2727" spans="1:2" x14ac:dyDescent="0.25">
      <c r="A2727" t="s">
        <v>4165</v>
      </c>
      <c r="B2727" t="s">
        <v>4166</v>
      </c>
    </row>
    <row r="2728" spans="1:2" x14ac:dyDescent="0.25">
      <c r="A2728" t="s">
        <v>4167</v>
      </c>
      <c r="B2728" t="s">
        <v>4168</v>
      </c>
    </row>
    <row r="2729" spans="1:2" x14ac:dyDescent="0.25">
      <c r="A2729" t="s">
        <v>4169</v>
      </c>
      <c r="B2729" t="s">
        <v>4170</v>
      </c>
    </row>
    <row r="2730" spans="1:2" x14ac:dyDescent="0.25">
      <c r="A2730" t="s">
        <v>4171</v>
      </c>
      <c r="B2730" t="s">
        <v>4172</v>
      </c>
    </row>
    <row r="2731" spans="1:2" x14ac:dyDescent="0.25">
      <c r="A2731" t="s">
        <v>4173</v>
      </c>
      <c r="B2731" t="s">
        <v>4174</v>
      </c>
    </row>
    <row r="2732" spans="1:2" x14ac:dyDescent="0.25">
      <c r="A2732" t="s">
        <v>4175</v>
      </c>
      <c r="B2732" t="s">
        <v>4176</v>
      </c>
    </row>
    <row r="2733" spans="1:2" x14ac:dyDescent="0.25">
      <c r="A2733" t="s">
        <v>4177</v>
      </c>
      <c r="B2733" t="s">
        <v>4178</v>
      </c>
    </row>
    <row r="2734" spans="1:2" x14ac:dyDescent="0.25">
      <c r="A2734" t="s">
        <v>4179</v>
      </c>
      <c r="B2734" t="s">
        <v>4180</v>
      </c>
    </row>
    <row r="2735" spans="1:2" x14ac:dyDescent="0.25">
      <c r="A2735" t="s">
        <v>4181</v>
      </c>
      <c r="B2735" t="s">
        <v>4182</v>
      </c>
    </row>
    <row r="2736" spans="1:2" x14ac:dyDescent="0.25">
      <c r="A2736" t="s">
        <v>4183</v>
      </c>
      <c r="B2736" t="s">
        <v>4184</v>
      </c>
    </row>
    <row r="2737" spans="1:2" x14ac:dyDescent="0.25">
      <c r="A2737" t="s">
        <v>4185</v>
      </c>
      <c r="B2737" t="s">
        <v>4186</v>
      </c>
    </row>
    <row r="2738" spans="1:2" x14ac:dyDescent="0.25">
      <c r="A2738" t="s">
        <v>4187</v>
      </c>
      <c r="B2738" t="s">
        <v>4188</v>
      </c>
    </row>
    <row r="2739" spans="1:2" x14ac:dyDescent="0.25">
      <c r="A2739" t="s">
        <v>4189</v>
      </c>
      <c r="B2739" t="s">
        <v>4190</v>
      </c>
    </row>
    <row r="2740" spans="1:2" x14ac:dyDescent="0.25">
      <c r="A2740" t="s">
        <v>4191</v>
      </c>
      <c r="B2740" t="s">
        <v>4192</v>
      </c>
    </row>
    <row r="2741" spans="1:2" x14ac:dyDescent="0.25">
      <c r="A2741" t="s">
        <v>1874</v>
      </c>
      <c r="B2741" t="s">
        <v>1875</v>
      </c>
    </row>
    <row r="2742" spans="1:2" x14ac:dyDescent="0.25">
      <c r="A2742" t="s">
        <v>4193</v>
      </c>
      <c r="B2742" t="s">
        <v>4194</v>
      </c>
    </row>
    <row r="2743" spans="1:2" x14ac:dyDescent="0.25">
      <c r="A2743" t="s">
        <v>1941</v>
      </c>
      <c r="B2743" t="s">
        <v>4195</v>
      </c>
    </row>
    <row r="2744" spans="1:2" x14ac:dyDescent="0.25">
      <c r="A2744" t="s">
        <v>4196</v>
      </c>
      <c r="B2744" t="s">
        <v>4197</v>
      </c>
    </row>
    <row r="2745" spans="1:2" x14ac:dyDescent="0.25">
      <c r="A2745" t="s">
        <v>4198</v>
      </c>
      <c r="B2745" t="s">
        <v>4199</v>
      </c>
    </row>
    <row r="2746" spans="1:2" x14ac:dyDescent="0.25">
      <c r="A2746" t="s">
        <v>4200</v>
      </c>
      <c r="B2746" t="s">
        <v>4201</v>
      </c>
    </row>
    <row r="2747" spans="1:2" x14ac:dyDescent="0.25">
      <c r="A2747" t="s">
        <v>1876</v>
      </c>
      <c r="B2747" t="s">
        <v>1877</v>
      </c>
    </row>
    <row r="2748" spans="1:2" x14ac:dyDescent="0.25">
      <c r="A2748" t="s">
        <v>1880</v>
      </c>
      <c r="B2748" t="s">
        <v>1881</v>
      </c>
    </row>
    <row r="2749" spans="1:2" x14ac:dyDescent="0.25">
      <c r="A2749" t="s">
        <v>4202</v>
      </c>
      <c r="B2749" t="s">
        <v>4203</v>
      </c>
    </row>
    <row r="2750" spans="1:2" x14ac:dyDescent="0.25">
      <c r="A2750" t="s">
        <v>4204</v>
      </c>
      <c r="B2750" t="s">
        <v>4205</v>
      </c>
    </row>
    <row r="2751" spans="1:2" x14ac:dyDescent="0.25">
      <c r="A2751" t="s">
        <v>4206</v>
      </c>
      <c r="B2751" t="s">
        <v>4207</v>
      </c>
    </row>
    <row r="2752" spans="1:2" x14ac:dyDescent="0.25">
      <c r="A2752" t="s">
        <v>4208</v>
      </c>
      <c r="B2752" t="s">
        <v>4209</v>
      </c>
    </row>
    <row r="2753" spans="1:2" x14ac:dyDescent="0.25">
      <c r="A2753" t="s">
        <v>590</v>
      </c>
      <c r="B2753" t="s">
        <v>4210</v>
      </c>
    </row>
    <row r="2754" spans="1:2" x14ac:dyDescent="0.25">
      <c r="A2754" t="s">
        <v>4211</v>
      </c>
      <c r="B2754" t="s">
        <v>4212</v>
      </c>
    </row>
    <row r="2755" spans="1:2" x14ac:dyDescent="0.25">
      <c r="A2755" t="s">
        <v>4213</v>
      </c>
      <c r="B2755" t="s">
        <v>4214</v>
      </c>
    </row>
    <row r="2756" spans="1:2" x14ac:dyDescent="0.25">
      <c r="A2756" t="s">
        <v>4215</v>
      </c>
      <c r="B2756" t="s">
        <v>4216</v>
      </c>
    </row>
    <row r="2757" spans="1:2" x14ac:dyDescent="0.25">
      <c r="A2757" t="s">
        <v>716</v>
      </c>
      <c r="B2757" t="s">
        <v>4217</v>
      </c>
    </row>
    <row r="2758" spans="1:2" x14ac:dyDescent="0.25">
      <c r="A2758" t="s">
        <v>1884</v>
      </c>
      <c r="B2758" t="s">
        <v>1885</v>
      </c>
    </row>
    <row r="2759" spans="1:2" x14ac:dyDescent="0.25">
      <c r="A2759" t="s">
        <v>300</v>
      </c>
      <c r="B2759" t="s">
        <v>4218</v>
      </c>
    </row>
    <row r="2760" spans="1:2" x14ac:dyDescent="0.25">
      <c r="A2760" t="s">
        <v>4219</v>
      </c>
      <c r="B2760" t="s">
        <v>4220</v>
      </c>
    </row>
    <row r="2761" spans="1:2" x14ac:dyDescent="0.25">
      <c r="A2761" t="s">
        <v>4221</v>
      </c>
      <c r="B2761" t="s">
        <v>4222</v>
      </c>
    </row>
    <row r="2762" spans="1:2" x14ac:dyDescent="0.25">
      <c r="A2762" t="s">
        <v>4223</v>
      </c>
      <c r="B2762" t="s">
        <v>4224</v>
      </c>
    </row>
    <row r="2763" spans="1:2" x14ac:dyDescent="0.25">
      <c r="A2763" t="s">
        <v>1888</v>
      </c>
      <c r="B2763" t="s">
        <v>1889</v>
      </c>
    </row>
    <row r="2764" spans="1:2" x14ac:dyDescent="0.25">
      <c r="A2764" t="s">
        <v>4225</v>
      </c>
      <c r="B2764" t="s">
        <v>4226</v>
      </c>
    </row>
    <row r="2765" spans="1:2" x14ac:dyDescent="0.25">
      <c r="A2765" t="s">
        <v>4227</v>
      </c>
      <c r="B2765" t="s">
        <v>4228</v>
      </c>
    </row>
    <row r="2766" spans="1:2" x14ac:dyDescent="0.25">
      <c r="A2766" t="s">
        <v>4229</v>
      </c>
      <c r="B2766" t="s">
        <v>4230</v>
      </c>
    </row>
    <row r="2767" spans="1:2" x14ac:dyDescent="0.25">
      <c r="A2767" t="s">
        <v>4231</v>
      </c>
      <c r="B2767" t="s">
        <v>4232</v>
      </c>
    </row>
    <row r="2768" spans="1:2" x14ac:dyDescent="0.25">
      <c r="A2768" t="s">
        <v>4233</v>
      </c>
      <c r="B2768" t="s">
        <v>4234</v>
      </c>
    </row>
    <row r="2769" spans="1:2" x14ac:dyDescent="0.25">
      <c r="A2769" t="s">
        <v>4235</v>
      </c>
      <c r="B2769" t="s">
        <v>4236</v>
      </c>
    </row>
    <row r="2770" spans="1:2" x14ac:dyDescent="0.25">
      <c r="A2770" t="s">
        <v>4237</v>
      </c>
      <c r="B2770" t="s">
        <v>4238</v>
      </c>
    </row>
    <row r="2771" spans="1:2" x14ac:dyDescent="0.25">
      <c r="A2771" t="s">
        <v>4239</v>
      </c>
      <c r="B2771" t="s">
        <v>4240</v>
      </c>
    </row>
    <row r="2772" spans="1:2" x14ac:dyDescent="0.25">
      <c r="A2772" t="s">
        <v>4241</v>
      </c>
      <c r="B2772" t="s">
        <v>4242</v>
      </c>
    </row>
    <row r="2773" spans="1:2" x14ac:dyDescent="0.25">
      <c r="A2773" t="s">
        <v>4243</v>
      </c>
      <c r="B2773" t="s">
        <v>4244</v>
      </c>
    </row>
    <row r="2774" spans="1:2" x14ac:dyDescent="0.25">
      <c r="A2774" t="s">
        <v>4245</v>
      </c>
      <c r="B2774" t="s">
        <v>4246</v>
      </c>
    </row>
    <row r="2775" spans="1:2" x14ac:dyDescent="0.25">
      <c r="A2775" t="s">
        <v>4247</v>
      </c>
      <c r="B2775" t="s">
        <v>4248</v>
      </c>
    </row>
    <row r="2776" spans="1:2" x14ac:dyDescent="0.25">
      <c r="A2776" t="s">
        <v>4249</v>
      </c>
      <c r="B2776" t="s">
        <v>4250</v>
      </c>
    </row>
    <row r="2777" spans="1:2" x14ac:dyDescent="0.25">
      <c r="A2777" t="s">
        <v>4251</v>
      </c>
      <c r="B2777" t="s">
        <v>4252</v>
      </c>
    </row>
    <row r="2778" spans="1:2" x14ac:dyDescent="0.25">
      <c r="A2778" t="s">
        <v>4253</v>
      </c>
      <c r="B2778" t="s">
        <v>4254</v>
      </c>
    </row>
    <row r="2779" spans="1:2" x14ac:dyDescent="0.25">
      <c r="A2779" t="s">
        <v>4255</v>
      </c>
      <c r="B2779" t="s">
        <v>4256</v>
      </c>
    </row>
    <row r="2780" spans="1:2" x14ac:dyDescent="0.25">
      <c r="A2780" t="s">
        <v>4257</v>
      </c>
      <c r="B2780" t="s">
        <v>4258</v>
      </c>
    </row>
    <row r="2781" spans="1:2" x14ac:dyDescent="0.25">
      <c r="A2781" t="s">
        <v>4259</v>
      </c>
      <c r="B2781" t="s">
        <v>4260</v>
      </c>
    </row>
    <row r="2782" spans="1:2" x14ac:dyDescent="0.25">
      <c r="A2782" t="s">
        <v>4261</v>
      </c>
      <c r="B2782" t="s">
        <v>4262</v>
      </c>
    </row>
    <row r="2783" spans="1:2" x14ac:dyDescent="0.25">
      <c r="A2783" t="s">
        <v>4263</v>
      </c>
      <c r="B2783" t="s">
        <v>4264</v>
      </c>
    </row>
    <row r="2784" spans="1:2" x14ac:dyDescent="0.25">
      <c r="A2784" t="s">
        <v>4265</v>
      </c>
      <c r="B2784" t="s">
        <v>4266</v>
      </c>
    </row>
    <row r="2785" spans="1:2" x14ac:dyDescent="0.25">
      <c r="A2785" t="s">
        <v>4267</v>
      </c>
      <c r="B2785" t="s">
        <v>4268</v>
      </c>
    </row>
    <row r="2786" spans="1:2" x14ac:dyDescent="0.25">
      <c r="A2786" t="s">
        <v>4269</v>
      </c>
      <c r="B2786" t="s">
        <v>4270</v>
      </c>
    </row>
    <row r="2787" spans="1:2" x14ac:dyDescent="0.25">
      <c r="A2787" t="s">
        <v>4271</v>
      </c>
      <c r="B2787" t="s">
        <v>4272</v>
      </c>
    </row>
    <row r="2788" spans="1:2" x14ac:dyDescent="0.25">
      <c r="A2788" t="s">
        <v>4273</v>
      </c>
      <c r="B2788" t="s">
        <v>4274</v>
      </c>
    </row>
    <row r="2789" spans="1:2" x14ac:dyDescent="0.25">
      <c r="A2789" t="s">
        <v>1917</v>
      </c>
      <c r="B2789" t="s">
        <v>1918</v>
      </c>
    </row>
    <row r="2790" spans="1:2" x14ac:dyDescent="0.25">
      <c r="A2790" t="s">
        <v>4275</v>
      </c>
      <c r="B2790" t="s">
        <v>4276</v>
      </c>
    </row>
    <row r="2791" spans="1:2" x14ac:dyDescent="0.25">
      <c r="A2791" t="s">
        <v>4277</v>
      </c>
      <c r="B2791" t="s">
        <v>4278</v>
      </c>
    </row>
    <row r="2792" spans="1:2" x14ac:dyDescent="0.25">
      <c r="A2792" t="s">
        <v>4279</v>
      </c>
      <c r="B2792" t="s">
        <v>4280</v>
      </c>
    </row>
    <row r="2793" spans="1:2" x14ac:dyDescent="0.25">
      <c r="A2793" t="s">
        <v>4281</v>
      </c>
      <c r="B2793" t="s">
        <v>4282</v>
      </c>
    </row>
    <row r="2794" spans="1:2" x14ac:dyDescent="0.25">
      <c r="A2794" t="s">
        <v>1925</v>
      </c>
      <c r="B2794" t="s">
        <v>1926</v>
      </c>
    </row>
    <row r="2795" spans="1:2" x14ac:dyDescent="0.25">
      <c r="A2795" t="s">
        <v>4283</v>
      </c>
      <c r="B2795" t="s">
        <v>4284</v>
      </c>
    </row>
    <row r="2796" spans="1:2" x14ac:dyDescent="0.25">
      <c r="A2796" t="s">
        <v>4285</v>
      </c>
      <c r="B2796" t="s">
        <v>4286</v>
      </c>
    </row>
    <row r="2797" spans="1:2" x14ac:dyDescent="0.25">
      <c r="A2797" t="s">
        <v>4287</v>
      </c>
      <c r="B2797" t="s">
        <v>4288</v>
      </c>
    </row>
    <row r="2798" spans="1:2" x14ac:dyDescent="0.25">
      <c r="A2798" t="s">
        <v>1927</v>
      </c>
      <c r="B2798" t="s">
        <v>1928</v>
      </c>
    </row>
    <row r="2799" spans="1:2" x14ac:dyDescent="0.25">
      <c r="A2799" t="s">
        <v>4289</v>
      </c>
      <c r="B2799" t="s">
        <v>4290</v>
      </c>
    </row>
    <row r="2800" spans="1:2" x14ac:dyDescent="0.25">
      <c r="A2800" t="s">
        <v>4291</v>
      </c>
      <c r="B2800" t="s">
        <v>4292</v>
      </c>
    </row>
    <row r="2801" spans="1:2" x14ac:dyDescent="0.25">
      <c r="A2801" t="s">
        <v>4293</v>
      </c>
      <c r="B2801" t="s">
        <v>4294</v>
      </c>
    </row>
    <row r="2802" spans="1:2" x14ac:dyDescent="0.25">
      <c r="A2802" t="s">
        <v>4295</v>
      </c>
      <c r="B2802" t="s">
        <v>4296</v>
      </c>
    </row>
    <row r="2803" spans="1:2" x14ac:dyDescent="0.25">
      <c r="A2803" t="s">
        <v>4297</v>
      </c>
      <c r="B2803" t="s">
        <v>4298</v>
      </c>
    </row>
    <row r="2804" spans="1:2" x14ac:dyDescent="0.25">
      <c r="A2804" t="s">
        <v>1929</v>
      </c>
      <c r="B2804" t="s">
        <v>1930</v>
      </c>
    </row>
    <row r="2805" spans="1:2" x14ac:dyDescent="0.25">
      <c r="A2805" t="s">
        <v>1931</v>
      </c>
      <c r="B2805" t="s">
        <v>1932</v>
      </c>
    </row>
    <row r="2806" spans="1:2" x14ac:dyDescent="0.25">
      <c r="A2806" t="s">
        <v>4299</v>
      </c>
      <c r="B2806" t="s">
        <v>4300</v>
      </c>
    </row>
    <row r="2807" spans="1:2" x14ac:dyDescent="0.25">
      <c r="A2807" t="s">
        <v>1953</v>
      </c>
      <c r="B2807" t="s">
        <v>1954</v>
      </c>
    </row>
    <row r="2808" spans="1:2" x14ac:dyDescent="0.25">
      <c r="A2808" t="s">
        <v>4301</v>
      </c>
      <c r="B2808" t="s">
        <v>4302</v>
      </c>
    </row>
    <row r="2809" spans="1:2" x14ac:dyDescent="0.25">
      <c r="A2809" t="s">
        <v>4303</v>
      </c>
      <c r="B2809" t="s">
        <v>4304</v>
      </c>
    </row>
    <row r="2810" spans="1:2" x14ac:dyDescent="0.25">
      <c r="A2810" t="s">
        <v>4305</v>
      </c>
      <c r="B2810" t="s">
        <v>4306</v>
      </c>
    </row>
    <row r="2811" spans="1:2" x14ac:dyDescent="0.25">
      <c r="A2811" t="s">
        <v>1961</v>
      </c>
      <c r="B2811" t="s">
        <v>4307</v>
      </c>
    </row>
    <row r="2812" spans="1:2" x14ac:dyDescent="0.25">
      <c r="A2812" t="s">
        <v>4308</v>
      </c>
      <c r="B2812" t="s">
        <v>4309</v>
      </c>
    </row>
    <row r="2813" spans="1:2" x14ac:dyDescent="0.25">
      <c r="A2813" t="s">
        <v>4310</v>
      </c>
      <c r="B2813" t="s">
        <v>4311</v>
      </c>
    </row>
    <row r="2814" spans="1:2" x14ac:dyDescent="0.25">
      <c r="A2814" t="s">
        <v>4312</v>
      </c>
      <c r="B2814" t="s">
        <v>4313</v>
      </c>
    </row>
    <row r="2815" spans="1:2" x14ac:dyDescent="0.25">
      <c r="A2815" t="s">
        <v>4314</v>
      </c>
      <c r="B2815" t="s">
        <v>4315</v>
      </c>
    </row>
    <row r="2816" spans="1:2" x14ac:dyDescent="0.25">
      <c r="A2816" t="s">
        <v>4316</v>
      </c>
      <c r="B2816" t="s">
        <v>4317</v>
      </c>
    </row>
    <row r="2817" spans="1:2" x14ac:dyDescent="0.25">
      <c r="A2817" t="s">
        <v>4318</v>
      </c>
      <c r="B2817" t="s">
        <v>4319</v>
      </c>
    </row>
    <row r="2818" spans="1:2" x14ac:dyDescent="0.25">
      <c r="A2818" t="s">
        <v>4320</v>
      </c>
      <c r="B2818" t="s">
        <v>4321</v>
      </c>
    </row>
    <row r="2819" spans="1:2" x14ac:dyDescent="0.25">
      <c r="A2819" t="s">
        <v>4322</v>
      </c>
      <c r="B2819" t="s">
        <v>4323</v>
      </c>
    </row>
    <row r="2820" spans="1:2" x14ac:dyDescent="0.25">
      <c r="A2820" t="s">
        <v>4324</v>
      </c>
      <c r="B2820" t="s">
        <v>4325</v>
      </c>
    </row>
    <row r="2821" spans="1:2" x14ac:dyDescent="0.25">
      <c r="A2821" t="s">
        <v>4326</v>
      </c>
      <c r="B2821" t="s">
        <v>4327</v>
      </c>
    </row>
    <row r="2822" spans="1:2" x14ac:dyDescent="0.25">
      <c r="A2822" t="s">
        <v>4328</v>
      </c>
      <c r="B2822" t="s">
        <v>4329</v>
      </c>
    </row>
    <row r="2823" spans="1:2" x14ac:dyDescent="0.25">
      <c r="A2823" t="s">
        <v>4330</v>
      </c>
      <c r="B2823" t="s">
        <v>4331</v>
      </c>
    </row>
    <row r="2824" spans="1:2" x14ac:dyDescent="0.25">
      <c r="A2824" t="s">
        <v>4332</v>
      </c>
      <c r="B2824" t="s">
        <v>4333</v>
      </c>
    </row>
    <row r="2825" spans="1:2" x14ac:dyDescent="0.25">
      <c r="A2825" t="s">
        <v>4334</v>
      </c>
      <c r="B2825" t="s">
        <v>4335</v>
      </c>
    </row>
    <row r="2826" spans="1:2" x14ac:dyDescent="0.25">
      <c r="A2826" t="s">
        <v>4336</v>
      </c>
      <c r="B2826" t="s">
        <v>4337</v>
      </c>
    </row>
    <row r="2827" spans="1:2" x14ac:dyDescent="0.25">
      <c r="A2827" t="s">
        <v>4338</v>
      </c>
      <c r="B2827" t="s">
        <v>4339</v>
      </c>
    </row>
    <row r="2828" spans="1:2" x14ac:dyDescent="0.25">
      <c r="A2828" t="s">
        <v>4340</v>
      </c>
      <c r="B2828" t="s">
        <v>4341</v>
      </c>
    </row>
    <row r="2829" spans="1:2" x14ac:dyDescent="0.25">
      <c r="A2829" t="s">
        <v>4342</v>
      </c>
      <c r="B2829" t="s">
        <v>4343</v>
      </c>
    </row>
    <row r="2830" spans="1:2" x14ac:dyDescent="0.25">
      <c r="A2830" t="s">
        <v>51</v>
      </c>
      <c r="B2830" t="s">
        <v>50</v>
      </c>
    </row>
    <row r="2831" spans="1:2" x14ac:dyDescent="0.25">
      <c r="A2831" t="s">
        <v>1987</v>
      </c>
      <c r="B2831" t="s">
        <v>1988</v>
      </c>
    </row>
    <row r="2832" spans="1:2" x14ac:dyDescent="0.25">
      <c r="A2832" t="s">
        <v>4344</v>
      </c>
      <c r="B2832" t="s">
        <v>4345</v>
      </c>
    </row>
    <row r="2833" spans="1:2" x14ac:dyDescent="0.25">
      <c r="A2833" t="s">
        <v>4346</v>
      </c>
      <c r="B2833" t="s">
        <v>4347</v>
      </c>
    </row>
    <row r="2834" spans="1:2" x14ac:dyDescent="0.25">
      <c r="A2834" t="s">
        <v>4348</v>
      </c>
      <c r="B2834" t="s">
        <v>4349</v>
      </c>
    </row>
    <row r="2835" spans="1:2" x14ac:dyDescent="0.25">
      <c r="A2835" t="s">
        <v>4350</v>
      </c>
      <c r="B2835" t="s">
        <v>4351</v>
      </c>
    </row>
    <row r="2836" spans="1:2" x14ac:dyDescent="0.25">
      <c r="A2836" t="s">
        <v>4352</v>
      </c>
      <c r="B2836" t="s">
        <v>4353</v>
      </c>
    </row>
    <row r="2837" spans="1:2" x14ac:dyDescent="0.25">
      <c r="A2837" t="s">
        <v>4354</v>
      </c>
      <c r="B2837" t="s">
        <v>4355</v>
      </c>
    </row>
    <row r="2838" spans="1:2" x14ac:dyDescent="0.25">
      <c r="A2838" t="s">
        <v>4356</v>
      </c>
      <c r="B2838" t="s">
        <v>4357</v>
      </c>
    </row>
    <row r="2839" spans="1:2" x14ac:dyDescent="0.25">
      <c r="A2839" t="s">
        <v>4358</v>
      </c>
      <c r="B2839" t="s">
        <v>4359</v>
      </c>
    </row>
    <row r="2840" spans="1:2" x14ac:dyDescent="0.25">
      <c r="A2840" t="s">
        <v>4360</v>
      </c>
      <c r="B2840" t="s">
        <v>4361</v>
      </c>
    </row>
    <row r="2841" spans="1:2" x14ac:dyDescent="0.25">
      <c r="A2841" t="s">
        <v>4362</v>
      </c>
      <c r="B2841" t="s">
        <v>4363</v>
      </c>
    </row>
    <row r="2842" spans="1:2" x14ac:dyDescent="0.25">
      <c r="A2842" t="s">
        <v>2002</v>
      </c>
      <c r="B2842" t="s">
        <v>2003</v>
      </c>
    </row>
    <row r="2843" spans="1:2" x14ac:dyDescent="0.25">
      <c r="A2843" t="s">
        <v>4364</v>
      </c>
      <c r="B2843" t="s">
        <v>4365</v>
      </c>
    </row>
    <row r="2844" spans="1:2" x14ac:dyDescent="0.25">
      <c r="A2844" t="s">
        <v>4366</v>
      </c>
      <c r="B2844" t="s">
        <v>4367</v>
      </c>
    </row>
    <row r="2845" spans="1:2" x14ac:dyDescent="0.25">
      <c r="A2845" t="s">
        <v>4368</v>
      </c>
      <c r="B2845" t="s">
        <v>4369</v>
      </c>
    </row>
    <row r="2846" spans="1:2" x14ac:dyDescent="0.25">
      <c r="A2846" t="s">
        <v>4370</v>
      </c>
      <c r="B2846" t="s">
        <v>4371</v>
      </c>
    </row>
    <row r="2847" spans="1:2" x14ac:dyDescent="0.25">
      <c r="A2847" t="s">
        <v>4372</v>
      </c>
      <c r="B2847" t="s">
        <v>4373</v>
      </c>
    </row>
    <row r="2848" spans="1:2" x14ac:dyDescent="0.25">
      <c r="A2848" t="s">
        <v>4374</v>
      </c>
      <c r="B2848" t="s">
        <v>4375</v>
      </c>
    </row>
    <row r="2849" spans="1:2" x14ac:dyDescent="0.25">
      <c r="A2849" t="s">
        <v>4376</v>
      </c>
      <c r="B2849" t="s">
        <v>4377</v>
      </c>
    </row>
    <row r="2850" spans="1:2" x14ac:dyDescent="0.25">
      <c r="A2850" t="s">
        <v>2009</v>
      </c>
      <c r="B2850" t="s">
        <v>2010</v>
      </c>
    </row>
    <row r="2851" spans="1:2" x14ac:dyDescent="0.25">
      <c r="A2851" t="s">
        <v>4378</v>
      </c>
      <c r="B2851" t="s">
        <v>4379</v>
      </c>
    </row>
    <row r="2852" spans="1:2" x14ac:dyDescent="0.25">
      <c r="A2852" t="s">
        <v>4380</v>
      </c>
      <c r="B2852" t="s">
        <v>4381</v>
      </c>
    </row>
    <row r="2853" spans="1:2" x14ac:dyDescent="0.25">
      <c r="A2853" t="s">
        <v>4382</v>
      </c>
      <c r="B2853" t="s">
        <v>4383</v>
      </c>
    </row>
    <row r="2854" spans="1:2" x14ac:dyDescent="0.25">
      <c r="A2854" t="s">
        <v>4384</v>
      </c>
      <c r="B2854" t="s">
        <v>4385</v>
      </c>
    </row>
    <row r="2855" spans="1:2" x14ac:dyDescent="0.25">
      <c r="A2855" t="s">
        <v>4386</v>
      </c>
      <c r="B2855" t="s">
        <v>4387</v>
      </c>
    </row>
    <row r="2856" spans="1:2" x14ac:dyDescent="0.25">
      <c r="A2856" t="s">
        <v>4388</v>
      </c>
      <c r="B2856" t="s">
        <v>4389</v>
      </c>
    </row>
    <row r="2857" spans="1:2" x14ac:dyDescent="0.25">
      <c r="A2857" t="s">
        <v>4390</v>
      </c>
      <c r="B2857" t="s">
        <v>4391</v>
      </c>
    </row>
    <row r="2858" spans="1:2" x14ac:dyDescent="0.25">
      <c r="A2858" t="s">
        <v>4392</v>
      </c>
      <c r="B2858" t="s">
        <v>4393</v>
      </c>
    </row>
    <row r="2859" spans="1:2" x14ac:dyDescent="0.25">
      <c r="A2859" t="s">
        <v>4394</v>
      </c>
      <c r="B2859" t="s">
        <v>4395</v>
      </c>
    </row>
    <row r="2860" spans="1:2" x14ac:dyDescent="0.25">
      <c r="A2860" t="s">
        <v>4396</v>
      </c>
      <c r="B2860" t="s">
        <v>4397</v>
      </c>
    </row>
    <row r="2861" spans="1:2" x14ac:dyDescent="0.25">
      <c r="A2861" t="s">
        <v>4398</v>
      </c>
      <c r="B2861" t="s">
        <v>4399</v>
      </c>
    </row>
    <row r="2862" spans="1:2" x14ac:dyDescent="0.25">
      <c r="A2862" t="s">
        <v>2025</v>
      </c>
      <c r="B2862" t="s">
        <v>2026</v>
      </c>
    </row>
    <row r="2863" spans="1:2" x14ac:dyDescent="0.25">
      <c r="A2863" t="s">
        <v>4400</v>
      </c>
      <c r="B2863" t="s">
        <v>4401</v>
      </c>
    </row>
    <row r="2864" spans="1:2" x14ac:dyDescent="0.25">
      <c r="A2864" t="s">
        <v>2029</v>
      </c>
      <c r="B2864" t="s">
        <v>2030</v>
      </c>
    </row>
    <row r="2865" spans="1:2" x14ac:dyDescent="0.25">
      <c r="A2865" t="s">
        <v>4402</v>
      </c>
      <c r="B2865" t="s">
        <v>4403</v>
      </c>
    </row>
    <row r="2866" spans="1:2" x14ac:dyDescent="0.25">
      <c r="A2866" t="s">
        <v>2041</v>
      </c>
      <c r="B2866" t="s">
        <v>2042</v>
      </c>
    </row>
    <row r="2867" spans="1:2" x14ac:dyDescent="0.25">
      <c r="A2867" t="s">
        <v>4404</v>
      </c>
      <c r="B2867" t="s">
        <v>4405</v>
      </c>
    </row>
    <row r="2868" spans="1:2" x14ac:dyDescent="0.25">
      <c r="A2868" t="s">
        <v>2043</v>
      </c>
      <c r="B2868" t="s">
        <v>2044</v>
      </c>
    </row>
    <row r="2869" spans="1:2" x14ac:dyDescent="0.25">
      <c r="A2869" t="s">
        <v>2055</v>
      </c>
      <c r="B2869" t="s">
        <v>2056</v>
      </c>
    </row>
    <row r="2870" spans="1:2" x14ac:dyDescent="0.25">
      <c r="A2870" t="s">
        <v>4406</v>
      </c>
      <c r="B2870" t="s">
        <v>4407</v>
      </c>
    </row>
    <row r="2871" spans="1:2" x14ac:dyDescent="0.25">
      <c r="A2871" t="s">
        <v>4408</v>
      </c>
      <c r="B2871" t="s">
        <v>4409</v>
      </c>
    </row>
    <row r="2872" spans="1:2" x14ac:dyDescent="0.25">
      <c r="A2872" t="s">
        <v>4410</v>
      </c>
      <c r="B2872" t="s">
        <v>4411</v>
      </c>
    </row>
    <row r="2873" spans="1:2" x14ac:dyDescent="0.25">
      <c r="A2873" t="s">
        <v>4412</v>
      </c>
      <c r="B2873" t="s">
        <v>4413</v>
      </c>
    </row>
    <row r="2874" spans="1:2" x14ac:dyDescent="0.25">
      <c r="A2874" t="s">
        <v>2064</v>
      </c>
      <c r="B2874" t="s">
        <v>2065</v>
      </c>
    </row>
    <row r="2875" spans="1:2" x14ac:dyDescent="0.25">
      <c r="A2875" t="s">
        <v>2066</v>
      </c>
      <c r="B2875" t="s">
        <v>2067</v>
      </c>
    </row>
    <row r="2876" spans="1:2" x14ac:dyDescent="0.25">
      <c r="A2876" t="s">
        <v>2068</v>
      </c>
      <c r="B2876" t="s">
        <v>2069</v>
      </c>
    </row>
    <row r="2877" spans="1:2" x14ac:dyDescent="0.25">
      <c r="A2877" t="s">
        <v>4414</v>
      </c>
      <c r="B2877" t="s">
        <v>4415</v>
      </c>
    </row>
    <row r="2878" spans="1:2" x14ac:dyDescent="0.25">
      <c r="A2878" t="s">
        <v>4416</v>
      </c>
      <c r="B2878" t="s">
        <v>4417</v>
      </c>
    </row>
    <row r="2879" spans="1:2" x14ac:dyDescent="0.25">
      <c r="A2879" t="s">
        <v>4418</v>
      </c>
      <c r="B2879" t="s">
        <v>4419</v>
      </c>
    </row>
    <row r="2880" spans="1:2" x14ac:dyDescent="0.25">
      <c r="A2880" t="s">
        <v>4420</v>
      </c>
      <c r="B2880" t="s">
        <v>4421</v>
      </c>
    </row>
    <row r="2881" spans="1:2" x14ac:dyDescent="0.25">
      <c r="A2881" t="s">
        <v>4422</v>
      </c>
      <c r="B2881" t="s">
        <v>4423</v>
      </c>
    </row>
    <row r="2882" spans="1:2" x14ac:dyDescent="0.25">
      <c r="A2882" t="s">
        <v>4424</v>
      </c>
      <c r="B2882" t="s">
        <v>4425</v>
      </c>
    </row>
    <row r="2883" spans="1:2" x14ac:dyDescent="0.25">
      <c r="A2883" t="s">
        <v>2077</v>
      </c>
      <c r="B2883" t="s">
        <v>2078</v>
      </c>
    </row>
    <row r="2884" spans="1:2" x14ac:dyDescent="0.25">
      <c r="A2884" t="s">
        <v>4426</v>
      </c>
      <c r="B2884" t="s">
        <v>4427</v>
      </c>
    </row>
    <row r="2885" spans="1:2" x14ac:dyDescent="0.25">
      <c r="A2885" t="s">
        <v>4428</v>
      </c>
      <c r="B2885" t="s">
        <v>4429</v>
      </c>
    </row>
    <row r="2886" spans="1:2" x14ac:dyDescent="0.25">
      <c r="A2886" t="s">
        <v>4430</v>
      </c>
      <c r="B2886" t="s">
        <v>4431</v>
      </c>
    </row>
    <row r="2887" spans="1:2" x14ac:dyDescent="0.25">
      <c r="A2887" t="s">
        <v>4432</v>
      </c>
      <c r="B2887" t="s">
        <v>4433</v>
      </c>
    </row>
    <row r="2888" spans="1:2" x14ac:dyDescent="0.25">
      <c r="A2888" t="s">
        <v>4434</v>
      </c>
      <c r="B2888" t="s">
        <v>4435</v>
      </c>
    </row>
    <row r="2889" spans="1:2" x14ac:dyDescent="0.25">
      <c r="A2889" t="s">
        <v>4436</v>
      </c>
      <c r="B2889" t="s">
        <v>4437</v>
      </c>
    </row>
    <row r="2890" spans="1:2" x14ac:dyDescent="0.25">
      <c r="A2890" t="s">
        <v>4438</v>
      </c>
      <c r="B2890" t="s">
        <v>4439</v>
      </c>
    </row>
    <row r="2891" spans="1:2" x14ac:dyDescent="0.25">
      <c r="A2891" t="s">
        <v>4440</v>
      </c>
      <c r="B2891" t="s">
        <v>4441</v>
      </c>
    </row>
    <row r="2892" spans="1:2" x14ac:dyDescent="0.25">
      <c r="A2892" t="s">
        <v>4442</v>
      </c>
      <c r="B2892" t="s">
        <v>4443</v>
      </c>
    </row>
    <row r="2893" spans="1:2" x14ac:dyDescent="0.25">
      <c r="A2893" t="s">
        <v>4444</v>
      </c>
      <c r="B2893" t="s">
        <v>4445</v>
      </c>
    </row>
    <row r="2894" spans="1:2" x14ac:dyDescent="0.25">
      <c r="A2894" t="s">
        <v>4446</v>
      </c>
      <c r="B2894" t="s">
        <v>4447</v>
      </c>
    </row>
    <row r="2895" spans="1:2" x14ac:dyDescent="0.25">
      <c r="A2895" t="s">
        <v>4448</v>
      </c>
      <c r="B2895" t="s">
        <v>4449</v>
      </c>
    </row>
    <row r="2896" spans="1:2" x14ac:dyDescent="0.25">
      <c r="A2896" t="s">
        <v>4450</v>
      </c>
      <c r="B2896" t="s">
        <v>4451</v>
      </c>
    </row>
    <row r="2897" spans="1:2" x14ac:dyDescent="0.25">
      <c r="A2897" t="s">
        <v>4452</v>
      </c>
      <c r="B2897" t="s">
        <v>4453</v>
      </c>
    </row>
    <row r="2898" spans="1:2" x14ac:dyDescent="0.25">
      <c r="A2898" t="s">
        <v>4454</v>
      </c>
      <c r="B2898" t="s">
        <v>4455</v>
      </c>
    </row>
    <row r="2899" spans="1:2" x14ac:dyDescent="0.25">
      <c r="A2899" t="s">
        <v>4456</v>
      </c>
      <c r="B2899" t="s">
        <v>4457</v>
      </c>
    </row>
    <row r="2900" spans="1:2" x14ac:dyDescent="0.25">
      <c r="A2900" t="s">
        <v>2085</v>
      </c>
      <c r="B2900" t="s">
        <v>2086</v>
      </c>
    </row>
    <row r="2901" spans="1:2" x14ac:dyDescent="0.25">
      <c r="A2901" t="s">
        <v>4458</v>
      </c>
      <c r="B2901" t="s">
        <v>4459</v>
      </c>
    </row>
    <row r="2902" spans="1:2" x14ac:dyDescent="0.25">
      <c r="A2902" t="s">
        <v>4460</v>
      </c>
      <c r="B2902" t="s">
        <v>4461</v>
      </c>
    </row>
    <row r="2903" spans="1:2" x14ac:dyDescent="0.25">
      <c r="A2903" t="s">
        <v>4462</v>
      </c>
      <c r="B2903" t="s">
        <v>4463</v>
      </c>
    </row>
    <row r="2904" spans="1:2" x14ac:dyDescent="0.25">
      <c r="A2904" t="s">
        <v>4464</v>
      </c>
      <c r="B2904" t="s">
        <v>4465</v>
      </c>
    </row>
    <row r="2905" spans="1:2" x14ac:dyDescent="0.25">
      <c r="A2905" t="s">
        <v>32</v>
      </c>
      <c r="B2905" t="s">
        <v>4466</v>
      </c>
    </row>
    <row r="2906" spans="1:2" x14ac:dyDescent="0.25">
      <c r="A2906" t="s">
        <v>2089</v>
      </c>
      <c r="B2906" t="s">
        <v>2090</v>
      </c>
    </row>
    <row r="2907" spans="1:2" x14ac:dyDescent="0.25">
      <c r="A2907" t="s">
        <v>4467</v>
      </c>
      <c r="B2907" t="s">
        <v>4468</v>
      </c>
    </row>
    <row r="2908" spans="1:2" x14ac:dyDescent="0.25">
      <c r="A2908" t="s">
        <v>4469</v>
      </c>
      <c r="B2908" t="s">
        <v>4470</v>
      </c>
    </row>
    <row r="2909" spans="1:2" x14ac:dyDescent="0.25">
      <c r="A2909" t="s">
        <v>4471</v>
      </c>
      <c r="B2909" t="s">
        <v>4472</v>
      </c>
    </row>
    <row r="2910" spans="1:2" x14ac:dyDescent="0.25">
      <c r="A2910" t="s">
        <v>4473</v>
      </c>
      <c r="B2910" t="s">
        <v>4474</v>
      </c>
    </row>
    <row r="2911" spans="1:2" x14ac:dyDescent="0.25">
      <c r="A2911" t="s">
        <v>579</v>
      </c>
      <c r="B2911" t="s">
        <v>4475</v>
      </c>
    </row>
    <row r="2912" spans="1:2" x14ac:dyDescent="0.25">
      <c r="A2912" t="s">
        <v>4476</v>
      </c>
      <c r="B2912" t="s">
        <v>4477</v>
      </c>
    </row>
    <row r="2913" spans="1:2" x14ac:dyDescent="0.25">
      <c r="A2913" t="s">
        <v>4478</v>
      </c>
      <c r="B2913" t="s">
        <v>4479</v>
      </c>
    </row>
    <row r="2914" spans="1:2" x14ac:dyDescent="0.25">
      <c r="A2914" t="s">
        <v>4480</v>
      </c>
      <c r="B2914" t="s">
        <v>4481</v>
      </c>
    </row>
    <row r="2915" spans="1:2" x14ac:dyDescent="0.25">
      <c r="A2915" t="s">
        <v>4482</v>
      </c>
      <c r="B2915" t="s">
        <v>4483</v>
      </c>
    </row>
    <row r="2916" spans="1:2" x14ac:dyDescent="0.25">
      <c r="A2916" t="s">
        <v>4484</v>
      </c>
      <c r="B2916" t="s">
        <v>4485</v>
      </c>
    </row>
    <row r="2917" spans="1:2" x14ac:dyDescent="0.25">
      <c r="A2917" t="s">
        <v>4486</v>
      </c>
      <c r="B2917" t="s">
        <v>4487</v>
      </c>
    </row>
    <row r="2918" spans="1:2" x14ac:dyDescent="0.25">
      <c r="A2918" t="s">
        <v>4488</v>
      </c>
      <c r="B2918" t="s">
        <v>4489</v>
      </c>
    </row>
    <row r="2919" spans="1:2" x14ac:dyDescent="0.25">
      <c r="A2919" t="s">
        <v>4490</v>
      </c>
      <c r="B2919" t="s">
        <v>4491</v>
      </c>
    </row>
    <row r="2920" spans="1:2" x14ac:dyDescent="0.25">
      <c r="A2920" t="s">
        <v>4492</v>
      </c>
      <c r="B2920" t="s">
        <v>4493</v>
      </c>
    </row>
    <row r="2921" spans="1:2" x14ac:dyDescent="0.25">
      <c r="A2921" t="s">
        <v>4494</v>
      </c>
      <c r="B2921" t="s">
        <v>4495</v>
      </c>
    </row>
    <row r="2922" spans="1:2" x14ac:dyDescent="0.25">
      <c r="A2922" t="s">
        <v>4496</v>
      </c>
      <c r="B2922" t="s">
        <v>4497</v>
      </c>
    </row>
    <row r="2923" spans="1:2" x14ac:dyDescent="0.25">
      <c r="A2923" t="s">
        <v>4498</v>
      </c>
      <c r="B2923" t="s">
        <v>4499</v>
      </c>
    </row>
    <row r="2924" spans="1:2" x14ac:dyDescent="0.25">
      <c r="A2924" t="s">
        <v>4500</v>
      </c>
      <c r="B2924" t="s">
        <v>4501</v>
      </c>
    </row>
    <row r="2925" spans="1:2" x14ac:dyDescent="0.25">
      <c r="A2925" t="s">
        <v>4502</v>
      </c>
      <c r="B2925" t="s">
        <v>4503</v>
      </c>
    </row>
    <row r="2926" spans="1:2" x14ac:dyDescent="0.25">
      <c r="A2926" t="s">
        <v>4504</v>
      </c>
      <c r="B2926" t="s">
        <v>4505</v>
      </c>
    </row>
    <row r="2927" spans="1:2" x14ac:dyDescent="0.25">
      <c r="A2927" t="s">
        <v>4506</v>
      </c>
      <c r="B2927" t="s">
        <v>4507</v>
      </c>
    </row>
    <row r="2928" spans="1:2" x14ac:dyDescent="0.25">
      <c r="A2928" t="s">
        <v>2103</v>
      </c>
      <c r="B2928" t="s">
        <v>2104</v>
      </c>
    </row>
    <row r="2929" spans="1:2" x14ac:dyDescent="0.25">
      <c r="A2929" t="s">
        <v>4508</v>
      </c>
      <c r="B2929" t="s">
        <v>4509</v>
      </c>
    </row>
    <row r="2930" spans="1:2" x14ac:dyDescent="0.25">
      <c r="A2930" t="s">
        <v>4510</v>
      </c>
      <c r="B2930" t="s">
        <v>4511</v>
      </c>
    </row>
    <row r="2931" spans="1:2" x14ac:dyDescent="0.25">
      <c r="A2931" t="s">
        <v>4512</v>
      </c>
      <c r="B2931" t="s">
        <v>4513</v>
      </c>
    </row>
    <row r="2932" spans="1:2" x14ac:dyDescent="0.25">
      <c r="A2932" t="s">
        <v>2105</v>
      </c>
      <c r="B2932" t="s">
        <v>2106</v>
      </c>
    </row>
    <row r="2933" spans="1:2" x14ac:dyDescent="0.25">
      <c r="A2933" t="s">
        <v>4514</v>
      </c>
      <c r="B2933" t="s">
        <v>4515</v>
      </c>
    </row>
    <row r="2934" spans="1:2" x14ac:dyDescent="0.25">
      <c r="A2934" t="s">
        <v>4516</v>
      </c>
      <c r="B2934" t="s">
        <v>4517</v>
      </c>
    </row>
    <row r="2935" spans="1:2" x14ac:dyDescent="0.25">
      <c r="A2935" t="s">
        <v>4518</v>
      </c>
      <c r="B2935" t="s">
        <v>4519</v>
      </c>
    </row>
    <row r="2936" spans="1:2" x14ac:dyDescent="0.25">
      <c r="A2936" t="s">
        <v>4520</v>
      </c>
      <c r="B2936" t="s">
        <v>4521</v>
      </c>
    </row>
    <row r="2937" spans="1:2" x14ac:dyDescent="0.25">
      <c r="A2937" t="s">
        <v>4522</v>
      </c>
      <c r="B2937" t="s">
        <v>4523</v>
      </c>
    </row>
    <row r="2938" spans="1:2" x14ac:dyDescent="0.25">
      <c r="A2938" t="s">
        <v>749</v>
      </c>
      <c r="B2938" t="s">
        <v>4524</v>
      </c>
    </row>
    <row r="2939" spans="1:2" x14ac:dyDescent="0.25">
      <c r="A2939" t="s">
        <v>4525</v>
      </c>
      <c r="B2939" t="s">
        <v>4526</v>
      </c>
    </row>
    <row r="2940" spans="1:2" x14ac:dyDescent="0.25">
      <c r="A2940" t="s">
        <v>4527</v>
      </c>
      <c r="B2940" t="s">
        <v>4528</v>
      </c>
    </row>
    <row r="2941" spans="1:2" x14ac:dyDescent="0.25">
      <c r="A2941" t="s">
        <v>4529</v>
      </c>
      <c r="B2941" t="s">
        <v>4530</v>
      </c>
    </row>
    <row r="2942" spans="1:2" x14ac:dyDescent="0.25">
      <c r="A2942" t="s">
        <v>4531</v>
      </c>
      <c r="B2942" t="s">
        <v>4532</v>
      </c>
    </row>
    <row r="2943" spans="1:2" x14ac:dyDescent="0.25">
      <c r="A2943" t="s">
        <v>1399</v>
      </c>
      <c r="B2943" t="s">
        <v>4533</v>
      </c>
    </row>
    <row r="2944" spans="1:2" x14ac:dyDescent="0.25">
      <c r="A2944" t="s">
        <v>4534</v>
      </c>
      <c r="B2944" t="s">
        <v>4535</v>
      </c>
    </row>
    <row r="2945" spans="1:2" x14ac:dyDescent="0.25">
      <c r="A2945" t="s">
        <v>4536</v>
      </c>
      <c r="B2945" t="s">
        <v>4537</v>
      </c>
    </row>
    <row r="2946" spans="1:2" x14ac:dyDescent="0.25">
      <c r="A2946" t="s">
        <v>4538</v>
      </c>
      <c r="B2946" t="s">
        <v>4539</v>
      </c>
    </row>
    <row r="2947" spans="1:2" x14ac:dyDescent="0.25">
      <c r="A2947" t="s">
        <v>4540</v>
      </c>
      <c r="B2947" t="s">
        <v>4541</v>
      </c>
    </row>
    <row r="2948" spans="1:2" x14ac:dyDescent="0.25">
      <c r="A2948" t="s">
        <v>4542</v>
      </c>
      <c r="B2948" t="s">
        <v>4543</v>
      </c>
    </row>
    <row r="2949" spans="1:2" x14ac:dyDescent="0.25">
      <c r="A2949" t="s">
        <v>4544</v>
      </c>
      <c r="B2949" t="s">
        <v>4545</v>
      </c>
    </row>
    <row r="2950" spans="1:2" x14ac:dyDescent="0.25">
      <c r="A2950" t="s">
        <v>4546</v>
      </c>
      <c r="B2950" t="s">
        <v>4547</v>
      </c>
    </row>
    <row r="2951" spans="1:2" x14ac:dyDescent="0.25">
      <c r="A2951" t="s">
        <v>4548</v>
      </c>
      <c r="B2951" t="s">
        <v>4549</v>
      </c>
    </row>
    <row r="2952" spans="1:2" x14ac:dyDescent="0.25">
      <c r="A2952" t="s">
        <v>4550</v>
      </c>
      <c r="B2952" t="s">
        <v>4551</v>
      </c>
    </row>
    <row r="2953" spans="1:2" x14ac:dyDescent="0.25">
      <c r="A2953" t="s">
        <v>4552</v>
      </c>
      <c r="B2953" t="s">
        <v>4553</v>
      </c>
    </row>
    <row r="2954" spans="1:2" x14ac:dyDescent="0.25">
      <c r="A2954" t="s">
        <v>4554</v>
      </c>
      <c r="B2954" t="s">
        <v>4555</v>
      </c>
    </row>
    <row r="2955" spans="1:2" x14ac:dyDescent="0.25">
      <c r="A2955" t="s">
        <v>4556</v>
      </c>
      <c r="B2955" t="s">
        <v>4557</v>
      </c>
    </row>
    <row r="2956" spans="1:2" x14ac:dyDescent="0.25">
      <c r="A2956" t="s">
        <v>2129</v>
      </c>
      <c r="B2956" t="s">
        <v>2130</v>
      </c>
    </row>
    <row r="2957" spans="1:2" x14ac:dyDescent="0.25">
      <c r="A2957" t="s">
        <v>4558</v>
      </c>
      <c r="B2957" t="s">
        <v>4559</v>
      </c>
    </row>
    <row r="2958" spans="1:2" x14ac:dyDescent="0.25">
      <c r="A2958" t="s">
        <v>4560</v>
      </c>
      <c r="B2958" t="s">
        <v>4561</v>
      </c>
    </row>
    <row r="2959" spans="1:2" x14ac:dyDescent="0.25">
      <c r="A2959" t="s">
        <v>4562</v>
      </c>
      <c r="B2959" t="s">
        <v>4563</v>
      </c>
    </row>
    <row r="2960" spans="1:2" x14ac:dyDescent="0.25">
      <c r="A2960" t="s">
        <v>4564</v>
      </c>
      <c r="B2960" t="s">
        <v>4565</v>
      </c>
    </row>
    <row r="2961" spans="1:2" x14ac:dyDescent="0.25">
      <c r="A2961" t="s">
        <v>4566</v>
      </c>
      <c r="B2961" t="s">
        <v>4567</v>
      </c>
    </row>
    <row r="2962" spans="1:2" x14ac:dyDescent="0.25">
      <c r="A2962" t="s">
        <v>4568</v>
      </c>
      <c r="B2962" t="s">
        <v>4569</v>
      </c>
    </row>
    <row r="2963" spans="1:2" x14ac:dyDescent="0.25">
      <c r="A2963" t="s">
        <v>4570</v>
      </c>
      <c r="B2963" t="s">
        <v>4571</v>
      </c>
    </row>
    <row r="2964" spans="1:2" x14ac:dyDescent="0.25">
      <c r="A2964" t="s">
        <v>4572</v>
      </c>
      <c r="B2964" t="s">
        <v>4573</v>
      </c>
    </row>
    <row r="2965" spans="1:2" x14ac:dyDescent="0.25">
      <c r="A2965" t="s">
        <v>4574</v>
      </c>
      <c r="B2965" t="s">
        <v>4575</v>
      </c>
    </row>
    <row r="2966" spans="1:2" x14ac:dyDescent="0.25">
      <c r="A2966" t="s">
        <v>4576</v>
      </c>
      <c r="B2966" t="s">
        <v>4577</v>
      </c>
    </row>
    <row r="2967" spans="1:2" x14ac:dyDescent="0.25">
      <c r="A2967" t="s">
        <v>4578</v>
      </c>
      <c r="B2967" t="s">
        <v>4579</v>
      </c>
    </row>
    <row r="2968" spans="1:2" x14ac:dyDescent="0.25">
      <c r="A2968" t="s">
        <v>4580</v>
      </c>
      <c r="B2968" t="s">
        <v>4581</v>
      </c>
    </row>
    <row r="2969" spans="1:2" x14ac:dyDescent="0.25">
      <c r="A2969" t="s">
        <v>4582</v>
      </c>
      <c r="B2969" t="s">
        <v>4583</v>
      </c>
    </row>
    <row r="2970" spans="1:2" x14ac:dyDescent="0.25">
      <c r="A2970" t="s">
        <v>982</v>
      </c>
      <c r="B2970" t="s">
        <v>4584</v>
      </c>
    </row>
    <row r="2971" spans="1:2" x14ac:dyDescent="0.25">
      <c r="A2971" t="s">
        <v>4585</v>
      </c>
      <c r="B2971" t="s">
        <v>4586</v>
      </c>
    </row>
    <row r="2972" spans="1:2" x14ac:dyDescent="0.25">
      <c r="A2972" t="s">
        <v>4587</v>
      </c>
      <c r="B2972" t="s">
        <v>4588</v>
      </c>
    </row>
    <row r="2973" spans="1:2" x14ac:dyDescent="0.25">
      <c r="A2973" t="s">
        <v>4589</v>
      </c>
      <c r="B2973" t="s">
        <v>4590</v>
      </c>
    </row>
    <row r="2974" spans="1:2" x14ac:dyDescent="0.25">
      <c r="A2974" t="s">
        <v>4591</v>
      </c>
      <c r="B2974" t="s">
        <v>4592</v>
      </c>
    </row>
    <row r="2975" spans="1:2" x14ac:dyDescent="0.25">
      <c r="A2975" t="s">
        <v>4593</v>
      </c>
      <c r="B2975" t="s">
        <v>4594</v>
      </c>
    </row>
    <row r="2976" spans="1:2" x14ac:dyDescent="0.25">
      <c r="A2976" t="s">
        <v>2141</v>
      </c>
      <c r="B2976" t="s">
        <v>2142</v>
      </c>
    </row>
    <row r="2977" spans="1:2" x14ac:dyDescent="0.25">
      <c r="A2977" t="s">
        <v>4595</v>
      </c>
      <c r="B2977" t="s">
        <v>4596</v>
      </c>
    </row>
    <row r="2978" spans="1:2" x14ac:dyDescent="0.25">
      <c r="A2978" t="s">
        <v>4597</v>
      </c>
      <c r="B2978" t="s">
        <v>4598</v>
      </c>
    </row>
    <row r="2979" spans="1:2" x14ac:dyDescent="0.25">
      <c r="A2979" t="s">
        <v>611</v>
      </c>
      <c r="B2979" t="s">
        <v>2143</v>
      </c>
    </row>
    <row r="2980" spans="1:2" x14ac:dyDescent="0.25">
      <c r="A2980" t="s">
        <v>4599</v>
      </c>
      <c r="B2980" t="s">
        <v>4600</v>
      </c>
    </row>
    <row r="2981" spans="1:2" x14ac:dyDescent="0.25">
      <c r="A2981" t="s">
        <v>4601</v>
      </c>
      <c r="B2981" t="s">
        <v>4602</v>
      </c>
    </row>
    <row r="2982" spans="1:2" x14ac:dyDescent="0.25">
      <c r="A2982" t="s">
        <v>4603</v>
      </c>
      <c r="B2982" t="s">
        <v>4604</v>
      </c>
    </row>
    <row r="2983" spans="1:2" x14ac:dyDescent="0.25">
      <c r="A2983" t="s">
        <v>4605</v>
      </c>
      <c r="B2983" t="s">
        <v>4606</v>
      </c>
    </row>
    <row r="2984" spans="1:2" x14ac:dyDescent="0.25">
      <c r="A2984" t="s">
        <v>4607</v>
      </c>
      <c r="B2984" t="s">
        <v>4608</v>
      </c>
    </row>
    <row r="2985" spans="1:2" x14ac:dyDescent="0.25">
      <c r="A2985" t="s">
        <v>4609</v>
      </c>
      <c r="B2985" t="s">
        <v>4610</v>
      </c>
    </row>
    <row r="2986" spans="1:2" x14ac:dyDescent="0.25">
      <c r="A2986" t="s">
        <v>4611</v>
      </c>
      <c r="B2986" t="s">
        <v>4612</v>
      </c>
    </row>
    <row r="2987" spans="1:2" x14ac:dyDescent="0.25">
      <c r="A2987" t="s">
        <v>4613</v>
      </c>
      <c r="B2987" t="s">
        <v>4614</v>
      </c>
    </row>
    <row r="2988" spans="1:2" x14ac:dyDescent="0.25">
      <c r="A2988" t="s">
        <v>4615</v>
      </c>
      <c r="B2988" t="s">
        <v>4616</v>
      </c>
    </row>
    <row r="2989" spans="1:2" x14ac:dyDescent="0.25">
      <c r="A2989" t="s">
        <v>4617</v>
      </c>
      <c r="B2989" t="s">
        <v>4618</v>
      </c>
    </row>
    <row r="2990" spans="1:2" x14ac:dyDescent="0.25">
      <c r="A2990" t="s">
        <v>4619</v>
      </c>
      <c r="B2990" t="s">
        <v>4620</v>
      </c>
    </row>
    <row r="2991" spans="1:2" x14ac:dyDescent="0.25">
      <c r="A2991" t="s">
        <v>4621</v>
      </c>
      <c r="B2991" t="s">
        <v>4622</v>
      </c>
    </row>
    <row r="2992" spans="1:2" x14ac:dyDescent="0.25">
      <c r="A2992" t="s">
        <v>4623</v>
      </c>
      <c r="B2992" t="s">
        <v>4624</v>
      </c>
    </row>
    <row r="2993" spans="1:2" x14ac:dyDescent="0.25">
      <c r="A2993" t="s">
        <v>4625</v>
      </c>
      <c r="B2993" t="s">
        <v>4626</v>
      </c>
    </row>
    <row r="2994" spans="1:2" x14ac:dyDescent="0.25">
      <c r="A2994" t="s">
        <v>4627</v>
      </c>
      <c r="B2994" t="s">
        <v>4628</v>
      </c>
    </row>
    <row r="2995" spans="1:2" x14ac:dyDescent="0.25">
      <c r="A2995" t="s">
        <v>4629</v>
      </c>
      <c r="B2995" t="s">
        <v>4630</v>
      </c>
    </row>
    <row r="2996" spans="1:2" x14ac:dyDescent="0.25">
      <c r="A2996" t="s">
        <v>4631</v>
      </c>
      <c r="B2996" t="s">
        <v>4632</v>
      </c>
    </row>
    <row r="2997" spans="1:2" x14ac:dyDescent="0.25">
      <c r="A2997" t="s">
        <v>4633</v>
      </c>
      <c r="B2997" t="s">
        <v>4634</v>
      </c>
    </row>
    <row r="2998" spans="1:2" x14ac:dyDescent="0.25">
      <c r="A2998" t="s">
        <v>4635</v>
      </c>
      <c r="B2998" t="s">
        <v>4636</v>
      </c>
    </row>
    <row r="2999" spans="1:2" x14ac:dyDescent="0.25">
      <c r="A2999" t="s">
        <v>4637</v>
      </c>
      <c r="B2999" t="s">
        <v>4638</v>
      </c>
    </row>
    <row r="3000" spans="1:2" x14ac:dyDescent="0.25">
      <c r="A3000" t="s">
        <v>4639</v>
      </c>
      <c r="B3000" t="s">
        <v>4640</v>
      </c>
    </row>
    <row r="3001" spans="1:2" x14ac:dyDescent="0.25">
      <c r="A3001" t="s">
        <v>4641</v>
      </c>
      <c r="B3001" t="s">
        <v>4642</v>
      </c>
    </row>
    <row r="3002" spans="1:2" x14ac:dyDescent="0.25">
      <c r="A3002" t="s">
        <v>4643</v>
      </c>
      <c r="B3002" t="s">
        <v>4644</v>
      </c>
    </row>
    <row r="3003" spans="1:2" x14ac:dyDescent="0.25">
      <c r="A3003" t="s">
        <v>4645</v>
      </c>
      <c r="B3003" t="s">
        <v>4646</v>
      </c>
    </row>
    <row r="3004" spans="1:2" x14ac:dyDescent="0.25">
      <c r="A3004" t="s">
        <v>4647</v>
      </c>
      <c r="B3004" t="s">
        <v>4648</v>
      </c>
    </row>
    <row r="3005" spans="1:2" x14ac:dyDescent="0.25">
      <c r="A3005" t="s">
        <v>4649</v>
      </c>
      <c r="B3005" t="s">
        <v>4650</v>
      </c>
    </row>
    <row r="3006" spans="1:2" x14ac:dyDescent="0.25">
      <c r="A3006" t="s">
        <v>4651</v>
      </c>
      <c r="B3006" t="s">
        <v>4652</v>
      </c>
    </row>
    <row r="3007" spans="1:2" x14ac:dyDescent="0.25">
      <c r="A3007" t="s">
        <v>4653</v>
      </c>
      <c r="B3007" t="s">
        <v>4654</v>
      </c>
    </row>
    <row r="3008" spans="1:2" x14ac:dyDescent="0.25">
      <c r="A3008" t="s">
        <v>4655</v>
      </c>
      <c r="B3008" t="s">
        <v>4656</v>
      </c>
    </row>
    <row r="3009" spans="1:2" x14ac:dyDescent="0.25">
      <c r="A3009" t="s">
        <v>4657</v>
      </c>
      <c r="B3009" t="s">
        <v>4658</v>
      </c>
    </row>
    <row r="3010" spans="1:2" x14ac:dyDescent="0.25">
      <c r="A3010" t="s">
        <v>4659</v>
      </c>
      <c r="B3010" t="s">
        <v>4660</v>
      </c>
    </row>
    <row r="3011" spans="1:2" x14ac:dyDescent="0.25">
      <c r="A3011" t="s">
        <v>4661</v>
      </c>
      <c r="B3011" t="s">
        <v>4662</v>
      </c>
    </row>
    <row r="3012" spans="1:2" x14ac:dyDescent="0.25">
      <c r="A3012" t="s">
        <v>4663</v>
      </c>
      <c r="B3012" t="s">
        <v>4664</v>
      </c>
    </row>
    <row r="3013" spans="1:2" x14ac:dyDescent="0.25">
      <c r="A3013" t="s">
        <v>4665</v>
      </c>
      <c r="B3013" t="s">
        <v>4666</v>
      </c>
    </row>
    <row r="3014" spans="1:2" x14ac:dyDescent="0.25">
      <c r="A3014" t="s">
        <v>4667</v>
      </c>
      <c r="B3014" t="s">
        <v>4668</v>
      </c>
    </row>
    <row r="3015" spans="1:2" x14ac:dyDescent="0.25">
      <c r="A3015" t="s">
        <v>4669</v>
      </c>
      <c r="B3015" t="s">
        <v>4670</v>
      </c>
    </row>
    <row r="3016" spans="1:2" x14ac:dyDescent="0.25">
      <c r="A3016" t="s">
        <v>4671</v>
      </c>
      <c r="B3016" t="s">
        <v>4672</v>
      </c>
    </row>
    <row r="3017" spans="1:2" x14ac:dyDescent="0.25">
      <c r="A3017" t="s">
        <v>4673</v>
      </c>
      <c r="B3017" t="s">
        <v>4674</v>
      </c>
    </row>
    <row r="3018" spans="1:2" x14ac:dyDescent="0.25">
      <c r="A3018" t="s">
        <v>4675</v>
      </c>
      <c r="B3018" t="s">
        <v>4676</v>
      </c>
    </row>
    <row r="3019" spans="1:2" x14ac:dyDescent="0.25">
      <c r="A3019" t="s">
        <v>2184</v>
      </c>
      <c r="B3019" t="s">
        <v>2185</v>
      </c>
    </row>
    <row r="3020" spans="1:2" x14ac:dyDescent="0.25">
      <c r="A3020" t="s">
        <v>4677</v>
      </c>
      <c r="B3020" t="s">
        <v>4678</v>
      </c>
    </row>
    <row r="3021" spans="1:2" x14ac:dyDescent="0.25">
      <c r="A3021" t="s">
        <v>2186</v>
      </c>
      <c r="B3021" t="s">
        <v>2187</v>
      </c>
    </row>
    <row r="3022" spans="1:2" x14ac:dyDescent="0.25">
      <c r="A3022" t="s">
        <v>4679</v>
      </c>
      <c r="B3022" t="s">
        <v>4680</v>
      </c>
    </row>
    <row r="3023" spans="1:2" x14ac:dyDescent="0.25">
      <c r="A3023" t="s">
        <v>4681</v>
      </c>
      <c r="B3023" t="s">
        <v>4682</v>
      </c>
    </row>
    <row r="3024" spans="1:2" x14ac:dyDescent="0.25">
      <c r="A3024" t="s">
        <v>4683</v>
      </c>
      <c r="B3024" t="s">
        <v>4684</v>
      </c>
    </row>
    <row r="3025" spans="1:2" x14ac:dyDescent="0.25">
      <c r="A3025" t="s">
        <v>4685</v>
      </c>
      <c r="B3025" t="s">
        <v>4686</v>
      </c>
    </row>
    <row r="3026" spans="1:2" x14ac:dyDescent="0.25">
      <c r="A3026" t="s">
        <v>4687</v>
      </c>
      <c r="B3026" t="s">
        <v>4688</v>
      </c>
    </row>
    <row r="3027" spans="1:2" x14ac:dyDescent="0.25">
      <c r="A3027" t="s">
        <v>4689</v>
      </c>
      <c r="B3027" t="s">
        <v>4690</v>
      </c>
    </row>
    <row r="3028" spans="1:2" x14ac:dyDescent="0.25">
      <c r="A3028" t="s">
        <v>4691</v>
      </c>
      <c r="B3028" t="s">
        <v>4692</v>
      </c>
    </row>
    <row r="3029" spans="1:2" x14ac:dyDescent="0.25">
      <c r="A3029" t="s">
        <v>4693</v>
      </c>
      <c r="B3029" t="s">
        <v>4694</v>
      </c>
    </row>
    <row r="3030" spans="1:2" x14ac:dyDescent="0.25">
      <c r="A3030" t="s">
        <v>2194</v>
      </c>
      <c r="B3030" t="s">
        <v>2195</v>
      </c>
    </row>
    <row r="3031" spans="1:2" x14ac:dyDescent="0.25">
      <c r="A3031" t="s">
        <v>2196</v>
      </c>
      <c r="B3031" t="s">
        <v>2197</v>
      </c>
    </row>
    <row r="3032" spans="1:2" x14ac:dyDescent="0.25">
      <c r="A3032" t="s">
        <v>2198</v>
      </c>
      <c r="B3032" t="s">
        <v>4695</v>
      </c>
    </row>
    <row r="3033" spans="1:2" x14ac:dyDescent="0.25">
      <c r="A3033" t="s">
        <v>4696</v>
      </c>
      <c r="B3033" t="s">
        <v>4697</v>
      </c>
    </row>
    <row r="3034" spans="1:2" x14ac:dyDescent="0.25">
      <c r="A3034" t="s">
        <v>4698</v>
      </c>
      <c r="B3034" t="s">
        <v>4699</v>
      </c>
    </row>
    <row r="3035" spans="1:2" x14ac:dyDescent="0.25">
      <c r="A3035" t="s">
        <v>4700</v>
      </c>
      <c r="B3035" t="s">
        <v>4701</v>
      </c>
    </row>
    <row r="3036" spans="1:2" x14ac:dyDescent="0.25">
      <c r="A3036" t="s">
        <v>4702</v>
      </c>
      <c r="B3036" t="s">
        <v>4703</v>
      </c>
    </row>
    <row r="3037" spans="1:2" x14ac:dyDescent="0.25">
      <c r="A3037" t="s">
        <v>4704</v>
      </c>
      <c r="B3037" t="s">
        <v>4705</v>
      </c>
    </row>
    <row r="3038" spans="1:2" x14ac:dyDescent="0.25">
      <c r="A3038" t="s">
        <v>4706</v>
      </c>
      <c r="B3038" t="s">
        <v>4707</v>
      </c>
    </row>
    <row r="3039" spans="1:2" x14ac:dyDescent="0.25">
      <c r="A3039" t="s">
        <v>4708</v>
      </c>
      <c r="B3039" t="s">
        <v>4709</v>
      </c>
    </row>
    <row r="3040" spans="1:2" x14ac:dyDescent="0.25">
      <c r="A3040" t="s">
        <v>4710</v>
      </c>
      <c r="B3040" t="s">
        <v>4711</v>
      </c>
    </row>
    <row r="3041" spans="1:2" x14ac:dyDescent="0.25">
      <c r="A3041" t="s">
        <v>4712</v>
      </c>
      <c r="B3041" t="s">
        <v>4713</v>
      </c>
    </row>
    <row r="3042" spans="1:2" x14ac:dyDescent="0.25">
      <c r="A3042" t="s">
        <v>2206</v>
      </c>
      <c r="B3042" t="s">
        <v>2207</v>
      </c>
    </row>
    <row r="3043" spans="1:2" x14ac:dyDescent="0.25">
      <c r="A3043" t="s">
        <v>4714</v>
      </c>
      <c r="B3043" t="s">
        <v>4715</v>
      </c>
    </row>
    <row r="3044" spans="1:2" x14ac:dyDescent="0.25">
      <c r="A3044" t="s">
        <v>4716</v>
      </c>
      <c r="B3044" t="s">
        <v>4717</v>
      </c>
    </row>
    <row r="3045" spans="1:2" x14ac:dyDescent="0.25">
      <c r="A3045" t="s">
        <v>4718</v>
      </c>
      <c r="B3045" t="s">
        <v>4719</v>
      </c>
    </row>
    <row r="3046" spans="1:2" x14ac:dyDescent="0.25">
      <c r="A3046" t="s">
        <v>4720</v>
      </c>
      <c r="B3046" t="s">
        <v>4721</v>
      </c>
    </row>
    <row r="3047" spans="1:2" x14ac:dyDescent="0.25">
      <c r="A3047" t="s">
        <v>4722</v>
      </c>
      <c r="B3047" t="s">
        <v>4723</v>
      </c>
    </row>
    <row r="3048" spans="1:2" x14ac:dyDescent="0.25">
      <c r="A3048" t="s">
        <v>4724</v>
      </c>
      <c r="B3048" t="s">
        <v>4725</v>
      </c>
    </row>
    <row r="3049" spans="1:2" x14ac:dyDescent="0.25">
      <c r="A3049" t="s">
        <v>4726</v>
      </c>
      <c r="B3049" t="s">
        <v>4727</v>
      </c>
    </row>
    <row r="3050" spans="1:2" x14ac:dyDescent="0.25">
      <c r="A3050" t="s">
        <v>48</v>
      </c>
      <c r="B3050" t="s">
        <v>2208</v>
      </c>
    </row>
    <row r="3051" spans="1:2" x14ac:dyDescent="0.25">
      <c r="A3051" t="s">
        <v>4728</v>
      </c>
      <c r="B3051" t="s">
        <v>4729</v>
      </c>
    </row>
    <row r="3052" spans="1:2" x14ac:dyDescent="0.25">
      <c r="A3052" t="s">
        <v>4730</v>
      </c>
      <c r="B3052" t="s">
        <v>4731</v>
      </c>
    </row>
    <row r="3053" spans="1:2" x14ac:dyDescent="0.25">
      <c r="A3053" t="s">
        <v>4732</v>
      </c>
      <c r="B3053" t="s">
        <v>4733</v>
      </c>
    </row>
    <row r="3054" spans="1:2" x14ac:dyDescent="0.25">
      <c r="A3054" t="s">
        <v>4734</v>
      </c>
      <c r="B3054" t="s">
        <v>4735</v>
      </c>
    </row>
    <row r="3055" spans="1:2" x14ac:dyDescent="0.25">
      <c r="A3055" t="s">
        <v>4736</v>
      </c>
      <c r="B3055" t="s">
        <v>4737</v>
      </c>
    </row>
    <row r="3056" spans="1:2" x14ac:dyDescent="0.25">
      <c r="A3056" t="s">
        <v>4738</v>
      </c>
      <c r="B3056" t="s">
        <v>4739</v>
      </c>
    </row>
    <row r="3057" spans="1:2" x14ac:dyDescent="0.25">
      <c r="A3057" t="s">
        <v>4740</v>
      </c>
      <c r="B3057" t="s">
        <v>4741</v>
      </c>
    </row>
    <row r="3058" spans="1:2" x14ac:dyDescent="0.25">
      <c r="A3058" t="s">
        <v>4742</v>
      </c>
      <c r="B3058" t="s">
        <v>4743</v>
      </c>
    </row>
    <row r="3059" spans="1:2" x14ac:dyDescent="0.25">
      <c r="A3059" t="s">
        <v>3687</v>
      </c>
      <c r="B3059" t="s">
        <v>4744</v>
      </c>
    </row>
    <row r="3060" spans="1:2" x14ac:dyDescent="0.25">
      <c r="A3060" t="s">
        <v>4745</v>
      </c>
      <c r="B3060" t="s">
        <v>4746</v>
      </c>
    </row>
    <row r="3061" spans="1:2" x14ac:dyDescent="0.25">
      <c r="A3061" t="s">
        <v>4747</v>
      </c>
      <c r="B3061" t="s">
        <v>4748</v>
      </c>
    </row>
    <row r="3062" spans="1:2" x14ac:dyDescent="0.25">
      <c r="A3062" t="s">
        <v>4749</v>
      </c>
      <c r="B3062" t="s">
        <v>4750</v>
      </c>
    </row>
    <row r="3063" spans="1:2" x14ac:dyDescent="0.25">
      <c r="A3063" t="s">
        <v>4751</v>
      </c>
      <c r="B3063" t="s">
        <v>4752</v>
      </c>
    </row>
    <row r="3064" spans="1:2" x14ac:dyDescent="0.25">
      <c r="A3064" t="s">
        <v>3481</v>
      </c>
      <c r="B3064" t="s">
        <v>4753</v>
      </c>
    </row>
    <row r="3065" spans="1:2" x14ac:dyDescent="0.25">
      <c r="A3065" t="s">
        <v>4754</v>
      </c>
      <c r="B3065" t="s">
        <v>4755</v>
      </c>
    </row>
    <row r="3066" spans="1:2" x14ac:dyDescent="0.25">
      <c r="A3066" t="s">
        <v>4756</v>
      </c>
      <c r="B3066" t="s">
        <v>4757</v>
      </c>
    </row>
    <row r="3067" spans="1:2" x14ac:dyDescent="0.25">
      <c r="A3067" t="s">
        <v>4758</v>
      </c>
      <c r="B3067" t="s">
        <v>4759</v>
      </c>
    </row>
    <row r="3068" spans="1:2" x14ac:dyDescent="0.25">
      <c r="A3068" t="s">
        <v>4760</v>
      </c>
      <c r="B3068" t="s">
        <v>4761</v>
      </c>
    </row>
    <row r="3069" spans="1:2" x14ac:dyDescent="0.25">
      <c r="A3069" t="s">
        <v>2161</v>
      </c>
      <c r="B3069" t="s">
        <v>4762</v>
      </c>
    </row>
    <row r="3070" spans="1:2" x14ac:dyDescent="0.25">
      <c r="A3070" t="s">
        <v>4763</v>
      </c>
      <c r="B3070" t="s">
        <v>4764</v>
      </c>
    </row>
    <row r="3071" spans="1:2" x14ac:dyDescent="0.25">
      <c r="A3071" t="s">
        <v>4765</v>
      </c>
      <c r="B3071" t="s">
        <v>4766</v>
      </c>
    </row>
    <row r="3072" spans="1:2" x14ac:dyDescent="0.25">
      <c r="A3072" t="s">
        <v>4767</v>
      </c>
      <c r="B3072" t="s">
        <v>4768</v>
      </c>
    </row>
    <row r="3073" spans="1:2" x14ac:dyDescent="0.25">
      <c r="A3073" t="s">
        <v>4769</v>
      </c>
      <c r="B3073" t="s">
        <v>4770</v>
      </c>
    </row>
    <row r="3074" spans="1:2" x14ac:dyDescent="0.25">
      <c r="A3074" t="s">
        <v>4771</v>
      </c>
      <c r="B3074" t="s">
        <v>4772</v>
      </c>
    </row>
    <row r="3075" spans="1:2" x14ac:dyDescent="0.25">
      <c r="A3075" t="s">
        <v>4773</v>
      </c>
      <c r="B3075" t="s">
        <v>4774</v>
      </c>
    </row>
    <row r="3076" spans="1:2" x14ac:dyDescent="0.25">
      <c r="A3076" t="s">
        <v>4775</v>
      </c>
      <c r="B3076" t="s">
        <v>4776</v>
      </c>
    </row>
    <row r="3077" spans="1:2" x14ac:dyDescent="0.25">
      <c r="A3077" t="s">
        <v>4777</v>
      </c>
      <c r="B3077" t="s">
        <v>4778</v>
      </c>
    </row>
    <row r="3078" spans="1:2" x14ac:dyDescent="0.25">
      <c r="A3078" t="s">
        <v>4779</v>
      </c>
      <c r="B3078" t="s">
        <v>4780</v>
      </c>
    </row>
    <row r="3079" spans="1:2" x14ac:dyDescent="0.25">
      <c r="A3079" t="s">
        <v>4781</v>
      </c>
      <c r="B3079" t="s">
        <v>4782</v>
      </c>
    </row>
    <row r="3080" spans="1:2" x14ac:dyDescent="0.25">
      <c r="A3080" t="s">
        <v>2239</v>
      </c>
      <c r="B3080" t="s">
        <v>4783</v>
      </c>
    </row>
    <row r="3081" spans="1:2" x14ac:dyDescent="0.25">
      <c r="A3081" t="s">
        <v>4784</v>
      </c>
      <c r="B3081" t="s">
        <v>4785</v>
      </c>
    </row>
    <row r="3082" spans="1:2" x14ac:dyDescent="0.25">
      <c r="A3082" t="s">
        <v>4786</v>
      </c>
      <c r="B3082" t="s">
        <v>4787</v>
      </c>
    </row>
    <row r="3083" spans="1:2" x14ac:dyDescent="0.25">
      <c r="A3083" t="s">
        <v>4788</v>
      </c>
      <c r="B3083" t="s">
        <v>4789</v>
      </c>
    </row>
    <row r="3084" spans="1:2" x14ac:dyDescent="0.25">
      <c r="A3084" t="s">
        <v>2245</v>
      </c>
      <c r="B3084" t="s">
        <v>2246</v>
      </c>
    </row>
    <row r="3085" spans="1:2" x14ac:dyDescent="0.25">
      <c r="A3085" t="s">
        <v>4790</v>
      </c>
      <c r="B3085" t="s">
        <v>4791</v>
      </c>
    </row>
    <row r="3086" spans="1:2" x14ac:dyDescent="0.25">
      <c r="A3086" t="s">
        <v>4792</v>
      </c>
      <c r="B3086" t="s">
        <v>4793</v>
      </c>
    </row>
    <row r="3087" spans="1:2" x14ac:dyDescent="0.25">
      <c r="A3087" t="s">
        <v>2253</v>
      </c>
      <c r="B3087" t="s">
        <v>2254</v>
      </c>
    </row>
    <row r="3088" spans="1:2" x14ac:dyDescent="0.25">
      <c r="A3088" t="s">
        <v>4794</v>
      </c>
      <c r="B3088" t="s">
        <v>4795</v>
      </c>
    </row>
    <row r="3089" spans="1:2" x14ac:dyDescent="0.25">
      <c r="A3089" t="s">
        <v>4796</v>
      </c>
      <c r="B3089" t="s">
        <v>4797</v>
      </c>
    </row>
    <row r="3090" spans="1:2" x14ac:dyDescent="0.25">
      <c r="A3090" t="s">
        <v>44</v>
      </c>
      <c r="B3090" t="s">
        <v>4798</v>
      </c>
    </row>
    <row r="3091" spans="1:2" x14ac:dyDescent="0.25">
      <c r="A3091" t="s">
        <v>4799</v>
      </c>
      <c r="B3091" t="s">
        <v>4800</v>
      </c>
    </row>
    <row r="3092" spans="1:2" x14ac:dyDescent="0.25">
      <c r="A3092" t="s">
        <v>4801</v>
      </c>
      <c r="B3092" t="s">
        <v>4802</v>
      </c>
    </row>
    <row r="3093" spans="1:2" x14ac:dyDescent="0.25">
      <c r="A3093" t="s">
        <v>2257</v>
      </c>
      <c r="B3093" t="s">
        <v>4803</v>
      </c>
    </row>
    <row r="3094" spans="1:2" x14ac:dyDescent="0.25">
      <c r="A3094" t="s">
        <v>4804</v>
      </c>
      <c r="B3094" t="s">
        <v>4805</v>
      </c>
    </row>
    <row r="3095" spans="1:2" x14ac:dyDescent="0.25">
      <c r="A3095" t="s">
        <v>4806</v>
      </c>
      <c r="B3095" t="s">
        <v>4807</v>
      </c>
    </row>
    <row r="3096" spans="1:2" x14ac:dyDescent="0.25">
      <c r="A3096" t="s">
        <v>4808</v>
      </c>
      <c r="B3096" t="s">
        <v>4809</v>
      </c>
    </row>
    <row r="3097" spans="1:2" x14ac:dyDescent="0.25">
      <c r="A3097" t="s">
        <v>4810</v>
      </c>
      <c r="B3097" t="s">
        <v>4811</v>
      </c>
    </row>
    <row r="3098" spans="1:2" x14ac:dyDescent="0.25">
      <c r="A3098" t="s">
        <v>4812</v>
      </c>
      <c r="B3098" t="s">
        <v>4813</v>
      </c>
    </row>
    <row r="3099" spans="1:2" x14ac:dyDescent="0.25">
      <c r="A3099" t="s">
        <v>1680</v>
      </c>
      <c r="B3099" t="s">
        <v>4814</v>
      </c>
    </row>
    <row r="3100" spans="1:2" x14ac:dyDescent="0.25">
      <c r="A3100" t="s">
        <v>4815</v>
      </c>
      <c r="B3100" t="s">
        <v>4816</v>
      </c>
    </row>
    <row r="3101" spans="1:2" x14ac:dyDescent="0.25">
      <c r="A3101" t="s">
        <v>4817</v>
      </c>
      <c r="B3101" t="s">
        <v>4818</v>
      </c>
    </row>
    <row r="3102" spans="1:2" x14ac:dyDescent="0.25">
      <c r="A3102" t="s">
        <v>4819</v>
      </c>
      <c r="B3102" t="s">
        <v>4820</v>
      </c>
    </row>
    <row r="3103" spans="1:2" x14ac:dyDescent="0.25">
      <c r="A3103" t="s">
        <v>2265</v>
      </c>
      <c r="B3103" t="s">
        <v>2266</v>
      </c>
    </row>
    <row r="3104" spans="1:2" x14ac:dyDescent="0.25">
      <c r="A3104" t="s">
        <v>2269</v>
      </c>
      <c r="B3104" t="s">
        <v>2270</v>
      </c>
    </row>
    <row r="3105" spans="1:2" x14ac:dyDescent="0.25">
      <c r="A3105" t="s">
        <v>4821</v>
      </c>
      <c r="B3105" t="s">
        <v>4822</v>
      </c>
    </row>
    <row r="3106" spans="1:2" x14ac:dyDescent="0.25">
      <c r="A3106" t="s">
        <v>4823</v>
      </c>
      <c r="B3106" t="s">
        <v>4824</v>
      </c>
    </row>
    <row r="3107" spans="1:2" x14ac:dyDescent="0.25">
      <c r="A3107" t="s">
        <v>4825</v>
      </c>
      <c r="B3107" t="s">
        <v>4826</v>
      </c>
    </row>
    <row r="3108" spans="1:2" x14ac:dyDescent="0.25">
      <c r="A3108" t="s">
        <v>4827</v>
      </c>
      <c r="B3108" t="s">
        <v>4828</v>
      </c>
    </row>
    <row r="3109" spans="1:2" x14ac:dyDescent="0.25">
      <c r="A3109" t="s">
        <v>4829</v>
      </c>
      <c r="B3109" t="s">
        <v>4830</v>
      </c>
    </row>
    <row r="3110" spans="1:2" x14ac:dyDescent="0.25">
      <c r="A3110" t="s">
        <v>4831</v>
      </c>
      <c r="B3110" t="s">
        <v>4832</v>
      </c>
    </row>
    <row r="3111" spans="1:2" x14ac:dyDescent="0.25">
      <c r="A3111" t="s">
        <v>4833</v>
      </c>
      <c r="B3111" t="s">
        <v>4834</v>
      </c>
    </row>
    <row r="3112" spans="1:2" x14ac:dyDescent="0.25">
      <c r="A3112" t="s">
        <v>4835</v>
      </c>
      <c r="B3112" t="s">
        <v>4836</v>
      </c>
    </row>
    <row r="3113" spans="1:2" x14ac:dyDescent="0.25">
      <c r="A3113" t="s">
        <v>4837</v>
      </c>
      <c r="B3113" t="s">
        <v>4838</v>
      </c>
    </row>
    <row r="3114" spans="1:2" x14ac:dyDescent="0.25">
      <c r="A3114" t="s">
        <v>4839</v>
      </c>
      <c r="B3114" t="s">
        <v>4840</v>
      </c>
    </row>
    <row r="3115" spans="1:2" x14ac:dyDescent="0.25">
      <c r="A3115" t="s">
        <v>4841</v>
      </c>
      <c r="B3115" t="s">
        <v>4842</v>
      </c>
    </row>
    <row r="3116" spans="1:2" x14ac:dyDescent="0.25">
      <c r="A3116" t="s">
        <v>4843</v>
      </c>
      <c r="B3116" t="s">
        <v>4844</v>
      </c>
    </row>
    <row r="3117" spans="1:2" x14ac:dyDescent="0.25">
      <c r="A3117" t="s">
        <v>4845</v>
      </c>
      <c r="B3117" t="s">
        <v>4846</v>
      </c>
    </row>
    <row r="3118" spans="1:2" x14ac:dyDescent="0.25">
      <c r="A3118" t="s">
        <v>4847</v>
      </c>
      <c r="B3118" t="s">
        <v>4848</v>
      </c>
    </row>
    <row r="3119" spans="1:2" x14ac:dyDescent="0.25">
      <c r="A3119" t="s">
        <v>4849</v>
      </c>
      <c r="B3119" t="s">
        <v>4850</v>
      </c>
    </row>
    <row r="3120" spans="1:2" x14ac:dyDescent="0.25">
      <c r="A3120" t="s">
        <v>4851</v>
      </c>
      <c r="B3120" t="s">
        <v>4852</v>
      </c>
    </row>
    <row r="3121" spans="1:2" x14ac:dyDescent="0.25">
      <c r="A3121" t="s">
        <v>4853</v>
      </c>
      <c r="B3121" t="s">
        <v>4854</v>
      </c>
    </row>
    <row r="3122" spans="1:2" x14ac:dyDescent="0.25">
      <c r="A3122" t="s">
        <v>4855</v>
      </c>
      <c r="B3122" t="s">
        <v>4856</v>
      </c>
    </row>
    <row r="3123" spans="1:2" x14ac:dyDescent="0.25">
      <c r="A3123" t="s">
        <v>4857</v>
      </c>
      <c r="B3123" t="s">
        <v>4858</v>
      </c>
    </row>
    <row r="3124" spans="1:2" x14ac:dyDescent="0.25">
      <c r="A3124" t="s">
        <v>4859</v>
      </c>
      <c r="B3124" t="s">
        <v>4860</v>
      </c>
    </row>
    <row r="3125" spans="1:2" x14ac:dyDescent="0.25">
      <c r="A3125" t="s">
        <v>4861</v>
      </c>
      <c r="B3125" t="s">
        <v>4862</v>
      </c>
    </row>
    <row r="3126" spans="1:2" x14ac:dyDescent="0.25">
      <c r="A3126" t="s">
        <v>4863</v>
      </c>
      <c r="B3126" t="s">
        <v>4864</v>
      </c>
    </row>
    <row r="3127" spans="1:2" x14ac:dyDescent="0.25">
      <c r="A3127" t="s">
        <v>4865</v>
      </c>
      <c r="B3127" t="s">
        <v>4866</v>
      </c>
    </row>
    <row r="3128" spans="1:2" x14ac:dyDescent="0.25">
      <c r="A3128" t="s">
        <v>4867</v>
      </c>
      <c r="B3128" t="s">
        <v>4868</v>
      </c>
    </row>
    <row r="3129" spans="1:2" x14ac:dyDescent="0.25">
      <c r="A3129" t="s">
        <v>93</v>
      </c>
      <c r="B3129" t="s">
        <v>4869</v>
      </c>
    </row>
    <row r="3130" spans="1:2" x14ac:dyDescent="0.25">
      <c r="A3130" t="s">
        <v>4870</v>
      </c>
      <c r="B3130" t="s">
        <v>4871</v>
      </c>
    </row>
    <row r="3131" spans="1:2" x14ac:dyDescent="0.25">
      <c r="A3131" t="s">
        <v>2288</v>
      </c>
      <c r="B3131" t="s">
        <v>2289</v>
      </c>
    </row>
    <row r="3132" spans="1:2" x14ac:dyDescent="0.25">
      <c r="A3132" t="s">
        <v>2292</v>
      </c>
      <c r="B3132" t="s">
        <v>2293</v>
      </c>
    </row>
    <row r="3133" spans="1:2" x14ac:dyDescent="0.25">
      <c r="A3133" t="s">
        <v>4872</v>
      </c>
      <c r="B3133" t="s">
        <v>4873</v>
      </c>
    </row>
    <row r="3134" spans="1:2" x14ac:dyDescent="0.25">
      <c r="A3134" t="s">
        <v>4874</v>
      </c>
      <c r="B3134" t="s">
        <v>4875</v>
      </c>
    </row>
    <row r="3135" spans="1:2" x14ac:dyDescent="0.25">
      <c r="A3135" t="s">
        <v>37</v>
      </c>
      <c r="B3135" t="s">
        <v>4876</v>
      </c>
    </row>
    <row r="3136" spans="1:2" x14ac:dyDescent="0.25">
      <c r="A3136" t="s">
        <v>4877</v>
      </c>
      <c r="B3136" t="s">
        <v>4878</v>
      </c>
    </row>
    <row r="3137" spans="1:2" x14ac:dyDescent="0.25">
      <c r="A3137" t="s">
        <v>4879</v>
      </c>
      <c r="B3137" t="s">
        <v>4880</v>
      </c>
    </row>
    <row r="3138" spans="1:2" x14ac:dyDescent="0.25">
      <c r="A3138" t="s">
        <v>1674</v>
      </c>
      <c r="B3138" t="s">
        <v>4881</v>
      </c>
    </row>
    <row r="3139" spans="1:2" x14ac:dyDescent="0.25">
      <c r="A3139" t="s">
        <v>4882</v>
      </c>
      <c r="B3139" t="s">
        <v>4883</v>
      </c>
    </row>
    <row r="3140" spans="1:2" x14ac:dyDescent="0.25">
      <c r="A3140" t="s">
        <v>4884</v>
      </c>
      <c r="B3140" t="s">
        <v>4885</v>
      </c>
    </row>
    <row r="3141" spans="1:2" x14ac:dyDescent="0.25">
      <c r="A3141" t="s">
        <v>4886</v>
      </c>
      <c r="B3141" t="s">
        <v>4887</v>
      </c>
    </row>
    <row r="3142" spans="1:2" x14ac:dyDescent="0.25">
      <c r="A3142" t="s">
        <v>4888</v>
      </c>
      <c r="B3142" t="s">
        <v>4889</v>
      </c>
    </row>
    <row r="3143" spans="1:2" x14ac:dyDescent="0.25">
      <c r="A3143" t="s">
        <v>4890</v>
      </c>
      <c r="B3143" t="s">
        <v>4891</v>
      </c>
    </row>
    <row r="3144" spans="1:2" x14ac:dyDescent="0.25">
      <c r="A3144" t="s">
        <v>4892</v>
      </c>
      <c r="B3144" t="s">
        <v>4893</v>
      </c>
    </row>
    <row r="3145" spans="1:2" x14ac:dyDescent="0.25">
      <c r="A3145" t="s">
        <v>4894</v>
      </c>
      <c r="B3145" t="s">
        <v>4895</v>
      </c>
    </row>
    <row r="3146" spans="1:2" x14ac:dyDescent="0.25">
      <c r="A3146" t="s">
        <v>4896</v>
      </c>
      <c r="B3146" t="s">
        <v>4897</v>
      </c>
    </row>
    <row r="3147" spans="1:2" x14ac:dyDescent="0.25">
      <c r="A3147" t="s">
        <v>2313</v>
      </c>
      <c r="B3147" t="s">
        <v>2314</v>
      </c>
    </row>
    <row r="3148" spans="1:2" x14ac:dyDescent="0.25">
      <c r="A3148" t="s">
        <v>4898</v>
      </c>
      <c r="B3148" t="s">
        <v>4899</v>
      </c>
    </row>
    <row r="3149" spans="1:2" x14ac:dyDescent="0.25">
      <c r="A3149" t="s">
        <v>4900</v>
      </c>
      <c r="B3149" t="s">
        <v>4901</v>
      </c>
    </row>
    <row r="3150" spans="1:2" x14ac:dyDescent="0.25">
      <c r="A3150" t="s">
        <v>4902</v>
      </c>
      <c r="B3150" t="s">
        <v>4903</v>
      </c>
    </row>
    <row r="3151" spans="1:2" x14ac:dyDescent="0.25">
      <c r="A3151" t="s">
        <v>4904</v>
      </c>
      <c r="B3151" t="s">
        <v>4905</v>
      </c>
    </row>
    <row r="3152" spans="1:2" x14ac:dyDescent="0.25">
      <c r="A3152" t="s">
        <v>4906</v>
      </c>
      <c r="B3152" t="s">
        <v>4907</v>
      </c>
    </row>
    <row r="3153" spans="1:2" x14ac:dyDescent="0.25">
      <c r="A3153" t="s">
        <v>4908</v>
      </c>
      <c r="B3153" t="s">
        <v>4909</v>
      </c>
    </row>
    <row r="3154" spans="1:2" x14ac:dyDescent="0.25">
      <c r="A3154" t="s">
        <v>4910</v>
      </c>
      <c r="B3154" t="s">
        <v>4911</v>
      </c>
    </row>
    <row r="3155" spans="1:2" x14ac:dyDescent="0.25">
      <c r="A3155" t="s">
        <v>4912</v>
      </c>
      <c r="B3155" t="s">
        <v>4913</v>
      </c>
    </row>
    <row r="3156" spans="1:2" x14ac:dyDescent="0.25">
      <c r="A3156" t="s">
        <v>2319</v>
      </c>
      <c r="B3156" t="s">
        <v>2320</v>
      </c>
    </row>
    <row r="3157" spans="1:2" x14ac:dyDescent="0.25">
      <c r="A3157" t="s">
        <v>4914</v>
      </c>
      <c r="B3157" t="s">
        <v>4915</v>
      </c>
    </row>
    <row r="3158" spans="1:2" x14ac:dyDescent="0.25">
      <c r="A3158" t="s">
        <v>4916</v>
      </c>
      <c r="B3158" t="s">
        <v>4917</v>
      </c>
    </row>
    <row r="3159" spans="1:2" x14ac:dyDescent="0.25">
      <c r="A3159" t="s">
        <v>4918</v>
      </c>
      <c r="B3159" t="s">
        <v>4919</v>
      </c>
    </row>
    <row r="3160" spans="1:2" x14ac:dyDescent="0.25">
      <c r="A3160" t="s">
        <v>4920</v>
      </c>
      <c r="B3160" t="s">
        <v>4921</v>
      </c>
    </row>
    <row r="3161" spans="1:2" x14ac:dyDescent="0.25">
      <c r="A3161" t="s">
        <v>4922</v>
      </c>
      <c r="B3161" t="s">
        <v>4923</v>
      </c>
    </row>
    <row r="3162" spans="1:2" x14ac:dyDescent="0.25">
      <c r="A3162" t="s">
        <v>4924</v>
      </c>
      <c r="B3162" t="s">
        <v>4925</v>
      </c>
    </row>
    <row r="3163" spans="1:2" x14ac:dyDescent="0.25">
      <c r="A3163" t="s">
        <v>4926</v>
      </c>
      <c r="B3163" t="s">
        <v>4927</v>
      </c>
    </row>
    <row r="3164" spans="1:2" x14ac:dyDescent="0.25">
      <c r="A3164" t="s">
        <v>4928</v>
      </c>
      <c r="B3164" t="s">
        <v>4929</v>
      </c>
    </row>
    <row r="3165" spans="1:2" x14ac:dyDescent="0.25">
      <c r="A3165" t="s">
        <v>4930</v>
      </c>
      <c r="B3165" t="s">
        <v>4931</v>
      </c>
    </row>
    <row r="3166" spans="1:2" x14ac:dyDescent="0.25">
      <c r="A3166" t="s">
        <v>4932</v>
      </c>
      <c r="B3166" t="s">
        <v>4933</v>
      </c>
    </row>
    <row r="3167" spans="1:2" x14ac:dyDescent="0.25">
      <c r="A3167" t="s">
        <v>1567</v>
      </c>
      <c r="B3167" t="s">
        <v>4934</v>
      </c>
    </row>
    <row r="3168" spans="1:2" x14ac:dyDescent="0.25">
      <c r="A3168" t="s">
        <v>4935</v>
      </c>
      <c r="B3168" t="s">
        <v>4936</v>
      </c>
    </row>
    <row r="3169" spans="1:2" x14ac:dyDescent="0.25">
      <c r="A3169" t="s">
        <v>4937</v>
      </c>
      <c r="B3169" t="s">
        <v>4938</v>
      </c>
    </row>
    <row r="3170" spans="1:2" x14ac:dyDescent="0.25">
      <c r="A3170" t="s">
        <v>4939</v>
      </c>
      <c r="B3170" t="s">
        <v>4940</v>
      </c>
    </row>
    <row r="3171" spans="1:2" x14ac:dyDescent="0.25">
      <c r="A3171" t="s">
        <v>4941</v>
      </c>
      <c r="B3171" t="s">
        <v>4942</v>
      </c>
    </row>
    <row r="3172" spans="1:2" x14ac:dyDescent="0.25">
      <c r="A3172" t="s">
        <v>4943</v>
      </c>
      <c r="B3172" t="s">
        <v>4944</v>
      </c>
    </row>
    <row r="3173" spans="1:2" x14ac:dyDescent="0.25">
      <c r="A3173" t="s">
        <v>4945</v>
      </c>
      <c r="B3173" t="s">
        <v>4946</v>
      </c>
    </row>
    <row r="3174" spans="1:2" x14ac:dyDescent="0.25">
      <c r="A3174" t="s">
        <v>4947</v>
      </c>
      <c r="B3174" t="s">
        <v>4948</v>
      </c>
    </row>
    <row r="3175" spans="1:2" x14ac:dyDescent="0.25">
      <c r="A3175" t="s">
        <v>4949</v>
      </c>
      <c r="B3175" t="s">
        <v>4950</v>
      </c>
    </row>
    <row r="3176" spans="1:2" x14ac:dyDescent="0.25">
      <c r="A3176" t="s">
        <v>4951</v>
      </c>
      <c r="B3176" t="s">
        <v>4952</v>
      </c>
    </row>
    <row r="3177" spans="1:2" x14ac:dyDescent="0.25">
      <c r="A3177" t="s">
        <v>4953</v>
      </c>
      <c r="B3177" t="s">
        <v>4954</v>
      </c>
    </row>
    <row r="3178" spans="1:2" x14ac:dyDescent="0.25">
      <c r="A3178" t="s">
        <v>4955</v>
      </c>
      <c r="B3178" t="s">
        <v>4956</v>
      </c>
    </row>
    <row r="3179" spans="1:2" x14ac:dyDescent="0.25">
      <c r="A3179" t="s">
        <v>4957</v>
      </c>
      <c r="B3179" t="s">
        <v>4958</v>
      </c>
    </row>
    <row r="3180" spans="1:2" x14ac:dyDescent="0.25">
      <c r="A3180" t="s">
        <v>4959</v>
      </c>
      <c r="B3180" t="s">
        <v>4960</v>
      </c>
    </row>
    <row r="3181" spans="1:2" x14ac:dyDescent="0.25">
      <c r="A3181" t="s">
        <v>4961</v>
      </c>
      <c r="B3181" t="s">
        <v>4962</v>
      </c>
    </row>
    <row r="3182" spans="1:2" x14ac:dyDescent="0.25">
      <c r="A3182" t="s">
        <v>4963</v>
      </c>
      <c r="B3182" t="s">
        <v>4964</v>
      </c>
    </row>
    <row r="3183" spans="1:2" x14ac:dyDescent="0.25">
      <c r="A3183" t="s">
        <v>4965</v>
      </c>
      <c r="B3183" t="s">
        <v>4966</v>
      </c>
    </row>
    <row r="3184" spans="1:2" x14ac:dyDescent="0.25">
      <c r="A3184" t="s">
        <v>4967</v>
      </c>
      <c r="B3184" t="s">
        <v>4968</v>
      </c>
    </row>
    <row r="3185" spans="1:2" x14ac:dyDescent="0.25">
      <c r="A3185" t="s">
        <v>4969</v>
      </c>
      <c r="B3185" t="s">
        <v>4970</v>
      </c>
    </row>
    <row r="3186" spans="1:2" x14ac:dyDescent="0.25">
      <c r="A3186" t="s">
        <v>4971</v>
      </c>
      <c r="B3186" t="s">
        <v>4972</v>
      </c>
    </row>
    <row r="3187" spans="1:2" x14ac:dyDescent="0.25">
      <c r="A3187" t="s">
        <v>4973</v>
      </c>
      <c r="B3187" t="s">
        <v>4974</v>
      </c>
    </row>
    <row r="3188" spans="1:2" x14ac:dyDescent="0.25">
      <c r="A3188" t="s">
        <v>4975</v>
      </c>
      <c r="B3188" t="s">
        <v>4976</v>
      </c>
    </row>
    <row r="3189" spans="1:2" x14ac:dyDescent="0.25">
      <c r="A3189" t="s">
        <v>4977</v>
      </c>
      <c r="B3189" t="s">
        <v>4978</v>
      </c>
    </row>
    <row r="3190" spans="1:2" x14ac:dyDescent="0.25">
      <c r="A3190" t="s">
        <v>4979</v>
      </c>
      <c r="B3190" t="s">
        <v>4980</v>
      </c>
    </row>
    <row r="3191" spans="1:2" x14ac:dyDescent="0.25">
      <c r="A3191" t="s">
        <v>4981</v>
      </c>
      <c r="B3191" t="s">
        <v>4982</v>
      </c>
    </row>
    <row r="3192" spans="1:2" x14ac:dyDescent="0.25">
      <c r="A3192" t="s">
        <v>4983</v>
      </c>
      <c r="B3192" t="s">
        <v>4984</v>
      </c>
    </row>
    <row r="3193" spans="1:2" x14ac:dyDescent="0.25">
      <c r="A3193" t="s">
        <v>4985</v>
      </c>
      <c r="B3193" t="s">
        <v>4986</v>
      </c>
    </row>
    <row r="3194" spans="1:2" x14ac:dyDescent="0.25">
      <c r="A3194" t="s">
        <v>4987</v>
      </c>
      <c r="B3194" t="s">
        <v>4988</v>
      </c>
    </row>
    <row r="3195" spans="1:2" x14ac:dyDescent="0.25">
      <c r="A3195" t="s">
        <v>1655</v>
      </c>
      <c r="B3195" t="s">
        <v>4989</v>
      </c>
    </row>
    <row r="3196" spans="1:2" x14ac:dyDescent="0.25">
      <c r="A3196" t="s">
        <v>4990</v>
      </c>
      <c r="B3196" t="s">
        <v>4991</v>
      </c>
    </row>
    <row r="3197" spans="1:2" x14ac:dyDescent="0.25">
      <c r="A3197" t="s">
        <v>4992</v>
      </c>
      <c r="B3197" t="s">
        <v>4993</v>
      </c>
    </row>
    <row r="3198" spans="1:2" x14ac:dyDescent="0.25">
      <c r="A3198" t="s">
        <v>2337</v>
      </c>
      <c r="B3198" t="s">
        <v>2338</v>
      </c>
    </row>
    <row r="3199" spans="1:2" x14ac:dyDescent="0.25">
      <c r="A3199" t="s">
        <v>4994</v>
      </c>
      <c r="B3199" t="s">
        <v>4995</v>
      </c>
    </row>
    <row r="3200" spans="1:2" x14ac:dyDescent="0.25">
      <c r="A3200" t="s">
        <v>4996</v>
      </c>
      <c r="B3200" t="s">
        <v>4997</v>
      </c>
    </row>
    <row r="3201" spans="1:2" x14ac:dyDescent="0.25">
      <c r="A3201" t="s">
        <v>4998</v>
      </c>
      <c r="B3201" t="s">
        <v>4999</v>
      </c>
    </row>
    <row r="3202" spans="1:2" x14ac:dyDescent="0.25">
      <c r="A3202" t="s">
        <v>5000</v>
      </c>
      <c r="B3202" t="s">
        <v>5001</v>
      </c>
    </row>
    <row r="3203" spans="1:2" x14ac:dyDescent="0.25">
      <c r="A3203" t="s">
        <v>5002</v>
      </c>
      <c r="B3203" t="s">
        <v>5003</v>
      </c>
    </row>
    <row r="3204" spans="1:2" x14ac:dyDescent="0.25">
      <c r="A3204" t="s">
        <v>5004</v>
      </c>
      <c r="B3204" t="s">
        <v>5005</v>
      </c>
    </row>
    <row r="3205" spans="1:2" x14ac:dyDescent="0.25">
      <c r="A3205" t="s">
        <v>5006</v>
      </c>
      <c r="B3205" t="s">
        <v>5007</v>
      </c>
    </row>
    <row r="3206" spans="1:2" x14ac:dyDescent="0.25">
      <c r="A3206" t="s">
        <v>5008</v>
      </c>
      <c r="B3206" t="s">
        <v>5009</v>
      </c>
    </row>
    <row r="3207" spans="1:2" x14ac:dyDescent="0.25">
      <c r="A3207" t="s">
        <v>2351</v>
      </c>
      <c r="B3207" t="s">
        <v>2352</v>
      </c>
    </row>
    <row r="3208" spans="1:2" x14ac:dyDescent="0.25">
      <c r="A3208" t="s">
        <v>5010</v>
      </c>
      <c r="B3208" t="s">
        <v>5011</v>
      </c>
    </row>
    <row r="3209" spans="1:2" x14ac:dyDescent="0.25">
      <c r="A3209" t="s">
        <v>5012</v>
      </c>
      <c r="B3209" t="s">
        <v>5013</v>
      </c>
    </row>
    <row r="3210" spans="1:2" x14ac:dyDescent="0.25">
      <c r="A3210" t="s">
        <v>5014</v>
      </c>
      <c r="B3210" t="s">
        <v>5015</v>
      </c>
    </row>
    <row r="3211" spans="1:2" x14ac:dyDescent="0.25">
      <c r="A3211" t="s">
        <v>2355</v>
      </c>
      <c r="B3211" t="s">
        <v>2356</v>
      </c>
    </row>
    <row r="3212" spans="1:2" x14ac:dyDescent="0.25">
      <c r="A3212" t="s">
        <v>5016</v>
      </c>
      <c r="B3212" t="s">
        <v>5017</v>
      </c>
    </row>
    <row r="3213" spans="1:2" x14ac:dyDescent="0.25">
      <c r="A3213" t="s">
        <v>5018</v>
      </c>
      <c r="B3213" t="s">
        <v>5019</v>
      </c>
    </row>
    <row r="3214" spans="1:2" x14ac:dyDescent="0.25">
      <c r="A3214" t="s">
        <v>2357</v>
      </c>
      <c r="B3214" t="s">
        <v>2358</v>
      </c>
    </row>
    <row r="3215" spans="1:2" x14ac:dyDescent="0.25">
      <c r="A3215" t="s">
        <v>5020</v>
      </c>
      <c r="B3215" t="s">
        <v>5021</v>
      </c>
    </row>
    <row r="3216" spans="1:2" x14ac:dyDescent="0.25">
      <c r="A3216" t="s">
        <v>5022</v>
      </c>
      <c r="B3216" t="s">
        <v>5023</v>
      </c>
    </row>
    <row r="3217" spans="1:2" x14ac:dyDescent="0.25">
      <c r="A3217" t="s">
        <v>2361</v>
      </c>
      <c r="B3217" t="s">
        <v>2362</v>
      </c>
    </row>
    <row r="3218" spans="1:2" x14ac:dyDescent="0.25">
      <c r="A3218" t="s">
        <v>5024</v>
      </c>
      <c r="B3218" t="s">
        <v>5025</v>
      </c>
    </row>
    <row r="3219" spans="1:2" x14ac:dyDescent="0.25">
      <c r="A3219" t="s">
        <v>2363</v>
      </c>
      <c r="B3219" t="s">
        <v>2364</v>
      </c>
    </row>
    <row r="3220" spans="1:2" x14ac:dyDescent="0.25">
      <c r="A3220" t="s">
        <v>5026</v>
      </c>
      <c r="B3220" t="s">
        <v>5027</v>
      </c>
    </row>
    <row r="3221" spans="1:2" x14ac:dyDescent="0.25">
      <c r="A3221" t="s">
        <v>5028</v>
      </c>
      <c r="B3221" t="s">
        <v>5029</v>
      </c>
    </row>
    <row r="3222" spans="1:2" x14ac:dyDescent="0.25">
      <c r="A3222" t="s">
        <v>5030</v>
      </c>
      <c r="B3222" t="s">
        <v>5031</v>
      </c>
    </row>
    <row r="3223" spans="1:2" x14ac:dyDescent="0.25">
      <c r="A3223" t="s">
        <v>5032</v>
      </c>
      <c r="B3223" t="s">
        <v>5033</v>
      </c>
    </row>
    <row r="3224" spans="1:2" x14ac:dyDescent="0.25">
      <c r="A3224" t="s">
        <v>5034</v>
      </c>
      <c r="B3224" t="s">
        <v>5035</v>
      </c>
    </row>
    <row r="3225" spans="1:2" x14ac:dyDescent="0.25">
      <c r="A3225" t="s">
        <v>5036</v>
      </c>
      <c r="B3225" t="s">
        <v>5037</v>
      </c>
    </row>
    <row r="3226" spans="1:2" x14ac:dyDescent="0.25">
      <c r="A3226" t="s">
        <v>5038</v>
      </c>
      <c r="B3226" t="s">
        <v>5039</v>
      </c>
    </row>
    <row r="3227" spans="1:2" x14ac:dyDescent="0.25">
      <c r="A3227" t="s">
        <v>5040</v>
      </c>
      <c r="B3227" t="s">
        <v>5041</v>
      </c>
    </row>
    <row r="3228" spans="1:2" x14ac:dyDescent="0.25">
      <c r="A3228" t="s">
        <v>5042</v>
      </c>
      <c r="B3228" t="s">
        <v>5043</v>
      </c>
    </row>
    <row r="3229" spans="1:2" x14ac:dyDescent="0.25">
      <c r="A3229" t="s">
        <v>5044</v>
      </c>
      <c r="B3229" t="s">
        <v>5045</v>
      </c>
    </row>
    <row r="3230" spans="1:2" x14ac:dyDescent="0.25">
      <c r="A3230" t="s">
        <v>5046</v>
      </c>
      <c r="B3230" t="s">
        <v>5047</v>
      </c>
    </row>
    <row r="3231" spans="1:2" x14ac:dyDescent="0.25">
      <c r="A3231" t="s">
        <v>5048</v>
      </c>
      <c r="B3231" t="s">
        <v>5049</v>
      </c>
    </row>
    <row r="3232" spans="1:2" x14ac:dyDescent="0.25">
      <c r="A3232" t="s">
        <v>5050</v>
      </c>
      <c r="B3232" t="s">
        <v>5051</v>
      </c>
    </row>
    <row r="3233" spans="1:2" x14ac:dyDescent="0.25">
      <c r="A3233" t="s">
        <v>5052</v>
      </c>
      <c r="B3233" t="s">
        <v>5053</v>
      </c>
    </row>
    <row r="3234" spans="1:2" x14ac:dyDescent="0.25">
      <c r="A3234" t="s">
        <v>5054</v>
      </c>
      <c r="B3234" t="s">
        <v>5055</v>
      </c>
    </row>
    <row r="3235" spans="1:2" x14ac:dyDescent="0.25">
      <c r="A3235" t="s">
        <v>5056</v>
      </c>
      <c r="B3235" t="s">
        <v>5057</v>
      </c>
    </row>
    <row r="3236" spans="1:2" x14ac:dyDescent="0.25">
      <c r="A3236" t="s">
        <v>5058</v>
      </c>
      <c r="B3236" t="s">
        <v>5059</v>
      </c>
    </row>
    <row r="3237" spans="1:2" x14ac:dyDescent="0.25">
      <c r="A3237" t="s">
        <v>5060</v>
      </c>
      <c r="B3237" t="s">
        <v>5061</v>
      </c>
    </row>
    <row r="3238" spans="1:2" x14ac:dyDescent="0.25">
      <c r="A3238" t="s">
        <v>5062</v>
      </c>
      <c r="B3238" t="s">
        <v>5063</v>
      </c>
    </row>
    <row r="3239" spans="1:2" x14ac:dyDescent="0.25">
      <c r="A3239" t="s">
        <v>5064</v>
      </c>
      <c r="B3239" t="s">
        <v>5065</v>
      </c>
    </row>
    <row r="3240" spans="1:2" x14ac:dyDescent="0.25">
      <c r="A3240" t="s">
        <v>2385</v>
      </c>
      <c r="B3240" t="s">
        <v>2386</v>
      </c>
    </row>
    <row r="3241" spans="1:2" x14ac:dyDescent="0.25">
      <c r="A3241" t="s">
        <v>5066</v>
      </c>
      <c r="B3241" t="s">
        <v>5067</v>
      </c>
    </row>
    <row r="3242" spans="1:2" x14ac:dyDescent="0.25">
      <c r="A3242" t="s">
        <v>5068</v>
      </c>
      <c r="B3242" t="s">
        <v>5069</v>
      </c>
    </row>
    <row r="3243" spans="1:2" x14ac:dyDescent="0.25">
      <c r="A3243" t="s">
        <v>5070</v>
      </c>
      <c r="B3243" t="s">
        <v>5071</v>
      </c>
    </row>
    <row r="3244" spans="1:2" x14ac:dyDescent="0.25">
      <c r="A3244" t="s">
        <v>5072</v>
      </c>
      <c r="B3244" t="s">
        <v>5073</v>
      </c>
    </row>
    <row r="3245" spans="1:2" x14ac:dyDescent="0.25">
      <c r="A3245" t="s">
        <v>2393</v>
      </c>
      <c r="B3245" t="s">
        <v>2394</v>
      </c>
    </row>
    <row r="3246" spans="1:2" x14ac:dyDescent="0.25">
      <c r="A3246" t="s">
        <v>5074</v>
      </c>
      <c r="B3246" t="s">
        <v>5075</v>
      </c>
    </row>
    <row r="3247" spans="1:2" x14ac:dyDescent="0.25">
      <c r="A3247" t="s">
        <v>5076</v>
      </c>
      <c r="B3247" t="s">
        <v>5077</v>
      </c>
    </row>
    <row r="3248" spans="1:2" x14ac:dyDescent="0.25">
      <c r="A3248" t="s">
        <v>5078</v>
      </c>
      <c r="B3248" t="s">
        <v>5079</v>
      </c>
    </row>
    <row r="3249" spans="1:2" x14ac:dyDescent="0.25">
      <c r="A3249" t="s">
        <v>5080</v>
      </c>
      <c r="B3249" t="s">
        <v>5081</v>
      </c>
    </row>
    <row r="3250" spans="1:2" x14ac:dyDescent="0.25">
      <c r="A3250" t="s">
        <v>5082</v>
      </c>
      <c r="B3250" t="s">
        <v>5083</v>
      </c>
    </row>
    <row r="3251" spans="1:2" x14ac:dyDescent="0.25">
      <c r="A3251" t="s">
        <v>5084</v>
      </c>
      <c r="B3251" t="s">
        <v>5085</v>
      </c>
    </row>
    <row r="3252" spans="1:2" x14ac:dyDescent="0.25">
      <c r="A3252" t="s">
        <v>5086</v>
      </c>
      <c r="B3252" t="s">
        <v>5087</v>
      </c>
    </row>
    <row r="3253" spans="1:2" x14ac:dyDescent="0.25">
      <c r="A3253" t="s">
        <v>5088</v>
      </c>
      <c r="B3253" t="s">
        <v>5089</v>
      </c>
    </row>
    <row r="3254" spans="1:2" x14ac:dyDescent="0.25">
      <c r="A3254" t="s">
        <v>5090</v>
      </c>
      <c r="B3254" t="s">
        <v>5091</v>
      </c>
    </row>
    <row r="3255" spans="1:2" x14ac:dyDescent="0.25">
      <c r="A3255" t="s">
        <v>5092</v>
      </c>
      <c r="B3255" t="s">
        <v>5093</v>
      </c>
    </row>
    <row r="3256" spans="1:2" x14ac:dyDescent="0.25">
      <c r="A3256" t="s">
        <v>5094</v>
      </c>
      <c r="B3256" t="s">
        <v>5095</v>
      </c>
    </row>
    <row r="3257" spans="1:2" x14ac:dyDescent="0.25">
      <c r="A3257" t="s">
        <v>5096</v>
      </c>
      <c r="B3257" t="s">
        <v>5097</v>
      </c>
    </row>
    <row r="3258" spans="1:2" x14ac:dyDescent="0.25">
      <c r="A3258" t="s">
        <v>5098</v>
      </c>
      <c r="B3258" t="s">
        <v>5099</v>
      </c>
    </row>
    <row r="3259" spans="1:2" x14ac:dyDescent="0.25">
      <c r="A3259" t="s">
        <v>5100</v>
      </c>
      <c r="B3259" t="s">
        <v>5101</v>
      </c>
    </row>
    <row r="3260" spans="1:2" x14ac:dyDescent="0.25">
      <c r="A3260" t="s">
        <v>1554</v>
      </c>
      <c r="B3260" t="s">
        <v>2406</v>
      </c>
    </row>
    <row r="3261" spans="1:2" x14ac:dyDescent="0.25">
      <c r="A3261" t="s">
        <v>5102</v>
      </c>
      <c r="B3261" t="s">
        <v>5103</v>
      </c>
    </row>
    <row r="3262" spans="1:2" x14ac:dyDescent="0.25">
      <c r="A3262" t="s">
        <v>5104</v>
      </c>
      <c r="B3262" t="s">
        <v>5105</v>
      </c>
    </row>
    <row r="3263" spans="1:2" x14ac:dyDescent="0.25">
      <c r="A3263" t="s">
        <v>5106</v>
      </c>
      <c r="B3263" t="s">
        <v>5107</v>
      </c>
    </row>
    <row r="3264" spans="1:2" x14ac:dyDescent="0.25">
      <c r="A3264" t="s">
        <v>2409</v>
      </c>
      <c r="B3264" t="s">
        <v>2410</v>
      </c>
    </row>
    <row r="3265" spans="1:2" x14ac:dyDescent="0.25">
      <c r="A3265" t="s">
        <v>2413</v>
      </c>
      <c r="B3265" t="s">
        <v>2414</v>
      </c>
    </row>
    <row r="3266" spans="1:2" x14ac:dyDescent="0.25">
      <c r="A3266" t="s">
        <v>5108</v>
      </c>
      <c r="B3266" t="s">
        <v>5109</v>
      </c>
    </row>
    <row r="3267" spans="1:2" x14ac:dyDescent="0.25">
      <c r="A3267" t="s">
        <v>5110</v>
      </c>
      <c r="B3267" t="s">
        <v>5111</v>
      </c>
    </row>
    <row r="3268" spans="1:2" x14ac:dyDescent="0.25">
      <c r="A3268" t="s">
        <v>5112</v>
      </c>
      <c r="B3268" t="s">
        <v>5113</v>
      </c>
    </row>
    <row r="3269" spans="1:2" x14ac:dyDescent="0.25">
      <c r="A3269" t="s">
        <v>5114</v>
      </c>
      <c r="B3269" t="s">
        <v>5115</v>
      </c>
    </row>
    <row r="3270" spans="1:2" x14ac:dyDescent="0.25">
      <c r="A3270" t="s">
        <v>5116</v>
      </c>
      <c r="B3270" t="s">
        <v>5117</v>
      </c>
    </row>
    <row r="3271" spans="1:2" x14ac:dyDescent="0.25">
      <c r="A3271" t="s">
        <v>2423</v>
      </c>
      <c r="B3271" t="s">
        <v>5118</v>
      </c>
    </row>
    <row r="3272" spans="1:2" x14ac:dyDescent="0.25">
      <c r="A3272" t="s">
        <v>5119</v>
      </c>
      <c r="B3272" t="s">
        <v>5120</v>
      </c>
    </row>
    <row r="3273" spans="1:2" x14ac:dyDescent="0.25">
      <c r="A3273" t="s">
        <v>5121</v>
      </c>
      <c r="B3273" t="s">
        <v>5122</v>
      </c>
    </row>
    <row r="3274" spans="1:2" x14ac:dyDescent="0.25">
      <c r="A3274" t="s">
        <v>3253</v>
      </c>
      <c r="B3274" t="s">
        <v>5123</v>
      </c>
    </row>
    <row r="3275" spans="1:2" x14ac:dyDescent="0.25">
      <c r="A3275" t="s">
        <v>5124</v>
      </c>
      <c r="B3275" t="s">
        <v>5125</v>
      </c>
    </row>
    <row r="3276" spans="1:2" x14ac:dyDescent="0.25">
      <c r="A3276" t="s">
        <v>2435</v>
      </c>
      <c r="B3276" t="s">
        <v>2436</v>
      </c>
    </row>
    <row r="3277" spans="1:2" x14ac:dyDescent="0.25">
      <c r="A3277" t="s">
        <v>2439</v>
      </c>
      <c r="B3277" t="s">
        <v>2440</v>
      </c>
    </row>
    <row r="3278" spans="1:2" x14ac:dyDescent="0.25">
      <c r="A3278" t="s">
        <v>5126</v>
      </c>
      <c r="B3278" t="s">
        <v>5127</v>
      </c>
    </row>
    <row r="3279" spans="1:2" x14ac:dyDescent="0.25">
      <c r="A3279" t="s">
        <v>5128</v>
      </c>
      <c r="B3279" t="s">
        <v>5129</v>
      </c>
    </row>
    <row r="3280" spans="1:2" x14ac:dyDescent="0.25">
      <c r="A3280" t="s">
        <v>5130</v>
      </c>
      <c r="B3280" t="s">
        <v>5131</v>
      </c>
    </row>
    <row r="3281" spans="1:2" x14ac:dyDescent="0.25">
      <c r="A3281" t="s">
        <v>5132</v>
      </c>
      <c r="B3281" t="s">
        <v>5133</v>
      </c>
    </row>
    <row r="3282" spans="1:2" x14ac:dyDescent="0.25">
      <c r="A3282" t="s">
        <v>5134</v>
      </c>
      <c r="B3282" t="s">
        <v>5135</v>
      </c>
    </row>
    <row r="3283" spans="1:2" x14ac:dyDescent="0.25">
      <c r="A3283" t="s">
        <v>5136</v>
      </c>
      <c r="B3283" t="s">
        <v>5137</v>
      </c>
    </row>
    <row r="3284" spans="1:2" x14ac:dyDescent="0.25">
      <c r="A3284" t="s">
        <v>5138</v>
      </c>
      <c r="B3284" t="s">
        <v>5139</v>
      </c>
    </row>
    <row r="3285" spans="1:2" x14ac:dyDescent="0.25">
      <c r="A3285" t="s">
        <v>2444</v>
      </c>
      <c r="B3285" t="s">
        <v>2445</v>
      </c>
    </row>
    <row r="3286" spans="1:2" x14ac:dyDescent="0.25">
      <c r="A3286" t="s">
        <v>5140</v>
      </c>
      <c r="B3286" t="s">
        <v>5141</v>
      </c>
    </row>
    <row r="3287" spans="1:2" x14ac:dyDescent="0.25">
      <c r="A3287" t="s">
        <v>5142</v>
      </c>
      <c r="B3287" t="s">
        <v>5143</v>
      </c>
    </row>
    <row r="3288" spans="1:2" x14ac:dyDescent="0.25">
      <c r="A3288" t="s">
        <v>5144</v>
      </c>
      <c r="B3288" t="s">
        <v>5145</v>
      </c>
    </row>
    <row r="3289" spans="1:2" x14ac:dyDescent="0.25">
      <c r="A3289" t="s">
        <v>5146</v>
      </c>
      <c r="B3289" t="s">
        <v>5147</v>
      </c>
    </row>
    <row r="3290" spans="1:2" x14ac:dyDescent="0.25">
      <c r="A3290" t="s">
        <v>5148</v>
      </c>
      <c r="B3290" t="s">
        <v>5149</v>
      </c>
    </row>
    <row r="3291" spans="1:2" x14ac:dyDescent="0.25">
      <c r="A3291" t="s">
        <v>5150</v>
      </c>
      <c r="B3291" t="s">
        <v>5151</v>
      </c>
    </row>
    <row r="3292" spans="1:2" x14ac:dyDescent="0.25">
      <c r="A3292" t="s">
        <v>5152</v>
      </c>
      <c r="B3292" t="s">
        <v>5153</v>
      </c>
    </row>
    <row r="3293" spans="1:2" x14ac:dyDescent="0.25">
      <c r="A3293" t="s">
        <v>5154</v>
      </c>
      <c r="B3293" t="s">
        <v>5155</v>
      </c>
    </row>
    <row r="3294" spans="1:2" x14ac:dyDescent="0.25">
      <c r="A3294" t="s">
        <v>5156</v>
      </c>
      <c r="B3294" t="s">
        <v>5157</v>
      </c>
    </row>
    <row r="3295" spans="1:2" x14ac:dyDescent="0.25">
      <c r="A3295" t="s">
        <v>5158</v>
      </c>
      <c r="B3295" t="s">
        <v>5159</v>
      </c>
    </row>
    <row r="3296" spans="1:2" x14ac:dyDescent="0.25">
      <c r="A3296" t="s">
        <v>5160</v>
      </c>
      <c r="B3296" t="s">
        <v>5161</v>
      </c>
    </row>
    <row r="3297" spans="1:2" x14ac:dyDescent="0.25">
      <c r="A3297" t="s">
        <v>5162</v>
      </c>
      <c r="B3297" t="s">
        <v>5163</v>
      </c>
    </row>
    <row r="3298" spans="1:2" x14ac:dyDescent="0.25">
      <c r="A3298" t="s">
        <v>5164</v>
      </c>
      <c r="B3298" t="s">
        <v>5165</v>
      </c>
    </row>
    <row r="3299" spans="1:2" x14ac:dyDescent="0.25">
      <c r="A3299" t="s">
        <v>5166</v>
      </c>
      <c r="B3299" t="s">
        <v>5167</v>
      </c>
    </row>
    <row r="3300" spans="1:2" x14ac:dyDescent="0.25">
      <c r="A3300" t="s">
        <v>5168</v>
      </c>
      <c r="B3300" t="s">
        <v>5169</v>
      </c>
    </row>
    <row r="3301" spans="1:2" x14ac:dyDescent="0.25">
      <c r="A3301" t="s">
        <v>5170</v>
      </c>
      <c r="B3301" t="s">
        <v>5171</v>
      </c>
    </row>
    <row r="3302" spans="1:2" x14ac:dyDescent="0.25">
      <c r="A3302" t="s">
        <v>2459</v>
      </c>
      <c r="B3302" t="s">
        <v>2460</v>
      </c>
    </row>
    <row r="3303" spans="1:2" x14ac:dyDescent="0.25">
      <c r="A3303" t="s">
        <v>5172</v>
      </c>
      <c r="B3303" t="s">
        <v>5173</v>
      </c>
    </row>
    <row r="3304" spans="1:2" x14ac:dyDescent="0.25">
      <c r="A3304" t="s">
        <v>5174</v>
      </c>
      <c r="B3304" t="s">
        <v>5175</v>
      </c>
    </row>
    <row r="3305" spans="1:2" x14ac:dyDescent="0.25">
      <c r="A3305" t="s">
        <v>5176</v>
      </c>
      <c r="B3305" t="s">
        <v>5177</v>
      </c>
    </row>
    <row r="3306" spans="1:2" x14ac:dyDescent="0.25">
      <c r="A3306" t="s">
        <v>5178</v>
      </c>
      <c r="B3306" t="s">
        <v>5179</v>
      </c>
    </row>
    <row r="3307" spans="1:2" x14ac:dyDescent="0.25">
      <c r="A3307" t="s">
        <v>5180</v>
      </c>
      <c r="B3307" t="s">
        <v>5181</v>
      </c>
    </row>
    <row r="3308" spans="1:2" x14ac:dyDescent="0.25">
      <c r="A3308" t="s">
        <v>5182</v>
      </c>
      <c r="B3308" t="s">
        <v>5183</v>
      </c>
    </row>
    <row r="3309" spans="1:2" x14ac:dyDescent="0.25">
      <c r="A3309" t="s">
        <v>5184</v>
      </c>
      <c r="B3309" t="s">
        <v>5185</v>
      </c>
    </row>
    <row r="3310" spans="1:2" x14ac:dyDescent="0.25">
      <c r="A3310" t="s">
        <v>5186</v>
      </c>
      <c r="B3310" t="s">
        <v>5187</v>
      </c>
    </row>
    <row r="3311" spans="1:2" x14ac:dyDescent="0.25">
      <c r="A3311" t="s">
        <v>2461</v>
      </c>
      <c r="B3311" t="s">
        <v>2462</v>
      </c>
    </row>
    <row r="3312" spans="1:2" x14ac:dyDescent="0.25">
      <c r="A3312" t="s">
        <v>2465</v>
      </c>
      <c r="B3312" t="s">
        <v>2466</v>
      </c>
    </row>
    <row r="3313" spans="1:2" x14ac:dyDescent="0.25">
      <c r="A3313" t="s">
        <v>5188</v>
      </c>
      <c r="B3313" t="s">
        <v>5189</v>
      </c>
    </row>
    <row r="3314" spans="1:2" x14ac:dyDescent="0.25">
      <c r="A3314" t="s">
        <v>5190</v>
      </c>
      <c r="B3314" t="s">
        <v>5191</v>
      </c>
    </row>
    <row r="3315" spans="1:2" x14ac:dyDescent="0.25">
      <c r="A3315" t="s">
        <v>5192</v>
      </c>
      <c r="B3315" t="s">
        <v>5193</v>
      </c>
    </row>
    <row r="3316" spans="1:2" x14ac:dyDescent="0.25">
      <c r="A3316" t="s">
        <v>5194</v>
      </c>
      <c r="B3316" t="s">
        <v>5195</v>
      </c>
    </row>
    <row r="3317" spans="1:2" x14ac:dyDescent="0.25">
      <c r="A3317" t="s">
        <v>5196</v>
      </c>
      <c r="B3317" t="s">
        <v>5197</v>
      </c>
    </row>
    <row r="3318" spans="1:2" x14ac:dyDescent="0.25">
      <c r="A3318" t="s">
        <v>5198</v>
      </c>
      <c r="B3318" t="s">
        <v>5199</v>
      </c>
    </row>
    <row r="3319" spans="1:2" x14ac:dyDescent="0.25">
      <c r="A3319" t="s">
        <v>2475</v>
      </c>
      <c r="B3319" t="s">
        <v>2476</v>
      </c>
    </row>
    <row r="3320" spans="1:2" x14ac:dyDescent="0.25">
      <c r="A3320" t="s">
        <v>5200</v>
      </c>
      <c r="B3320" t="s">
        <v>5201</v>
      </c>
    </row>
    <row r="3321" spans="1:2" x14ac:dyDescent="0.25">
      <c r="A3321" t="s">
        <v>5202</v>
      </c>
      <c r="B3321" t="s">
        <v>5203</v>
      </c>
    </row>
    <row r="3322" spans="1:2" x14ac:dyDescent="0.25">
      <c r="A3322" t="s">
        <v>5204</v>
      </c>
      <c r="B3322" t="s">
        <v>5205</v>
      </c>
    </row>
    <row r="3323" spans="1:2" x14ac:dyDescent="0.25">
      <c r="A3323" t="s">
        <v>5206</v>
      </c>
      <c r="B3323" t="s">
        <v>5207</v>
      </c>
    </row>
    <row r="3324" spans="1:2" x14ac:dyDescent="0.25">
      <c r="A3324" t="s">
        <v>5208</v>
      </c>
      <c r="B3324" t="s">
        <v>5209</v>
      </c>
    </row>
    <row r="3325" spans="1:2" x14ac:dyDescent="0.25">
      <c r="A3325" t="s">
        <v>5210</v>
      </c>
      <c r="B3325" t="s">
        <v>5211</v>
      </c>
    </row>
    <row r="3326" spans="1:2" x14ac:dyDescent="0.25">
      <c r="A3326" t="s">
        <v>5212</v>
      </c>
      <c r="B3326" t="s">
        <v>5213</v>
      </c>
    </row>
    <row r="3327" spans="1:2" x14ac:dyDescent="0.25">
      <c r="A3327" t="s">
        <v>5214</v>
      </c>
      <c r="B3327" t="s">
        <v>5215</v>
      </c>
    </row>
    <row r="3328" spans="1:2" x14ac:dyDescent="0.25">
      <c r="A3328" t="s">
        <v>5216</v>
      </c>
      <c r="B3328" t="s">
        <v>5217</v>
      </c>
    </row>
    <row r="3329" spans="1:2" x14ac:dyDescent="0.25">
      <c r="A3329" t="s">
        <v>5218</v>
      </c>
      <c r="B3329" t="s">
        <v>5219</v>
      </c>
    </row>
    <row r="3330" spans="1:2" x14ac:dyDescent="0.25">
      <c r="A3330" t="s">
        <v>5220</v>
      </c>
      <c r="B3330" t="s">
        <v>5221</v>
      </c>
    </row>
    <row r="3331" spans="1:2" x14ac:dyDescent="0.25">
      <c r="A3331" t="s">
        <v>2491</v>
      </c>
      <c r="B3331" t="s">
        <v>2492</v>
      </c>
    </row>
    <row r="3332" spans="1:2" x14ac:dyDescent="0.25">
      <c r="A3332" t="s">
        <v>5222</v>
      </c>
      <c r="B3332" t="s">
        <v>5223</v>
      </c>
    </row>
    <row r="3333" spans="1:2" x14ac:dyDescent="0.25">
      <c r="A3333" t="s">
        <v>5224</v>
      </c>
      <c r="B3333" t="s">
        <v>5225</v>
      </c>
    </row>
    <row r="3334" spans="1:2" x14ac:dyDescent="0.25">
      <c r="A3334" t="s">
        <v>5226</v>
      </c>
      <c r="B3334" t="s">
        <v>5227</v>
      </c>
    </row>
    <row r="3335" spans="1:2" x14ac:dyDescent="0.25">
      <c r="A3335" t="s">
        <v>5228</v>
      </c>
      <c r="B3335" t="s">
        <v>5229</v>
      </c>
    </row>
    <row r="3336" spans="1:2" x14ac:dyDescent="0.25">
      <c r="A3336" t="s">
        <v>5230</v>
      </c>
      <c r="B3336" t="s">
        <v>5231</v>
      </c>
    </row>
    <row r="3337" spans="1:2" x14ac:dyDescent="0.25">
      <c r="A3337" t="s">
        <v>5232</v>
      </c>
      <c r="B3337" t="s">
        <v>5233</v>
      </c>
    </row>
    <row r="3338" spans="1:2" x14ac:dyDescent="0.25">
      <c r="A3338" t="s">
        <v>5234</v>
      </c>
      <c r="B3338" t="s">
        <v>5235</v>
      </c>
    </row>
    <row r="3339" spans="1:2" x14ac:dyDescent="0.25">
      <c r="A3339" t="s">
        <v>5236</v>
      </c>
      <c r="B3339" t="s">
        <v>5237</v>
      </c>
    </row>
    <row r="3340" spans="1:2" x14ac:dyDescent="0.25">
      <c r="A3340" t="s">
        <v>5238</v>
      </c>
      <c r="B3340" t="s">
        <v>5239</v>
      </c>
    </row>
    <row r="3341" spans="1:2" x14ac:dyDescent="0.25">
      <c r="A3341" t="s">
        <v>5240</v>
      </c>
      <c r="B3341" t="s">
        <v>5241</v>
      </c>
    </row>
    <row r="3342" spans="1:2" x14ac:dyDescent="0.25">
      <c r="A3342" t="s">
        <v>5242</v>
      </c>
      <c r="B3342" t="s">
        <v>5243</v>
      </c>
    </row>
    <row r="3343" spans="1:2" x14ac:dyDescent="0.25">
      <c r="A3343" t="s">
        <v>5244</v>
      </c>
      <c r="B3343" t="s">
        <v>5245</v>
      </c>
    </row>
    <row r="3344" spans="1:2" x14ac:dyDescent="0.25">
      <c r="A3344" t="s">
        <v>5246</v>
      </c>
      <c r="B3344" t="s">
        <v>5247</v>
      </c>
    </row>
    <row r="3345" spans="1:2" x14ac:dyDescent="0.25">
      <c r="A3345" t="s">
        <v>5248</v>
      </c>
      <c r="B3345" t="s">
        <v>5249</v>
      </c>
    </row>
    <row r="3346" spans="1:2" x14ac:dyDescent="0.25">
      <c r="A3346" t="s">
        <v>5250</v>
      </c>
      <c r="B3346" t="s">
        <v>5251</v>
      </c>
    </row>
    <row r="3347" spans="1:2" x14ac:dyDescent="0.25">
      <c r="A3347" t="s">
        <v>5252</v>
      </c>
      <c r="B3347" t="s">
        <v>5253</v>
      </c>
    </row>
    <row r="3348" spans="1:2" x14ac:dyDescent="0.25">
      <c r="A3348" t="s">
        <v>5254</v>
      </c>
      <c r="B3348" t="s">
        <v>5255</v>
      </c>
    </row>
    <row r="3349" spans="1:2" x14ac:dyDescent="0.25">
      <c r="A3349" t="s">
        <v>2502</v>
      </c>
      <c r="B3349" t="s">
        <v>2503</v>
      </c>
    </row>
    <row r="3350" spans="1:2" x14ac:dyDescent="0.25">
      <c r="A3350" t="s">
        <v>5256</v>
      </c>
      <c r="B3350" t="s">
        <v>5257</v>
      </c>
    </row>
    <row r="3351" spans="1:2" x14ac:dyDescent="0.25">
      <c r="A3351" t="s">
        <v>5258</v>
      </c>
      <c r="B3351" t="s">
        <v>5259</v>
      </c>
    </row>
    <row r="3352" spans="1:2" x14ac:dyDescent="0.25">
      <c r="A3352" t="s">
        <v>5260</v>
      </c>
      <c r="B3352" t="s">
        <v>5261</v>
      </c>
    </row>
    <row r="3353" spans="1:2" x14ac:dyDescent="0.25">
      <c r="A3353" t="s">
        <v>5262</v>
      </c>
      <c r="B3353" t="s">
        <v>5263</v>
      </c>
    </row>
    <row r="3354" spans="1:2" x14ac:dyDescent="0.25">
      <c r="A3354" t="s">
        <v>5264</v>
      </c>
      <c r="B3354" t="s">
        <v>5265</v>
      </c>
    </row>
    <row r="3355" spans="1:2" x14ac:dyDescent="0.25">
      <c r="A3355" t="s">
        <v>5266</v>
      </c>
      <c r="B3355" t="s">
        <v>5267</v>
      </c>
    </row>
    <row r="3356" spans="1:2" x14ac:dyDescent="0.25">
      <c r="A3356" t="s">
        <v>5268</v>
      </c>
      <c r="B3356" t="s">
        <v>5269</v>
      </c>
    </row>
    <row r="3357" spans="1:2" x14ac:dyDescent="0.25">
      <c r="A3357" t="s">
        <v>5270</v>
      </c>
      <c r="B3357" t="s">
        <v>5271</v>
      </c>
    </row>
    <row r="3358" spans="1:2" x14ac:dyDescent="0.25">
      <c r="A3358" t="s">
        <v>5272</v>
      </c>
      <c r="B3358" t="s">
        <v>5273</v>
      </c>
    </row>
    <row r="3359" spans="1:2" x14ac:dyDescent="0.25">
      <c r="A3359" t="s">
        <v>5274</v>
      </c>
      <c r="B3359" t="s">
        <v>5275</v>
      </c>
    </row>
    <row r="3360" spans="1:2" x14ac:dyDescent="0.25">
      <c r="A3360" t="s">
        <v>5276</v>
      </c>
      <c r="B3360" t="s">
        <v>5277</v>
      </c>
    </row>
    <row r="3361" spans="1:2" x14ac:dyDescent="0.25">
      <c r="A3361" t="s">
        <v>5278</v>
      </c>
      <c r="B3361" t="s">
        <v>5279</v>
      </c>
    </row>
    <row r="3362" spans="1:2" x14ac:dyDescent="0.25">
      <c r="A3362" t="s">
        <v>5280</v>
      </c>
      <c r="B3362" t="s">
        <v>5281</v>
      </c>
    </row>
    <row r="3363" spans="1:2" x14ac:dyDescent="0.25">
      <c r="A3363" t="s">
        <v>5282</v>
      </c>
      <c r="B3363" t="s">
        <v>5283</v>
      </c>
    </row>
    <row r="3364" spans="1:2" x14ac:dyDescent="0.25">
      <c r="A3364" t="s">
        <v>5284</v>
      </c>
      <c r="B3364" t="s">
        <v>5285</v>
      </c>
    </row>
    <row r="3365" spans="1:2" x14ac:dyDescent="0.25">
      <c r="A3365" t="s">
        <v>33</v>
      </c>
      <c r="B3365" t="s">
        <v>5286</v>
      </c>
    </row>
    <row r="3366" spans="1:2" x14ac:dyDescent="0.25">
      <c r="A3366" t="s">
        <v>2526</v>
      </c>
      <c r="B3366" t="s">
        <v>2527</v>
      </c>
    </row>
    <row r="3367" spans="1:2" x14ac:dyDescent="0.25">
      <c r="A3367" t="s">
        <v>5287</v>
      </c>
      <c r="B3367" t="s">
        <v>5288</v>
      </c>
    </row>
    <row r="3368" spans="1:2" x14ac:dyDescent="0.25">
      <c r="A3368" t="s">
        <v>2528</v>
      </c>
      <c r="B3368" t="s">
        <v>2529</v>
      </c>
    </row>
    <row r="3369" spans="1:2" x14ac:dyDescent="0.25">
      <c r="A3369" t="s">
        <v>5289</v>
      </c>
      <c r="B3369" t="s">
        <v>5290</v>
      </c>
    </row>
    <row r="3370" spans="1:2" x14ac:dyDescent="0.25">
      <c r="A3370" t="s">
        <v>5291</v>
      </c>
      <c r="B3370" t="s">
        <v>5292</v>
      </c>
    </row>
    <row r="3371" spans="1:2" x14ac:dyDescent="0.25">
      <c r="A3371" t="s">
        <v>5293</v>
      </c>
      <c r="B3371" t="s">
        <v>5294</v>
      </c>
    </row>
    <row r="3372" spans="1:2" x14ac:dyDescent="0.25">
      <c r="A3372" t="s">
        <v>5295</v>
      </c>
      <c r="B3372" t="s">
        <v>5296</v>
      </c>
    </row>
    <row r="3373" spans="1:2" x14ac:dyDescent="0.25">
      <c r="A3373" t="s">
        <v>5297</v>
      </c>
      <c r="B3373" t="s">
        <v>5298</v>
      </c>
    </row>
    <row r="3374" spans="1:2" x14ac:dyDescent="0.25">
      <c r="A3374" t="s">
        <v>2532</v>
      </c>
      <c r="B3374" t="s">
        <v>5299</v>
      </c>
    </row>
    <row r="3375" spans="1:2" x14ac:dyDescent="0.25">
      <c r="A3375" t="s">
        <v>5300</v>
      </c>
      <c r="B3375" t="s">
        <v>5301</v>
      </c>
    </row>
    <row r="3376" spans="1:2" x14ac:dyDescent="0.25">
      <c r="A3376" t="s">
        <v>5302</v>
      </c>
      <c r="B3376" t="s">
        <v>5303</v>
      </c>
    </row>
    <row r="3377" spans="1:2" x14ac:dyDescent="0.25">
      <c r="A3377" t="s">
        <v>5304</v>
      </c>
      <c r="B3377" t="s">
        <v>5305</v>
      </c>
    </row>
    <row r="3378" spans="1:2" x14ac:dyDescent="0.25">
      <c r="A3378" t="s">
        <v>5306</v>
      </c>
      <c r="B3378" t="s">
        <v>5307</v>
      </c>
    </row>
    <row r="3379" spans="1:2" x14ac:dyDescent="0.25">
      <c r="A3379" t="s">
        <v>5308</v>
      </c>
      <c r="B3379" t="s">
        <v>5309</v>
      </c>
    </row>
    <row r="3380" spans="1:2" x14ac:dyDescent="0.25">
      <c r="A3380" t="s">
        <v>5310</v>
      </c>
      <c r="B3380" t="s">
        <v>5311</v>
      </c>
    </row>
    <row r="3381" spans="1:2" x14ac:dyDescent="0.25">
      <c r="A3381" t="s">
        <v>5312</v>
      </c>
      <c r="B3381" t="s">
        <v>5313</v>
      </c>
    </row>
    <row r="3382" spans="1:2" x14ac:dyDescent="0.25">
      <c r="A3382" t="s">
        <v>292</v>
      </c>
      <c r="B3382" t="s">
        <v>293</v>
      </c>
    </row>
    <row r="3383" spans="1:2" x14ac:dyDescent="0.25">
      <c r="A3383" t="s">
        <v>5314</v>
      </c>
      <c r="B3383" t="s">
        <v>5315</v>
      </c>
    </row>
    <row r="3384" spans="1:2" x14ac:dyDescent="0.25">
      <c r="A3384" t="s">
        <v>1025</v>
      </c>
      <c r="B3384" t="s">
        <v>5316</v>
      </c>
    </row>
    <row r="3385" spans="1:2" x14ac:dyDescent="0.25">
      <c r="A3385" t="s">
        <v>5317</v>
      </c>
      <c r="B3385" t="s">
        <v>5318</v>
      </c>
    </row>
    <row r="3386" spans="1:2" x14ac:dyDescent="0.25">
      <c r="A3386" t="s">
        <v>304</v>
      </c>
      <c r="B3386" t="s">
        <v>2536</v>
      </c>
    </row>
    <row r="3387" spans="1:2" x14ac:dyDescent="0.25">
      <c r="A3387" t="s">
        <v>5319</v>
      </c>
      <c r="B3387" t="s">
        <v>5320</v>
      </c>
    </row>
    <row r="3388" spans="1:2" x14ac:dyDescent="0.25">
      <c r="A3388" t="s">
        <v>1186</v>
      </c>
      <c r="B3388" t="s">
        <v>5321</v>
      </c>
    </row>
    <row r="3389" spans="1:2" x14ac:dyDescent="0.25">
      <c r="A3389" t="s">
        <v>429</v>
      </c>
      <c r="B3389" t="s">
        <v>5322</v>
      </c>
    </row>
    <row r="3390" spans="1:2" x14ac:dyDescent="0.25">
      <c r="A3390" t="s">
        <v>128</v>
      </c>
      <c r="B3390" t="s">
        <v>5323</v>
      </c>
    </row>
    <row r="3391" spans="1:2" x14ac:dyDescent="0.25">
      <c r="A3391" t="s">
        <v>120</v>
      </c>
      <c r="B3391" t="s">
        <v>2538</v>
      </c>
    </row>
    <row r="3392" spans="1:2" x14ac:dyDescent="0.25">
      <c r="A3392" t="s">
        <v>541</v>
      </c>
      <c r="B3392" t="s">
        <v>2539</v>
      </c>
    </row>
    <row r="3393" spans="1:2" x14ac:dyDescent="0.25">
      <c r="A3393" t="s">
        <v>5324</v>
      </c>
      <c r="B3393" t="s">
        <v>5325</v>
      </c>
    </row>
    <row r="3394" spans="1:2" x14ac:dyDescent="0.25">
      <c r="A3394" t="s">
        <v>5326</v>
      </c>
      <c r="B3394" t="s">
        <v>5327</v>
      </c>
    </row>
    <row r="3395" spans="1:2" x14ac:dyDescent="0.25">
      <c r="A3395" t="s">
        <v>5328</v>
      </c>
      <c r="B3395" t="s">
        <v>5329</v>
      </c>
    </row>
    <row r="3396" spans="1:2" x14ac:dyDescent="0.25">
      <c r="A3396" t="s">
        <v>5330</v>
      </c>
      <c r="B3396" t="s">
        <v>5331</v>
      </c>
    </row>
    <row r="3397" spans="1:2" x14ac:dyDescent="0.25">
      <c r="A3397" t="s">
        <v>5332</v>
      </c>
      <c r="B3397" t="s">
        <v>5333</v>
      </c>
    </row>
    <row r="3398" spans="1:2" x14ac:dyDescent="0.25">
      <c r="A3398" t="s">
        <v>5334</v>
      </c>
      <c r="B3398" t="s">
        <v>5335</v>
      </c>
    </row>
    <row r="3399" spans="1:2" x14ac:dyDescent="0.25">
      <c r="A3399" t="s">
        <v>5336</v>
      </c>
      <c r="B3399" t="s">
        <v>5337</v>
      </c>
    </row>
    <row r="3400" spans="1:2" x14ac:dyDescent="0.25">
      <c r="A3400" t="s">
        <v>5338</v>
      </c>
      <c r="B3400" t="s">
        <v>5339</v>
      </c>
    </row>
    <row r="3401" spans="1:2" x14ac:dyDescent="0.25">
      <c r="A3401" t="s">
        <v>5340</v>
      </c>
      <c r="B3401" t="s">
        <v>5341</v>
      </c>
    </row>
    <row r="3402" spans="1:2" x14ac:dyDescent="0.25">
      <c r="A3402" t="s">
        <v>5342</v>
      </c>
      <c r="B3402" t="s">
        <v>5343</v>
      </c>
    </row>
    <row r="3403" spans="1:2" x14ac:dyDescent="0.25">
      <c r="A3403" t="s">
        <v>2548</v>
      </c>
      <c r="B3403" t="s">
        <v>2549</v>
      </c>
    </row>
    <row r="3404" spans="1:2" x14ac:dyDescent="0.25">
      <c r="A3404" t="s">
        <v>1541</v>
      </c>
      <c r="B3404" t="s">
        <v>5344</v>
      </c>
    </row>
    <row r="3405" spans="1:2" x14ac:dyDescent="0.25">
      <c r="A3405" t="s">
        <v>5345</v>
      </c>
      <c r="B3405" t="s">
        <v>5346</v>
      </c>
    </row>
    <row r="3406" spans="1:2" x14ac:dyDescent="0.25">
      <c r="A3406" t="s">
        <v>5347</v>
      </c>
      <c r="B3406" t="s">
        <v>5348</v>
      </c>
    </row>
    <row r="3407" spans="1:2" x14ac:dyDescent="0.25">
      <c r="A3407" t="s">
        <v>5349</v>
      </c>
      <c r="B3407" t="s">
        <v>5350</v>
      </c>
    </row>
    <row r="3408" spans="1:2" x14ac:dyDescent="0.25">
      <c r="A3408" t="s">
        <v>5351</v>
      </c>
      <c r="B3408" t="s">
        <v>5352</v>
      </c>
    </row>
    <row r="3409" spans="1:2" x14ac:dyDescent="0.25">
      <c r="A3409" t="s">
        <v>5353</v>
      </c>
      <c r="B3409" t="s">
        <v>5354</v>
      </c>
    </row>
    <row r="3410" spans="1:2" x14ac:dyDescent="0.25">
      <c r="A3410" t="s">
        <v>5355</v>
      </c>
      <c r="B3410" t="s">
        <v>5356</v>
      </c>
    </row>
    <row r="3411" spans="1:2" x14ac:dyDescent="0.25">
      <c r="A3411" t="s">
        <v>5357</v>
      </c>
      <c r="B3411" t="s">
        <v>5358</v>
      </c>
    </row>
    <row r="3412" spans="1:2" x14ac:dyDescent="0.25">
      <c r="A3412" t="s">
        <v>5359</v>
      </c>
      <c r="B3412" t="s">
        <v>5360</v>
      </c>
    </row>
    <row r="3413" spans="1:2" x14ac:dyDescent="0.25">
      <c r="A3413" t="s">
        <v>5361</v>
      </c>
      <c r="B3413" t="s">
        <v>5362</v>
      </c>
    </row>
    <row r="3414" spans="1:2" x14ac:dyDescent="0.25">
      <c r="A3414" t="s">
        <v>5363</v>
      </c>
      <c r="B3414" t="s">
        <v>5364</v>
      </c>
    </row>
    <row r="3415" spans="1:2" x14ac:dyDescent="0.25">
      <c r="A3415" t="s">
        <v>5365</v>
      </c>
      <c r="B3415" t="s">
        <v>5366</v>
      </c>
    </row>
    <row r="3416" spans="1:2" x14ac:dyDescent="0.25">
      <c r="A3416" t="s">
        <v>5367</v>
      </c>
      <c r="B3416" t="s">
        <v>5368</v>
      </c>
    </row>
    <row r="3417" spans="1:2" x14ac:dyDescent="0.25">
      <c r="A3417" t="s">
        <v>5369</v>
      </c>
      <c r="B3417" t="s">
        <v>5370</v>
      </c>
    </row>
    <row r="3418" spans="1:2" x14ac:dyDescent="0.25">
      <c r="A3418" t="s">
        <v>5371</v>
      </c>
      <c r="B3418" t="s">
        <v>5372</v>
      </c>
    </row>
    <row r="3419" spans="1:2" x14ac:dyDescent="0.25">
      <c r="A3419" t="s">
        <v>5373</v>
      </c>
      <c r="B3419" t="s">
        <v>5374</v>
      </c>
    </row>
    <row r="3420" spans="1:2" x14ac:dyDescent="0.25">
      <c r="A3420" t="s">
        <v>5375</v>
      </c>
      <c r="B3420" t="s">
        <v>5376</v>
      </c>
    </row>
    <row r="3421" spans="1:2" x14ac:dyDescent="0.25">
      <c r="A3421" t="s">
        <v>5377</v>
      </c>
      <c r="B3421" t="s">
        <v>5378</v>
      </c>
    </row>
    <row r="3422" spans="1:2" x14ac:dyDescent="0.25">
      <c r="A3422" t="s">
        <v>5379</v>
      </c>
      <c r="B3422" t="s">
        <v>5380</v>
      </c>
    </row>
    <row r="3423" spans="1:2" x14ac:dyDescent="0.25">
      <c r="A3423" t="s">
        <v>5381</v>
      </c>
      <c r="B3423" t="s">
        <v>5382</v>
      </c>
    </row>
    <row r="3424" spans="1:2" x14ac:dyDescent="0.25">
      <c r="A3424" t="s">
        <v>2558</v>
      </c>
      <c r="B3424" t="s">
        <v>2559</v>
      </c>
    </row>
    <row r="3425" spans="1:2" x14ac:dyDescent="0.25">
      <c r="A3425" t="s">
        <v>5383</v>
      </c>
      <c r="B3425" t="s">
        <v>5384</v>
      </c>
    </row>
    <row r="3426" spans="1:2" x14ac:dyDescent="0.25">
      <c r="A3426" t="s">
        <v>5385</v>
      </c>
      <c r="B3426" t="s">
        <v>5386</v>
      </c>
    </row>
    <row r="3427" spans="1:2" x14ac:dyDescent="0.25">
      <c r="A3427" t="s">
        <v>5387</v>
      </c>
      <c r="B3427" t="s">
        <v>5388</v>
      </c>
    </row>
    <row r="3428" spans="1:2" x14ac:dyDescent="0.25">
      <c r="A3428" t="s">
        <v>5389</v>
      </c>
      <c r="B3428" t="s">
        <v>5390</v>
      </c>
    </row>
    <row r="3429" spans="1:2" x14ac:dyDescent="0.25">
      <c r="A3429" t="s">
        <v>5391</v>
      </c>
      <c r="B3429" t="s">
        <v>5392</v>
      </c>
    </row>
    <row r="3430" spans="1:2" x14ac:dyDescent="0.25">
      <c r="A3430" t="s">
        <v>5393</v>
      </c>
      <c r="B3430" t="s">
        <v>5394</v>
      </c>
    </row>
    <row r="3431" spans="1:2" x14ac:dyDescent="0.25">
      <c r="A3431" t="s">
        <v>5395</v>
      </c>
      <c r="B3431" t="s">
        <v>5396</v>
      </c>
    </row>
    <row r="3432" spans="1:2" x14ac:dyDescent="0.25">
      <c r="A3432" t="s">
        <v>5397</v>
      </c>
      <c r="B3432" t="s">
        <v>5398</v>
      </c>
    </row>
    <row r="3433" spans="1:2" x14ac:dyDescent="0.25">
      <c r="A3433" t="s">
        <v>159</v>
      </c>
      <c r="B3433" t="s">
        <v>5399</v>
      </c>
    </row>
    <row r="3434" spans="1:2" x14ac:dyDescent="0.25">
      <c r="A3434" t="s">
        <v>5400</v>
      </c>
      <c r="B3434" t="s">
        <v>5401</v>
      </c>
    </row>
    <row r="3435" spans="1:2" x14ac:dyDescent="0.25">
      <c r="A3435" t="s">
        <v>5402</v>
      </c>
      <c r="B3435" t="s">
        <v>5403</v>
      </c>
    </row>
    <row r="3436" spans="1:2" x14ac:dyDescent="0.25">
      <c r="A3436" t="s">
        <v>5404</v>
      </c>
      <c r="B3436" t="s">
        <v>5405</v>
      </c>
    </row>
    <row r="3437" spans="1:2" x14ac:dyDescent="0.25">
      <c r="A3437" t="s">
        <v>5406</v>
      </c>
      <c r="B3437" t="s">
        <v>5407</v>
      </c>
    </row>
    <row r="3438" spans="1:2" x14ac:dyDescent="0.25">
      <c r="A3438" t="s">
        <v>5408</v>
      </c>
      <c r="B3438" t="s">
        <v>5409</v>
      </c>
    </row>
    <row r="3439" spans="1:2" x14ac:dyDescent="0.25">
      <c r="A3439" t="s">
        <v>5410</v>
      </c>
      <c r="B3439" t="s">
        <v>5411</v>
      </c>
    </row>
    <row r="3440" spans="1:2" x14ac:dyDescent="0.25">
      <c r="A3440" t="s">
        <v>5412</v>
      </c>
      <c r="B3440" t="s">
        <v>5413</v>
      </c>
    </row>
    <row r="3441" spans="1:2" x14ac:dyDescent="0.25">
      <c r="A3441" t="s">
        <v>5414</v>
      </c>
      <c r="B3441" t="s">
        <v>5415</v>
      </c>
    </row>
    <row r="3442" spans="1:2" x14ac:dyDescent="0.25">
      <c r="A3442" t="s">
        <v>2570</v>
      </c>
      <c r="B3442" t="s">
        <v>2571</v>
      </c>
    </row>
    <row r="3443" spans="1:2" x14ac:dyDescent="0.25">
      <c r="A3443" t="s">
        <v>5416</v>
      </c>
      <c r="B3443" t="s">
        <v>5417</v>
      </c>
    </row>
    <row r="3444" spans="1:2" x14ac:dyDescent="0.25">
      <c r="A3444" t="s">
        <v>5418</v>
      </c>
      <c r="B3444" t="s">
        <v>5419</v>
      </c>
    </row>
    <row r="3445" spans="1:2" x14ac:dyDescent="0.25">
      <c r="A3445" t="s">
        <v>5420</v>
      </c>
      <c r="B3445" t="s">
        <v>5421</v>
      </c>
    </row>
    <row r="3446" spans="1:2" x14ac:dyDescent="0.25">
      <c r="A3446" t="s">
        <v>5422</v>
      </c>
      <c r="B3446" t="s">
        <v>5423</v>
      </c>
    </row>
    <row r="3447" spans="1:2" x14ac:dyDescent="0.25">
      <c r="A3447" t="s">
        <v>5424</v>
      </c>
      <c r="B3447" t="s">
        <v>5425</v>
      </c>
    </row>
    <row r="3448" spans="1:2" x14ac:dyDescent="0.25">
      <c r="A3448" t="s">
        <v>5426</v>
      </c>
      <c r="B3448" t="s">
        <v>5427</v>
      </c>
    </row>
    <row r="3449" spans="1:2" x14ac:dyDescent="0.25">
      <c r="A3449" t="s">
        <v>5428</v>
      </c>
      <c r="B3449" t="s">
        <v>5429</v>
      </c>
    </row>
    <row r="3450" spans="1:2" x14ac:dyDescent="0.25">
      <c r="A3450" t="s">
        <v>5430</v>
      </c>
      <c r="B3450" t="s">
        <v>5431</v>
      </c>
    </row>
    <row r="3451" spans="1:2" x14ac:dyDescent="0.25">
      <c r="A3451" t="s">
        <v>5432</v>
      </c>
      <c r="B3451" t="s">
        <v>5433</v>
      </c>
    </row>
    <row r="3452" spans="1:2" x14ac:dyDescent="0.25">
      <c r="A3452" t="s">
        <v>5434</v>
      </c>
      <c r="B3452" t="s">
        <v>5435</v>
      </c>
    </row>
    <row r="3453" spans="1:2" x14ac:dyDescent="0.25">
      <c r="A3453" t="s">
        <v>2574</v>
      </c>
      <c r="B3453" t="s">
        <v>2575</v>
      </c>
    </row>
    <row r="3454" spans="1:2" x14ac:dyDescent="0.25">
      <c r="A3454" t="s">
        <v>5436</v>
      </c>
      <c r="B3454" t="s">
        <v>5437</v>
      </c>
    </row>
    <row r="3455" spans="1:2" x14ac:dyDescent="0.25">
      <c r="A3455" t="s">
        <v>5438</v>
      </c>
      <c r="B3455" t="s">
        <v>5439</v>
      </c>
    </row>
    <row r="3456" spans="1:2" x14ac:dyDescent="0.25">
      <c r="A3456" t="s">
        <v>5440</v>
      </c>
      <c r="B3456" t="s">
        <v>5441</v>
      </c>
    </row>
    <row r="3457" spans="1:2" x14ac:dyDescent="0.25">
      <c r="A3457" t="s">
        <v>5442</v>
      </c>
      <c r="B3457" t="s">
        <v>5443</v>
      </c>
    </row>
    <row r="3458" spans="1:2" x14ac:dyDescent="0.25">
      <c r="A3458" t="s">
        <v>5444</v>
      </c>
      <c r="B3458" t="s">
        <v>5445</v>
      </c>
    </row>
    <row r="3459" spans="1:2" x14ac:dyDescent="0.25">
      <c r="A3459" t="s">
        <v>5446</v>
      </c>
      <c r="B3459" t="s">
        <v>5447</v>
      </c>
    </row>
    <row r="3460" spans="1:2" x14ac:dyDescent="0.25">
      <c r="A3460" t="s">
        <v>5448</v>
      </c>
      <c r="B3460" t="s">
        <v>5449</v>
      </c>
    </row>
    <row r="3461" spans="1:2" x14ac:dyDescent="0.25">
      <c r="A3461" t="s">
        <v>5450</v>
      </c>
      <c r="B3461" t="s">
        <v>5451</v>
      </c>
    </row>
    <row r="3462" spans="1:2" x14ac:dyDescent="0.25">
      <c r="A3462" t="s">
        <v>5452</v>
      </c>
      <c r="B3462" t="s">
        <v>5453</v>
      </c>
    </row>
    <row r="3463" spans="1:2" x14ac:dyDescent="0.25">
      <c r="A3463" t="s">
        <v>2581</v>
      </c>
      <c r="B3463" t="s">
        <v>2582</v>
      </c>
    </row>
    <row r="3464" spans="1:2" x14ac:dyDescent="0.25">
      <c r="A3464" t="s">
        <v>218</v>
      </c>
      <c r="B3464" t="s">
        <v>5454</v>
      </c>
    </row>
    <row r="3465" spans="1:2" x14ac:dyDescent="0.25">
      <c r="A3465" t="s">
        <v>5455</v>
      </c>
      <c r="B3465" t="s">
        <v>5456</v>
      </c>
    </row>
    <row r="3466" spans="1:2" x14ac:dyDescent="0.25">
      <c r="A3466" t="s">
        <v>2587</v>
      </c>
      <c r="B3466" t="s">
        <v>2588</v>
      </c>
    </row>
    <row r="3467" spans="1:2" x14ac:dyDescent="0.25">
      <c r="A3467" t="s">
        <v>5457</v>
      </c>
      <c r="B3467" t="s">
        <v>5458</v>
      </c>
    </row>
    <row r="3468" spans="1:2" x14ac:dyDescent="0.25">
      <c r="A3468" t="s">
        <v>5459</v>
      </c>
      <c r="B3468" t="s">
        <v>5460</v>
      </c>
    </row>
    <row r="3469" spans="1:2" x14ac:dyDescent="0.25">
      <c r="A3469" t="s">
        <v>5461</v>
      </c>
      <c r="B3469" t="s">
        <v>5462</v>
      </c>
    </row>
    <row r="3470" spans="1:2" x14ac:dyDescent="0.25">
      <c r="A3470" t="s">
        <v>5463</v>
      </c>
      <c r="B3470" t="s">
        <v>5464</v>
      </c>
    </row>
    <row r="3471" spans="1:2" x14ac:dyDescent="0.25">
      <c r="A3471" t="s">
        <v>5465</v>
      </c>
      <c r="B3471" t="s">
        <v>5466</v>
      </c>
    </row>
    <row r="3472" spans="1:2" x14ac:dyDescent="0.25">
      <c r="A3472" t="s">
        <v>5467</v>
      </c>
      <c r="B3472" t="s">
        <v>5468</v>
      </c>
    </row>
    <row r="3473" spans="1:2" x14ac:dyDescent="0.25">
      <c r="A3473" t="s">
        <v>5469</v>
      </c>
      <c r="B3473" t="s">
        <v>5470</v>
      </c>
    </row>
    <row r="3474" spans="1:2" x14ac:dyDescent="0.25">
      <c r="A3474" t="s">
        <v>5471</v>
      </c>
      <c r="B3474" t="s">
        <v>5472</v>
      </c>
    </row>
    <row r="3475" spans="1:2" x14ac:dyDescent="0.25">
      <c r="A3475" t="s">
        <v>5473</v>
      </c>
      <c r="B3475" t="s">
        <v>5474</v>
      </c>
    </row>
    <row r="3476" spans="1:2" x14ac:dyDescent="0.25">
      <c r="A3476" t="s">
        <v>5475</v>
      </c>
      <c r="B3476" t="s">
        <v>5476</v>
      </c>
    </row>
    <row r="3477" spans="1:2" x14ac:dyDescent="0.25">
      <c r="A3477" t="s">
        <v>5477</v>
      </c>
      <c r="B3477" t="s">
        <v>5478</v>
      </c>
    </row>
    <row r="3478" spans="1:2" x14ac:dyDescent="0.25">
      <c r="A3478" t="s">
        <v>5479</v>
      </c>
      <c r="B3478" t="s">
        <v>5480</v>
      </c>
    </row>
    <row r="3479" spans="1:2" x14ac:dyDescent="0.25">
      <c r="A3479" t="s">
        <v>5481</v>
      </c>
      <c r="B3479" t="s">
        <v>5482</v>
      </c>
    </row>
    <row r="3480" spans="1:2" x14ac:dyDescent="0.25">
      <c r="A3480" t="s">
        <v>5483</v>
      </c>
      <c r="B3480" t="s">
        <v>5484</v>
      </c>
    </row>
    <row r="3481" spans="1:2" x14ac:dyDescent="0.25">
      <c r="A3481" t="s">
        <v>5485</v>
      </c>
      <c r="B3481" t="s">
        <v>5486</v>
      </c>
    </row>
    <row r="3482" spans="1:2" x14ac:dyDescent="0.25">
      <c r="A3482" t="s">
        <v>5487</v>
      </c>
      <c r="B3482" t="s">
        <v>5488</v>
      </c>
    </row>
    <row r="3483" spans="1:2" x14ac:dyDescent="0.25">
      <c r="A3483" t="s">
        <v>5489</v>
      </c>
      <c r="B3483" t="s">
        <v>5490</v>
      </c>
    </row>
    <row r="3484" spans="1:2" x14ac:dyDescent="0.25">
      <c r="A3484" t="s">
        <v>5491</v>
      </c>
      <c r="B3484" t="s">
        <v>5492</v>
      </c>
    </row>
    <row r="3485" spans="1:2" x14ac:dyDescent="0.25">
      <c r="A3485" t="s">
        <v>5493</v>
      </c>
      <c r="B3485" t="s">
        <v>5494</v>
      </c>
    </row>
    <row r="3486" spans="1:2" x14ac:dyDescent="0.25">
      <c r="A3486" t="s">
        <v>5495</v>
      </c>
      <c r="B3486" t="s">
        <v>5496</v>
      </c>
    </row>
    <row r="3487" spans="1:2" x14ac:dyDescent="0.25">
      <c r="A3487" t="s">
        <v>5497</v>
      </c>
      <c r="B3487" t="s">
        <v>5498</v>
      </c>
    </row>
    <row r="3488" spans="1:2" x14ac:dyDescent="0.25">
      <c r="A3488" t="s">
        <v>5499</v>
      </c>
      <c r="B3488" t="s">
        <v>5500</v>
      </c>
    </row>
    <row r="3489" spans="1:2" x14ac:dyDescent="0.25">
      <c r="A3489" t="s">
        <v>5501</v>
      </c>
      <c r="B3489" t="s">
        <v>5502</v>
      </c>
    </row>
    <row r="3490" spans="1:2" x14ac:dyDescent="0.25">
      <c r="A3490" t="s">
        <v>2606</v>
      </c>
      <c r="B3490" t="s">
        <v>2607</v>
      </c>
    </row>
    <row r="3491" spans="1:2" x14ac:dyDescent="0.25">
      <c r="A3491" t="s">
        <v>5503</v>
      </c>
      <c r="B3491" t="s">
        <v>5504</v>
      </c>
    </row>
    <row r="3492" spans="1:2" x14ac:dyDescent="0.25">
      <c r="A3492" t="s">
        <v>2608</v>
      </c>
      <c r="B3492" t="s">
        <v>2609</v>
      </c>
    </row>
    <row r="3493" spans="1:2" x14ac:dyDescent="0.25">
      <c r="A3493" t="s">
        <v>5505</v>
      </c>
      <c r="B3493" t="s">
        <v>5506</v>
      </c>
    </row>
    <row r="3494" spans="1:2" x14ac:dyDescent="0.25">
      <c r="A3494" t="s">
        <v>5507</v>
      </c>
      <c r="B3494" t="s">
        <v>5508</v>
      </c>
    </row>
    <row r="3495" spans="1:2" x14ac:dyDescent="0.25">
      <c r="A3495" t="s">
        <v>5509</v>
      </c>
      <c r="B3495" t="s">
        <v>5510</v>
      </c>
    </row>
    <row r="3496" spans="1:2" x14ac:dyDescent="0.25">
      <c r="A3496" t="s">
        <v>2622</v>
      </c>
      <c r="B3496" t="s">
        <v>2623</v>
      </c>
    </row>
    <row r="3497" spans="1:2" x14ac:dyDescent="0.25">
      <c r="A3497" t="s">
        <v>5511</v>
      </c>
      <c r="B3497" t="s">
        <v>5512</v>
      </c>
    </row>
    <row r="3498" spans="1:2" x14ac:dyDescent="0.25">
      <c r="A3498" t="s">
        <v>5513</v>
      </c>
      <c r="B3498" t="s">
        <v>5514</v>
      </c>
    </row>
    <row r="3499" spans="1:2" x14ac:dyDescent="0.25">
      <c r="A3499" t="s">
        <v>5515</v>
      </c>
      <c r="B3499" t="s">
        <v>5516</v>
      </c>
    </row>
    <row r="3500" spans="1:2" x14ac:dyDescent="0.25">
      <c r="A3500" t="s">
        <v>5517</v>
      </c>
      <c r="B3500" t="s">
        <v>5518</v>
      </c>
    </row>
    <row r="3501" spans="1:2" x14ac:dyDescent="0.25">
      <c r="A3501" t="s">
        <v>5519</v>
      </c>
      <c r="B3501" t="s">
        <v>5520</v>
      </c>
    </row>
    <row r="3502" spans="1:2" x14ac:dyDescent="0.25">
      <c r="A3502" t="s">
        <v>2628</v>
      </c>
      <c r="B3502" t="s">
        <v>2629</v>
      </c>
    </row>
    <row r="3503" spans="1:2" x14ac:dyDescent="0.25">
      <c r="A3503" t="s">
        <v>5521</v>
      </c>
      <c r="B3503" t="s">
        <v>5522</v>
      </c>
    </row>
    <row r="3504" spans="1:2" x14ac:dyDescent="0.25">
      <c r="A3504" t="s">
        <v>5523</v>
      </c>
      <c r="B3504" t="s">
        <v>5524</v>
      </c>
    </row>
    <row r="3505" spans="1:2" x14ac:dyDescent="0.25">
      <c r="A3505" t="s">
        <v>5525</v>
      </c>
      <c r="B3505" t="s">
        <v>5526</v>
      </c>
    </row>
    <row r="3506" spans="1:2" x14ac:dyDescent="0.25">
      <c r="A3506" t="s">
        <v>5527</v>
      </c>
      <c r="B3506" t="s">
        <v>5528</v>
      </c>
    </row>
    <row r="3507" spans="1:2" x14ac:dyDescent="0.25">
      <c r="A3507" t="s">
        <v>5529</v>
      </c>
      <c r="B3507" t="s">
        <v>5530</v>
      </c>
    </row>
    <row r="3508" spans="1:2" x14ac:dyDescent="0.25">
      <c r="A3508" t="s">
        <v>5531</v>
      </c>
      <c r="B3508" t="s">
        <v>5532</v>
      </c>
    </row>
    <row r="3509" spans="1:2" x14ac:dyDescent="0.25">
      <c r="A3509" t="s">
        <v>5533</v>
      </c>
      <c r="B3509" t="s">
        <v>5534</v>
      </c>
    </row>
    <row r="3510" spans="1:2" x14ac:dyDescent="0.25">
      <c r="A3510" t="s">
        <v>5535</v>
      </c>
      <c r="B3510" t="s">
        <v>5536</v>
      </c>
    </row>
    <row r="3511" spans="1:2" x14ac:dyDescent="0.25">
      <c r="A3511" t="s">
        <v>5537</v>
      </c>
      <c r="B3511" t="s">
        <v>5538</v>
      </c>
    </row>
    <row r="3512" spans="1:2" x14ac:dyDescent="0.25">
      <c r="A3512" t="s">
        <v>5539</v>
      </c>
      <c r="B3512" t="s">
        <v>5540</v>
      </c>
    </row>
    <row r="3513" spans="1:2" x14ac:dyDescent="0.25">
      <c r="A3513" t="s">
        <v>5541</v>
      </c>
      <c r="B3513" t="s">
        <v>5542</v>
      </c>
    </row>
    <row r="3514" spans="1:2" x14ac:dyDescent="0.25">
      <c r="A3514" t="s">
        <v>5543</v>
      </c>
      <c r="B3514" t="s">
        <v>5544</v>
      </c>
    </row>
    <row r="3515" spans="1:2" x14ac:dyDescent="0.25">
      <c r="A3515" t="s">
        <v>5545</v>
      </c>
      <c r="B3515" t="s">
        <v>5546</v>
      </c>
    </row>
    <row r="3516" spans="1:2" x14ac:dyDescent="0.25">
      <c r="A3516" t="s">
        <v>5547</v>
      </c>
      <c r="B3516" t="s">
        <v>5548</v>
      </c>
    </row>
    <row r="3517" spans="1:2" x14ac:dyDescent="0.25">
      <c r="A3517" t="s">
        <v>5549</v>
      </c>
      <c r="B3517" t="s">
        <v>5550</v>
      </c>
    </row>
    <row r="3518" spans="1:2" x14ac:dyDescent="0.25">
      <c r="A3518" t="s">
        <v>5551</v>
      </c>
      <c r="B3518" t="s">
        <v>5552</v>
      </c>
    </row>
    <row r="3519" spans="1:2" x14ac:dyDescent="0.25">
      <c r="A3519" t="s">
        <v>5553</v>
      </c>
      <c r="B3519" t="s">
        <v>5554</v>
      </c>
    </row>
    <row r="3520" spans="1:2" x14ac:dyDescent="0.25">
      <c r="A3520" t="s">
        <v>5555</v>
      </c>
      <c r="B3520" t="s">
        <v>5556</v>
      </c>
    </row>
    <row r="3521" spans="1:2" x14ac:dyDescent="0.25">
      <c r="A3521" t="s">
        <v>5557</v>
      </c>
      <c r="B3521" t="s">
        <v>5558</v>
      </c>
    </row>
    <row r="3522" spans="1:2" x14ac:dyDescent="0.25">
      <c r="A3522" t="s">
        <v>5559</v>
      </c>
      <c r="B3522" t="s">
        <v>5560</v>
      </c>
    </row>
    <row r="3523" spans="1:2" x14ac:dyDescent="0.25">
      <c r="A3523" t="s">
        <v>5561</v>
      </c>
      <c r="B3523" t="s">
        <v>5562</v>
      </c>
    </row>
    <row r="3524" spans="1:2" x14ac:dyDescent="0.25">
      <c r="A3524" t="s">
        <v>5563</v>
      </c>
      <c r="B3524" t="s">
        <v>5564</v>
      </c>
    </row>
    <row r="3525" spans="1:2" x14ac:dyDescent="0.25">
      <c r="A3525" t="s">
        <v>5565</v>
      </c>
      <c r="B3525" t="s">
        <v>5566</v>
      </c>
    </row>
    <row r="3526" spans="1:2" x14ac:dyDescent="0.25">
      <c r="A3526" t="s">
        <v>5567</v>
      </c>
      <c r="B3526" t="s">
        <v>5568</v>
      </c>
    </row>
    <row r="3527" spans="1:2" x14ac:dyDescent="0.25">
      <c r="A3527" t="s">
        <v>5569</v>
      </c>
      <c r="B3527" t="s">
        <v>5570</v>
      </c>
    </row>
    <row r="3528" spans="1:2" x14ac:dyDescent="0.25">
      <c r="A3528" t="s">
        <v>5571</v>
      </c>
      <c r="B3528" t="s">
        <v>5572</v>
      </c>
    </row>
    <row r="3529" spans="1:2" x14ac:dyDescent="0.25">
      <c r="A3529" t="s">
        <v>5573</v>
      </c>
      <c r="B3529" t="s">
        <v>5574</v>
      </c>
    </row>
    <row r="3530" spans="1:2" x14ac:dyDescent="0.25">
      <c r="A3530" t="s">
        <v>5575</v>
      </c>
      <c r="B3530" t="s">
        <v>5576</v>
      </c>
    </row>
    <row r="3531" spans="1:2" x14ac:dyDescent="0.25">
      <c r="A3531" t="s">
        <v>5577</v>
      </c>
      <c r="B3531" t="s">
        <v>5578</v>
      </c>
    </row>
    <row r="3532" spans="1:2" x14ac:dyDescent="0.25">
      <c r="A3532" t="s">
        <v>5579</v>
      </c>
      <c r="B3532" t="s">
        <v>5580</v>
      </c>
    </row>
    <row r="3533" spans="1:2" x14ac:dyDescent="0.25">
      <c r="A3533" t="s">
        <v>1510</v>
      </c>
      <c r="B3533" t="s">
        <v>1511</v>
      </c>
    </row>
    <row r="3534" spans="1:2" x14ac:dyDescent="0.25">
      <c r="A3534" t="s">
        <v>5581</v>
      </c>
      <c r="B3534" t="s">
        <v>5582</v>
      </c>
    </row>
    <row r="3535" spans="1:2" x14ac:dyDescent="0.25">
      <c r="A3535" t="s">
        <v>5583</v>
      </c>
      <c r="B3535" t="s">
        <v>5584</v>
      </c>
    </row>
    <row r="3536" spans="1:2" x14ac:dyDescent="0.25">
      <c r="A3536" t="s">
        <v>2655</v>
      </c>
      <c r="B3536" t="s">
        <v>2656</v>
      </c>
    </row>
    <row r="3537" spans="1:2" x14ac:dyDescent="0.25">
      <c r="A3537" t="s">
        <v>5585</v>
      </c>
      <c r="B3537" t="s">
        <v>5586</v>
      </c>
    </row>
    <row r="3538" spans="1:2" x14ac:dyDescent="0.25">
      <c r="A3538" t="s">
        <v>5587</v>
      </c>
      <c r="B3538" t="s">
        <v>5588</v>
      </c>
    </row>
    <row r="3539" spans="1:2" x14ac:dyDescent="0.25">
      <c r="A3539" t="s">
        <v>5589</v>
      </c>
      <c r="B3539" t="s">
        <v>5590</v>
      </c>
    </row>
    <row r="3540" spans="1:2" x14ac:dyDescent="0.25">
      <c r="A3540" t="s">
        <v>5591</v>
      </c>
      <c r="B3540" t="s">
        <v>5592</v>
      </c>
    </row>
    <row r="3541" spans="1:2" x14ac:dyDescent="0.25">
      <c r="A3541" t="s">
        <v>5593</v>
      </c>
      <c r="B3541" t="s">
        <v>5594</v>
      </c>
    </row>
    <row r="3542" spans="1:2" x14ac:dyDescent="0.25">
      <c r="A3542" t="s">
        <v>5595</v>
      </c>
      <c r="B3542" t="s">
        <v>5596</v>
      </c>
    </row>
    <row r="3543" spans="1:2" x14ac:dyDescent="0.25">
      <c r="A3543" t="s">
        <v>5597</v>
      </c>
      <c r="B3543" t="s">
        <v>5598</v>
      </c>
    </row>
    <row r="3544" spans="1:2" x14ac:dyDescent="0.25">
      <c r="A3544" t="s">
        <v>5599</v>
      </c>
      <c r="B3544" t="s">
        <v>5600</v>
      </c>
    </row>
    <row r="3545" spans="1:2" x14ac:dyDescent="0.25">
      <c r="A3545" t="s">
        <v>2657</v>
      </c>
      <c r="B3545" t="s">
        <v>2658</v>
      </c>
    </row>
    <row r="3546" spans="1:2" x14ac:dyDescent="0.25">
      <c r="A3546" t="s">
        <v>5601</v>
      </c>
      <c r="B3546" t="s">
        <v>5602</v>
      </c>
    </row>
    <row r="3547" spans="1:2" x14ac:dyDescent="0.25">
      <c r="A3547" t="s">
        <v>5603</v>
      </c>
      <c r="B3547" t="s">
        <v>5604</v>
      </c>
    </row>
    <row r="3548" spans="1:2" x14ac:dyDescent="0.25">
      <c r="A3548" t="s">
        <v>5605</v>
      </c>
      <c r="B3548" t="s">
        <v>5606</v>
      </c>
    </row>
    <row r="3549" spans="1:2" x14ac:dyDescent="0.25">
      <c r="A3549" t="s">
        <v>5607</v>
      </c>
      <c r="B3549" t="s">
        <v>5608</v>
      </c>
    </row>
    <row r="3550" spans="1:2" x14ac:dyDescent="0.25">
      <c r="A3550" t="s">
        <v>5609</v>
      </c>
      <c r="B3550" t="s">
        <v>5610</v>
      </c>
    </row>
    <row r="3551" spans="1:2" x14ac:dyDescent="0.25">
      <c r="A3551" t="s">
        <v>5611</v>
      </c>
      <c r="B3551" t="s">
        <v>5612</v>
      </c>
    </row>
    <row r="3552" spans="1:2" x14ac:dyDescent="0.25">
      <c r="A3552" t="s">
        <v>5613</v>
      </c>
      <c r="B3552" t="s">
        <v>5614</v>
      </c>
    </row>
    <row r="3553" spans="1:2" x14ac:dyDescent="0.25">
      <c r="A3553" t="s">
        <v>5615</v>
      </c>
      <c r="B3553" t="s">
        <v>5616</v>
      </c>
    </row>
    <row r="3554" spans="1:2" x14ac:dyDescent="0.25">
      <c r="A3554" t="s">
        <v>5617</v>
      </c>
      <c r="B3554" t="s">
        <v>5618</v>
      </c>
    </row>
    <row r="3555" spans="1:2" x14ac:dyDescent="0.25">
      <c r="A3555" t="s">
        <v>5619</v>
      </c>
      <c r="B3555" t="s">
        <v>5620</v>
      </c>
    </row>
    <row r="3556" spans="1:2" x14ac:dyDescent="0.25">
      <c r="A3556" t="s">
        <v>2666</v>
      </c>
      <c r="B3556" t="s">
        <v>2667</v>
      </c>
    </row>
    <row r="3557" spans="1:2" x14ac:dyDescent="0.25">
      <c r="A3557" t="s">
        <v>5621</v>
      </c>
      <c r="B3557" t="s">
        <v>5622</v>
      </c>
    </row>
    <row r="3558" spans="1:2" x14ac:dyDescent="0.25">
      <c r="A3558" t="s">
        <v>5623</v>
      </c>
      <c r="B3558" t="s">
        <v>5624</v>
      </c>
    </row>
    <row r="3559" spans="1:2" x14ac:dyDescent="0.25">
      <c r="A3559" t="s">
        <v>5625</v>
      </c>
      <c r="B3559" t="s">
        <v>5626</v>
      </c>
    </row>
    <row r="3560" spans="1:2" x14ac:dyDescent="0.25">
      <c r="A3560" t="s">
        <v>5627</v>
      </c>
      <c r="B3560" t="s">
        <v>5628</v>
      </c>
    </row>
    <row r="3561" spans="1:2" x14ac:dyDescent="0.25">
      <c r="A3561" t="s">
        <v>5629</v>
      </c>
      <c r="B3561" t="s">
        <v>5630</v>
      </c>
    </row>
    <row r="3562" spans="1:2" x14ac:dyDescent="0.25">
      <c r="A3562" t="s">
        <v>5631</v>
      </c>
      <c r="B3562" t="s">
        <v>5632</v>
      </c>
    </row>
    <row r="3563" spans="1:2" x14ac:dyDescent="0.25">
      <c r="A3563" t="s">
        <v>5633</v>
      </c>
      <c r="B3563" t="s">
        <v>5634</v>
      </c>
    </row>
    <row r="3564" spans="1:2" x14ac:dyDescent="0.25">
      <c r="A3564" t="s">
        <v>2685</v>
      </c>
      <c r="B3564" t="s">
        <v>2686</v>
      </c>
    </row>
    <row r="3565" spans="1:2" x14ac:dyDescent="0.25">
      <c r="A3565" t="s">
        <v>5635</v>
      </c>
      <c r="B3565" t="s">
        <v>5636</v>
      </c>
    </row>
    <row r="3566" spans="1:2" x14ac:dyDescent="0.25">
      <c r="A3566" t="s">
        <v>5637</v>
      </c>
      <c r="B3566" t="s">
        <v>5638</v>
      </c>
    </row>
    <row r="3567" spans="1:2" x14ac:dyDescent="0.25">
      <c r="A3567" t="s">
        <v>5639</v>
      </c>
      <c r="B3567" t="s">
        <v>5640</v>
      </c>
    </row>
    <row r="3568" spans="1:2" x14ac:dyDescent="0.25">
      <c r="A3568" t="s">
        <v>2687</v>
      </c>
      <c r="B3568" t="s">
        <v>2688</v>
      </c>
    </row>
    <row r="3569" spans="1:2" x14ac:dyDescent="0.25">
      <c r="A3569" t="s">
        <v>2689</v>
      </c>
      <c r="B3569" t="s">
        <v>2690</v>
      </c>
    </row>
    <row r="3570" spans="1:2" x14ac:dyDescent="0.25">
      <c r="A3570" t="s">
        <v>5641</v>
      </c>
      <c r="B3570" t="s">
        <v>5642</v>
      </c>
    </row>
    <row r="3571" spans="1:2" x14ac:dyDescent="0.25">
      <c r="A3571" t="s">
        <v>5643</v>
      </c>
      <c r="B3571" t="s">
        <v>5644</v>
      </c>
    </row>
    <row r="3572" spans="1:2" x14ac:dyDescent="0.25">
      <c r="A3572" t="s">
        <v>5645</v>
      </c>
      <c r="B3572" t="s">
        <v>5646</v>
      </c>
    </row>
    <row r="3573" spans="1:2" x14ac:dyDescent="0.25">
      <c r="A3573" t="s">
        <v>5647</v>
      </c>
      <c r="B3573" t="s">
        <v>5648</v>
      </c>
    </row>
    <row r="3574" spans="1:2" x14ac:dyDescent="0.25">
      <c r="A3574" t="s">
        <v>2693</v>
      </c>
      <c r="B3574" t="s">
        <v>2694</v>
      </c>
    </row>
    <row r="3575" spans="1:2" x14ac:dyDescent="0.25">
      <c r="A3575" t="s">
        <v>5649</v>
      </c>
      <c r="B3575" t="s">
        <v>5650</v>
      </c>
    </row>
    <row r="3576" spans="1:2" x14ac:dyDescent="0.25">
      <c r="A3576" t="s">
        <v>2542</v>
      </c>
      <c r="B3576" t="s">
        <v>5651</v>
      </c>
    </row>
    <row r="3577" spans="1:2" x14ac:dyDescent="0.25">
      <c r="A3577" t="s">
        <v>5652</v>
      </c>
      <c r="B3577" t="s">
        <v>5653</v>
      </c>
    </row>
    <row r="3578" spans="1:2" x14ac:dyDescent="0.25">
      <c r="A3578" t="s">
        <v>5654</v>
      </c>
      <c r="B3578" t="s">
        <v>5655</v>
      </c>
    </row>
    <row r="3579" spans="1:2" x14ac:dyDescent="0.25">
      <c r="A3579" t="s">
        <v>5656</v>
      </c>
      <c r="B3579" t="s">
        <v>5657</v>
      </c>
    </row>
    <row r="3580" spans="1:2" x14ac:dyDescent="0.25">
      <c r="A3580" t="s">
        <v>5658</v>
      </c>
      <c r="B3580" t="s">
        <v>5659</v>
      </c>
    </row>
    <row r="3581" spans="1:2" x14ac:dyDescent="0.25">
      <c r="A3581" t="s">
        <v>5660</v>
      </c>
      <c r="B3581" t="s">
        <v>5661</v>
      </c>
    </row>
    <row r="3582" spans="1:2" x14ac:dyDescent="0.25">
      <c r="A3582" t="s">
        <v>5662</v>
      </c>
      <c r="B3582" t="s">
        <v>5663</v>
      </c>
    </row>
    <row r="3583" spans="1:2" x14ac:dyDescent="0.25">
      <c r="A3583" t="s">
        <v>5664</v>
      </c>
      <c r="B3583" t="s">
        <v>5665</v>
      </c>
    </row>
    <row r="3584" spans="1:2" x14ac:dyDescent="0.25">
      <c r="A3584" t="s">
        <v>5666</v>
      </c>
      <c r="B3584" t="s">
        <v>5667</v>
      </c>
    </row>
    <row r="3585" spans="1:2" x14ac:dyDescent="0.25">
      <c r="A3585" t="s">
        <v>5668</v>
      </c>
      <c r="B3585" t="s">
        <v>5669</v>
      </c>
    </row>
    <row r="3586" spans="1:2" x14ac:dyDescent="0.25">
      <c r="A3586" t="s">
        <v>1456</v>
      </c>
      <c r="B3586" t="s">
        <v>1457</v>
      </c>
    </row>
    <row r="3587" spans="1:2" x14ac:dyDescent="0.25">
      <c r="A3587" t="s">
        <v>5670</v>
      </c>
      <c r="B3587" t="s">
        <v>5671</v>
      </c>
    </row>
    <row r="3588" spans="1:2" x14ac:dyDescent="0.25">
      <c r="A3588" t="s">
        <v>5672</v>
      </c>
      <c r="B3588" t="s">
        <v>5673</v>
      </c>
    </row>
    <row r="3589" spans="1:2" x14ac:dyDescent="0.25">
      <c r="A3589" t="s">
        <v>5674</v>
      </c>
      <c r="B3589" t="s">
        <v>5675</v>
      </c>
    </row>
    <row r="3590" spans="1:2" x14ac:dyDescent="0.25">
      <c r="A3590" t="s">
        <v>5676</v>
      </c>
      <c r="B3590" t="s">
        <v>5677</v>
      </c>
    </row>
    <row r="3591" spans="1:2" x14ac:dyDescent="0.25">
      <c r="A3591" t="s">
        <v>2705</v>
      </c>
      <c r="B3591" t="s">
        <v>2706</v>
      </c>
    </row>
    <row r="3592" spans="1:2" x14ac:dyDescent="0.25">
      <c r="A3592" t="s">
        <v>5678</v>
      </c>
      <c r="B3592" t="s">
        <v>5679</v>
      </c>
    </row>
    <row r="3593" spans="1:2" x14ac:dyDescent="0.25">
      <c r="A3593" t="s">
        <v>5680</v>
      </c>
      <c r="B3593" t="s">
        <v>5681</v>
      </c>
    </row>
    <row r="3594" spans="1:2" x14ac:dyDescent="0.25">
      <c r="A3594" t="s">
        <v>5682</v>
      </c>
      <c r="B3594" t="s">
        <v>5683</v>
      </c>
    </row>
    <row r="3595" spans="1:2" x14ac:dyDescent="0.25">
      <c r="A3595" t="s">
        <v>5684</v>
      </c>
      <c r="B3595" t="s">
        <v>5685</v>
      </c>
    </row>
    <row r="3596" spans="1:2" x14ac:dyDescent="0.25">
      <c r="A3596" t="s">
        <v>5686</v>
      </c>
      <c r="B3596" t="s">
        <v>5687</v>
      </c>
    </row>
    <row r="3597" spans="1:2" x14ac:dyDescent="0.25">
      <c r="A3597" t="s">
        <v>5688</v>
      </c>
      <c r="B3597" t="s">
        <v>5689</v>
      </c>
    </row>
    <row r="3598" spans="1:2" x14ac:dyDescent="0.25">
      <c r="A3598" t="s">
        <v>2715</v>
      </c>
      <c r="B3598" t="s">
        <v>2716</v>
      </c>
    </row>
    <row r="3599" spans="1:2" x14ac:dyDescent="0.25">
      <c r="A3599" t="s">
        <v>5690</v>
      </c>
      <c r="B3599" t="s">
        <v>5691</v>
      </c>
    </row>
    <row r="3600" spans="1:2" x14ac:dyDescent="0.25">
      <c r="A3600" t="s">
        <v>5692</v>
      </c>
      <c r="B3600" t="s">
        <v>5693</v>
      </c>
    </row>
    <row r="3601" spans="1:2" x14ac:dyDescent="0.25">
      <c r="A3601" t="s">
        <v>5694</v>
      </c>
      <c r="B3601" t="s">
        <v>5695</v>
      </c>
    </row>
    <row r="3602" spans="1:2" x14ac:dyDescent="0.25">
      <c r="A3602" t="s">
        <v>5696</v>
      </c>
      <c r="B3602" t="s">
        <v>5697</v>
      </c>
    </row>
    <row r="3603" spans="1:2" x14ac:dyDescent="0.25">
      <c r="A3603" t="s">
        <v>5698</v>
      </c>
      <c r="B3603" t="s">
        <v>5699</v>
      </c>
    </row>
    <row r="3604" spans="1:2" x14ac:dyDescent="0.25">
      <c r="A3604" t="s">
        <v>5700</v>
      </c>
      <c r="B3604" t="s">
        <v>5701</v>
      </c>
    </row>
    <row r="3605" spans="1:2" x14ac:dyDescent="0.25">
      <c r="A3605" t="s">
        <v>5702</v>
      </c>
      <c r="B3605" t="s">
        <v>5703</v>
      </c>
    </row>
    <row r="3606" spans="1:2" x14ac:dyDescent="0.25">
      <c r="A3606" t="s">
        <v>5704</v>
      </c>
      <c r="B3606" t="s">
        <v>5705</v>
      </c>
    </row>
    <row r="3607" spans="1:2" x14ac:dyDescent="0.25">
      <c r="A3607" t="s">
        <v>5706</v>
      </c>
      <c r="B3607" t="s">
        <v>5707</v>
      </c>
    </row>
    <row r="3608" spans="1:2" x14ac:dyDescent="0.25">
      <c r="A3608" t="s">
        <v>5708</v>
      </c>
      <c r="B3608" t="s">
        <v>5709</v>
      </c>
    </row>
    <row r="3609" spans="1:2" x14ac:dyDescent="0.25">
      <c r="A3609" t="s">
        <v>5710</v>
      </c>
      <c r="B3609" t="s">
        <v>5711</v>
      </c>
    </row>
    <row r="3610" spans="1:2" x14ac:dyDescent="0.25">
      <c r="A3610" t="s">
        <v>5712</v>
      </c>
      <c r="B3610" t="s">
        <v>5713</v>
      </c>
    </row>
    <row r="3611" spans="1:2" x14ac:dyDescent="0.25">
      <c r="A3611" t="s">
        <v>5714</v>
      </c>
      <c r="B3611" t="s">
        <v>5715</v>
      </c>
    </row>
    <row r="3612" spans="1:2" x14ac:dyDescent="0.25">
      <c r="A3612" t="s">
        <v>5716</v>
      </c>
      <c r="B3612" t="s">
        <v>5717</v>
      </c>
    </row>
    <row r="3613" spans="1:2" x14ac:dyDescent="0.25">
      <c r="A3613" t="s">
        <v>5718</v>
      </c>
      <c r="B3613" t="s">
        <v>5719</v>
      </c>
    </row>
    <row r="3614" spans="1:2" x14ac:dyDescent="0.25">
      <c r="A3614" t="s">
        <v>5720</v>
      </c>
      <c r="B3614" t="s">
        <v>5721</v>
      </c>
    </row>
    <row r="3615" spans="1:2" x14ac:dyDescent="0.25">
      <c r="A3615" t="s">
        <v>5722</v>
      </c>
      <c r="B3615" t="s">
        <v>5723</v>
      </c>
    </row>
    <row r="3616" spans="1:2" x14ac:dyDescent="0.25">
      <c r="A3616" t="s">
        <v>5724</v>
      </c>
      <c r="B3616" t="s">
        <v>5725</v>
      </c>
    </row>
    <row r="3617" spans="1:2" x14ac:dyDescent="0.25">
      <c r="A3617" t="s">
        <v>5726</v>
      </c>
      <c r="B3617" t="s">
        <v>5727</v>
      </c>
    </row>
    <row r="3618" spans="1:2" x14ac:dyDescent="0.25">
      <c r="A3618" t="s">
        <v>5728</v>
      </c>
      <c r="B3618" t="s">
        <v>5729</v>
      </c>
    </row>
    <row r="3619" spans="1:2" x14ac:dyDescent="0.25">
      <c r="A3619" t="s">
        <v>5730</v>
      </c>
      <c r="B3619" t="s">
        <v>5731</v>
      </c>
    </row>
    <row r="3620" spans="1:2" x14ac:dyDescent="0.25">
      <c r="A3620" t="s">
        <v>5732</v>
      </c>
      <c r="B3620" t="s">
        <v>5733</v>
      </c>
    </row>
    <row r="3621" spans="1:2" x14ac:dyDescent="0.25">
      <c r="A3621" t="s">
        <v>5734</v>
      </c>
      <c r="B3621" t="s">
        <v>5735</v>
      </c>
    </row>
    <row r="3622" spans="1:2" x14ac:dyDescent="0.25">
      <c r="A3622" t="s">
        <v>5736</v>
      </c>
      <c r="B3622" t="s">
        <v>5737</v>
      </c>
    </row>
    <row r="3623" spans="1:2" x14ac:dyDescent="0.25">
      <c r="A3623" t="s">
        <v>5738</v>
      </c>
      <c r="B3623" t="s">
        <v>5739</v>
      </c>
    </row>
    <row r="3624" spans="1:2" x14ac:dyDescent="0.25">
      <c r="A3624" t="s">
        <v>5740</v>
      </c>
      <c r="B3624" t="s">
        <v>5741</v>
      </c>
    </row>
    <row r="3625" spans="1:2" x14ac:dyDescent="0.25">
      <c r="A3625" t="s">
        <v>5742</v>
      </c>
      <c r="B3625" t="s">
        <v>5743</v>
      </c>
    </row>
    <row r="3626" spans="1:2" x14ac:dyDescent="0.25">
      <c r="A3626" t="s">
        <v>5744</v>
      </c>
      <c r="B3626" t="s">
        <v>5745</v>
      </c>
    </row>
    <row r="3627" spans="1:2" x14ac:dyDescent="0.25">
      <c r="A3627" t="s">
        <v>5746</v>
      </c>
      <c r="B3627" t="s">
        <v>5747</v>
      </c>
    </row>
    <row r="3628" spans="1:2" x14ac:dyDescent="0.25">
      <c r="A3628" t="s">
        <v>5748</v>
      </c>
      <c r="B3628" t="s">
        <v>5749</v>
      </c>
    </row>
    <row r="3629" spans="1:2" x14ac:dyDescent="0.25">
      <c r="A3629" t="s">
        <v>5750</v>
      </c>
      <c r="B3629" t="s">
        <v>5751</v>
      </c>
    </row>
    <row r="3630" spans="1:2" x14ac:dyDescent="0.25">
      <c r="A3630" t="s">
        <v>5752</v>
      </c>
      <c r="B3630" t="s">
        <v>5753</v>
      </c>
    </row>
    <row r="3631" spans="1:2" x14ac:dyDescent="0.25">
      <c r="A3631" t="s">
        <v>5754</v>
      </c>
      <c r="B3631" t="s">
        <v>5755</v>
      </c>
    </row>
    <row r="3632" spans="1:2" x14ac:dyDescent="0.25">
      <c r="A3632" t="s">
        <v>5756</v>
      </c>
      <c r="B3632" t="s">
        <v>5757</v>
      </c>
    </row>
    <row r="3633" spans="1:2" x14ac:dyDescent="0.25">
      <c r="A3633" t="s">
        <v>5758</v>
      </c>
      <c r="B3633" t="s">
        <v>5759</v>
      </c>
    </row>
    <row r="3634" spans="1:2" x14ac:dyDescent="0.25">
      <c r="A3634" t="s">
        <v>5760</v>
      </c>
      <c r="B3634" t="s">
        <v>5761</v>
      </c>
    </row>
    <row r="3635" spans="1:2" x14ac:dyDescent="0.25">
      <c r="A3635" t="s">
        <v>5762</v>
      </c>
      <c r="B3635" t="s">
        <v>5763</v>
      </c>
    </row>
    <row r="3636" spans="1:2" x14ac:dyDescent="0.25">
      <c r="A3636" t="s">
        <v>5764</v>
      </c>
      <c r="B3636" t="s">
        <v>5765</v>
      </c>
    </row>
    <row r="3637" spans="1:2" x14ac:dyDescent="0.25">
      <c r="A3637" t="s">
        <v>5766</v>
      </c>
      <c r="B3637" t="s">
        <v>5767</v>
      </c>
    </row>
    <row r="3638" spans="1:2" x14ac:dyDescent="0.25">
      <c r="A3638" t="s">
        <v>5768</v>
      </c>
      <c r="B3638" t="s">
        <v>5769</v>
      </c>
    </row>
    <row r="3639" spans="1:2" x14ac:dyDescent="0.25">
      <c r="A3639" t="s">
        <v>5770</v>
      </c>
      <c r="B3639" t="s">
        <v>5771</v>
      </c>
    </row>
    <row r="3640" spans="1:2" x14ac:dyDescent="0.25">
      <c r="A3640" t="s">
        <v>5772</v>
      </c>
      <c r="B3640" t="s">
        <v>5773</v>
      </c>
    </row>
    <row r="3641" spans="1:2" x14ac:dyDescent="0.25">
      <c r="A3641" t="s">
        <v>5774</v>
      </c>
      <c r="B3641" t="s">
        <v>5775</v>
      </c>
    </row>
    <row r="3642" spans="1:2" x14ac:dyDescent="0.25">
      <c r="A3642" t="s">
        <v>2736</v>
      </c>
      <c r="B3642" t="s">
        <v>2737</v>
      </c>
    </row>
    <row r="3643" spans="1:2" x14ac:dyDescent="0.25">
      <c r="A3643" t="s">
        <v>5776</v>
      </c>
      <c r="B3643" t="s">
        <v>5777</v>
      </c>
    </row>
    <row r="3644" spans="1:2" x14ac:dyDescent="0.25">
      <c r="A3644" t="s">
        <v>5778</v>
      </c>
      <c r="B3644" t="s">
        <v>5779</v>
      </c>
    </row>
    <row r="3645" spans="1:2" x14ac:dyDescent="0.25">
      <c r="A3645" t="s">
        <v>5780</v>
      </c>
      <c r="B3645" t="s">
        <v>5781</v>
      </c>
    </row>
    <row r="3646" spans="1:2" x14ac:dyDescent="0.25">
      <c r="A3646" t="s">
        <v>5782</v>
      </c>
      <c r="B3646" t="s">
        <v>5783</v>
      </c>
    </row>
    <row r="3647" spans="1:2" x14ac:dyDescent="0.25">
      <c r="A3647" t="s">
        <v>5784</v>
      </c>
      <c r="B3647" t="s">
        <v>5785</v>
      </c>
    </row>
    <row r="3648" spans="1:2" x14ac:dyDescent="0.25">
      <c r="A3648" t="s">
        <v>5786</v>
      </c>
      <c r="B3648" t="s">
        <v>5787</v>
      </c>
    </row>
    <row r="3649" spans="1:2" x14ac:dyDescent="0.25">
      <c r="A3649" t="s">
        <v>5788</v>
      </c>
      <c r="B3649" t="s">
        <v>5789</v>
      </c>
    </row>
    <row r="3650" spans="1:2" x14ac:dyDescent="0.25">
      <c r="A3650" t="s">
        <v>5790</v>
      </c>
      <c r="B3650" t="s">
        <v>5791</v>
      </c>
    </row>
    <row r="3651" spans="1:2" x14ac:dyDescent="0.25">
      <c r="A3651" t="s">
        <v>5792</v>
      </c>
      <c r="B3651" t="s">
        <v>5793</v>
      </c>
    </row>
    <row r="3652" spans="1:2" x14ac:dyDescent="0.25">
      <c r="A3652" t="s">
        <v>5794</v>
      </c>
      <c r="B3652" t="s">
        <v>5795</v>
      </c>
    </row>
    <row r="3653" spans="1:2" x14ac:dyDescent="0.25">
      <c r="A3653" t="s">
        <v>5796</v>
      </c>
      <c r="B3653" t="s">
        <v>5797</v>
      </c>
    </row>
    <row r="3654" spans="1:2" x14ac:dyDescent="0.25">
      <c r="A3654" t="s">
        <v>5798</v>
      </c>
      <c r="B3654" t="s">
        <v>5799</v>
      </c>
    </row>
    <row r="3655" spans="1:2" x14ac:dyDescent="0.25">
      <c r="A3655" t="s">
        <v>5800</v>
      </c>
      <c r="B3655" t="s">
        <v>5801</v>
      </c>
    </row>
    <row r="3656" spans="1:2" x14ac:dyDescent="0.25">
      <c r="A3656" t="s">
        <v>5802</v>
      </c>
      <c r="B3656" t="s">
        <v>5803</v>
      </c>
    </row>
    <row r="3657" spans="1:2" x14ac:dyDescent="0.25">
      <c r="A3657" t="s">
        <v>5804</v>
      </c>
      <c r="B3657" t="s">
        <v>5805</v>
      </c>
    </row>
    <row r="3658" spans="1:2" x14ac:dyDescent="0.25">
      <c r="A3658" t="s">
        <v>5806</v>
      </c>
      <c r="B3658" t="s">
        <v>5807</v>
      </c>
    </row>
    <row r="3659" spans="1:2" x14ac:dyDescent="0.25">
      <c r="A3659" t="s">
        <v>5808</v>
      </c>
      <c r="B3659" t="s">
        <v>5809</v>
      </c>
    </row>
    <row r="3660" spans="1:2" x14ac:dyDescent="0.25">
      <c r="A3660" t="s">
        <v>2748</v>
      </c>
      <c r="B3660" t="s">
        <v>5810</v>
      </c>
    </row>
    <row r="3661" spans="1:2" x14ac:dyDescent="0.25">
      <c r="A3661" t="s">
        <v>5811</v>
      </c>
      <c r="B3661" t="s">
        <v>5812</v>
      </c>
    </row>
    <row r="3662" spans="1:2" x14ac:dyDescent="0.25">
      <c r="A3662" t="s">
        <v>5813</v>
      </c>
      <c r="B3662" t="s">
        <v>5814</v>
      </c>
    </row>
    <row r="3663" spans="1:2" x14ac:dyDescent="0.25">
      <c r="A3663" t="s">
        <v>5815</v>
      </c>
      <c r="B3663" t="s">
        <v>5816</v>
      </c>
    </row>
    <row r="3664" spans="1:2" x14ac:dyDescent="0.25">
      <c r="A3664" t="s">
        <v>5817</v>
      </c>
      <c r="B3664" t="s">
        <v>5818</v>
      </c>
    </row>
    <row r="3665" spans="1:2" x14ac:dyDescent="0.25">
      <c r="A3665" t="s">
        <v>5819</v>
      </c>
      <c r="B3665" t="s">
        <v>5820</v>
      </c>
    </row>
    <row r="3666" spans="1:2" x14ac:dyDescent="0.25">
      <c r="A3666" t="s">
        <v>5821</v>
      </c>
      <c r="B3666" t="s">
        <v>5822</v>
      </c>
    </row>
    <row r="3667" spans="1:2" x14ac:dyDescent="0.25">
      <c r="A3667" t="s">
        <v>5823</v>
      </c>
      <c r="B3667" t="s">
        <v>5824</v>
      </c>
    </row>
    <row r="3668" spans="1:2" x14ac:dyDescent="0.25">
      <c r="A3668" t="s">
        <v>5825</v>
      </c>
      <c r="B3668" t="s">
        <v>5826</v>
      </c>
    </row>
    <row r="3669" spans="1:2" x14ac:dyDescent="0.25">
      <c r="A3669" t="s">
        <v>5827</v>
      </c>
      <c r="B3669" t="s">
        <v>5828</v>
      </c>
    </row>
    <row r="3670" spans="1:2" x14ac:dyDescent="0.25">
      <c r="A3670" t="s">
        <v>1657</v>
      </c>
      <c r="B3670" t="s">
        <v>5829</v>
      </c>
    </row>
    <row r="3671" spans="1:2" x14ac:dyDescent="0.25">
      <c r="A3671" t="s">
        <v>5830</v>
      </c>
      <c r="B3671" t="s">
        <v>5831</v>
      </c>
    </row>
    <row r="3672" spans="1:2" x14ac:dyDescent="0.25">
      <c r="A3672" t="s">
        <v>5832</v>
      </c>
      <c r="B3672" t="s">
        <v>5833</v>
      </c>
    </row>
    <row r="3673" spans="1:2" x14ac:dyDescent="0.25">
      <c r="A3673" t="s">
        <v>5834</v>
      </c>
      <c r="B3673" t="s">
        <v>5835</v>
      </c>
    </row>
    <row r="3674" spans="1:2" x14ac:dyDescent="0.25">
      <c r="A3674" t="s">
        <v>5836</v>
      </c>
      <c r="B3674" t="s">
        <v>5837</v>
      </c>
    </row>
    <row r="3675" spans="1:2" x14ac:dyDescent="0.25">
      <c r="A3675" t="s">
        <v>5838</v>
      </c>
      <c r="B3675" t="s">
        <v>5839</v>
      </c>
    </row>
    <row r="3676" spans="1:2" x14ac:dyDescent="0.25">
      <c r="A3676" t="s">
        <v>5840</v>
      </c>
      <c r="B3676" t="s">
        <v>5841</v>
      </c>
    </row>
    <row r="3677" spans="1:2" x14ac:dyDescent="0.25">
      <c r="A3677" t="s">
        <v>5842</v>
      </c>
      <c r="B3677" t="s">
        <v>5843</v>
      </c>
    </row>
    <row r="3678" spans="1:2" x14ac:dyDescent="0.25">
      <c r="A3678" t="s">
        <v>5844</v>
      </c>
      <c r="B3678" t="s">
        <v>5845</v>
      </c>
    </row>
    <row r="3679" spans="1:2" x14ac:dyDescent="0.25">
      <c r="A3679" t="s">
        <v>5846</v>
      </c>
      <c r="B3679" t="s">
        <v>5847</v>
      </c>
    </row>
    <row r="3680" spans="1:2" x14ac:dyDescent="0.25">
      <c r="A3680" t="s">
        <v>5848</v>
      </c>
      <c r="B3680" t="s">
        <v>5849</v>
      </c>
    </row>
    <row r="3681" spans="1:2" x14ac:dyDescent="0.25">
      <c r="A3681" t="s">
        <v>5850</v>
      </c>
      <c r="B3681" t="s">
        <v>5851</v>
      </c>
    </row>
    <row r="3682" spans="1:2" x14ac:dyDescent="0.25">
      <c r="A3682" t="s">
        <v>5852</v>
      </c>
      <c r="B3682" t="s">
        <v>5853</v>
      </c>
    </row>
    <row r="3683" spans="1:2" x14ac:dyDescent="0.25">
      <c r="A3683" t="s">
        <v>5854</v>
      </c>
      <c r="B3683" t="s">
        <v>5855</v>
      </c>
    </row>
    <row r="3684" spans="1:2" x14ac:dyDescent="0.25">
      <c r="A3684" t="s">
        <v>5856</v>
      </c>
      <c r="B3684" t="s">
        <v>5857</v>
      </c>
    </row>
    <row r="3685" spans="1:2" x14ac:dyDescent="0.25">
      <c r="A3685" t="s">
        <v>5858</v>
      </c>
      <c r="B3685" t="s">
        <v>5859</v>
      </c>
    </row>
    <row r="3686" spans="1:2" x14ac:dyDescent="0.25">
      <c r="A3686" t="s">
        <v>5860</v>
      </c>
      <c r="B3686" t="s">
        <v>5861</v>
      </c>
    </row>
    <row r="3687" spans="1:2" x14ac:dyDescent="0.25">
      <c r="A3687" t="s">
        <v>5862</v>
      </c>
      <c r="B3687" t="s">
        <v>5863</v>
      </c>
    </row>
    <row r="3688" spans="1:2" x14ac:dyDescent="0.25">
      <c r="A3688" t="s">
        <v>2761</v>
      </c>
      <c r="B3688" t="s">
        <v>5864</v>
      </c>
    </row>
    <row r="3689" spans="1:2" x14ac:dyDescent="0.25">
      <c r="A3689" t="s">
        <v>2763</v>
      </c>
      <c r="B3689" t="s">
        <v>2764</v>
      </c>
    </row>
    <row r="3690" spans="1:2" x14ac:dyDescent="0.25">
      <c r="A3690" t="s">
        <v>5865</v>
      </c>
      <c r="B3690" t="s">
        <v>5866</v>
      </c>
    </row>
    <row r="3691" spans="1:2" x14ac:dyDescent="0.25">
      <c r="A3691" t="s">
        <v>2767</v>
      </c>
      <c r="B3691" t="s">
        <v>2768</v>
      </c>
    </row>
    <row r="3692" spans="1:2" x14ac:dyDescent="0.25">
      <c r="A3692" t="s">
        <v>2769</v>
      </c>
      <c r="B3692" t="s">
        <v>2770</v>
      </c>
    </row>
    <row r="3693" spans="1:2" x14ac:dyDescent="0.25">
      <c r="A3693" t="s">
        <v>5867</v>
      </c>
      <c r="B3693" t="s">
        <v>5868</v>
      </c>
    </row>
    <row r="3694" spans="1:2" x14ac:dyDescent="0.25">
      <c r="A3694" t="s">
        <v>5869</v>
      </c>
      <c r="B3694" t="s">
        <v>5870</v>
      </c>
    </row>
    <row r="3695" spans="1:2" x14ac:dyDescent="0.25">
      <c r="A3695" t="s">
        <v>5871</v>
      </c>
      <c r="B3695" t="s">
        <v>5872</v>
      </c>
    </row>
    <row r="3696" spans="1:2" x14ac:dyDescent="0.25">
      <c r="A3696" t="s">
        <v>5873</v>
      </c>
      <c r="B3696" t="s">
        <v>5874</v>
      </c>
    </row>
    <row r="3697" spans="1:2" x14ac:dyDescent="0.25">
      <c r="A3697" t="s">
        <v>5875</v>
      </c>
      <c r="B3697" t="s">
        <v>5876</v>
      </c>
    </row>
    <row r="3698" spans="1:2" x14ac:dyDescent="0.25">
      <c r="A3698" t="s">
        <v>5877</v>
      </c>
      <c r="B3698" t="s">
        <v>5878</v>
      </c>
    </row>
    <row r="3699" spans="1:2" x14ac:dyDescent="0.25">
      <c r="A3699" t="s">
        <v>5879</v>
      </c>
      <c r="B3699" t="s">
        <v>5880</v>
      </c>
    </row>
    <row r="3700" spans="1:2" x14ac:dyDescent="0.25">
      <c r="A3700" t="s">
        <v>2783</v>
      </c>
      <c r="B3700" t="s">
        <v>5881</v>
      </c>
    </row>
    <row r="3701" spans="1:2" x14ac:dyDescent="0.25">
      <c r="A3701" t="s">
        <v>5882</v>
      </c>
      <c r="B3701" t="s">
        <v>5883</v>
      </c>
    </row>
    <row r="3702" spans="1:2" x14ac:dyDescent="0.25">
      <c r="A3702" t="s">
        <v>5884</v>
      </c>
      <c r="B3702" t="s">
        <v>5885</v>
      </c>
    </row>
    <row r="3703" spans="1:2" x14ac:dyDescent="0.25">
      <c r="A3703" t="s">
        <v>5886</v>
      </c>
      <c r="B3703" t="s">
        <v>5887</v>
      </c>
    </row>
    <row r="3704" spans="1:2" x14ac:dyDescent="0.25">
      <c r="A3704" t="s">
        <v>2786</v>
      </c>
      <c r="B3704" t="s">
        <v>2787</v>
      </c>
    </row>
    <row r="3705" spans="1:2" x14ac:dyDescent="0.25">
      <c r="A3705" t="s">
        <v>5888</v>
      </c>
      <c r="B3705" t="s">
        <v>5889</v>
      </c>
    </row>
    <row r="3706" spans="1:2" x14ac:dyDescent="0.25">
      <c r="A3706" t="s">
        <v>2792</v>
      </c>
      <c r="B3706" t="s">
        <v>2793</v>
      </c>
    </row>
    <row r="3707" spans="1:2" x14ac:dyDescent="0.25">
      <c r="A3707" t="s">
        <v>5890</v>
      </c>
      <c r="B3707" t="s">
        <v>5891</v>
      </c>
    </row>
    <row r="3708" spans="1:2" x14ac:dyDescent="0.25">
      <c r="A3708" t="s">
        <v>2798</v>
      </c>
      <c r="B3708" t="s">
        <v>2799</v>
      </c>
    </row>
    <row r="3709" spans="1:2" x14ac:dyDescent="0.25">
      <c r="A3709" t="s">
        <v>5892</v>
      </c>
      <c r="B3709" t="s">
        <v>5893</v>
      </c>
    </row>
    <row r="3710" spans="1:2" x14ac:dyDescent="0.25">
      <c r="A3710" t="s">
        <v>457</v>
      </c>
      <c r="B3710" t="s">
        <v>458</v>
      </c>
    </row>
    <row r="3711" spans="1:2" x14ac:dyDescent="0.25">
      <c r="A3711" t="s">
        <v>5894</v>
      </c>
      <c r="B3711" t="s">
        <v>5895</v>
      </c>
    </row>
    <row r="3712" spans="1:2" x14ac:dyDescent="0.25">
      <c r="A3712" t="s">
        <v>5896</v>
      </c>
      <c r="B3712" t="s">
        <v>5897</v>
      </c>
    </row>
    <row r="3713" spans="1:2" x14ac:dyDescent="0.25">
      <c r="A3713" t="s">
        <v>5898</v>
      </c>
      <c r="B3713" t="s">
        <v>5899</v>
      </c>
    </row>
    <row r="3714" spans="1:2" x14ac:dyDescent="0.25">
      <c r="A3714" t="s">
        <v>5900</v>
      </c>
      <c r="B3714" t="s">
        <v>5901</v>
      </c>
    </row>
    <row r="3715" spans="1:2" x14ac:dyDescent="0.25">
      <c r="A3715" t="s">
        <v>5902</v>
      </c>
      <c r="B3715" t="s">
        <v>5903</v>
      </c>
    </row>
    <row r="3716" spans="1:2" x14ac:dyDescent="0.25">
      <c r="A3716" t="s">
        <v>5904</v>
      </c>
      <c r="B3716" t="s">
        <v>5905</v>
      </c>
    </row>
    <row r="3717" spans="1:2" x14ac:dyDescent="0.25">
      <c r="A3717" t="s">
        <v>5906</v>
      </c>
      <c r="B3717" t="s">
        <v>5907</v>
      </c>
    </row>
    <row r="3718" spans="1:2" x14ac:dyDescent="0.25">
      <c r="A3718" t="s">
        <v>5908</v>
      </c>
      <c r="B3718" t="s">
        <v>5909</v>
      </c>
    </row>
    <row r="3719" spans="1:2" x14ac:dyDescent="0.25">
      <c r="A3719" t="s">
        <v>5910</v>
      </c>
      <c r="B3719" t="s">
        <v>5911</v>
      </c>
    </row>
    <row r="3720" spans="1:2" x14ac:dyDescent="0.25">
      <c r="A3720" t="s">
        <v>2817</v>
      </c>
      <c r="B3720" t="s">
        <v>2818</v>
      </c>
    </row>
    <row r="3721" spans="1:2" x14ac:dyDescent="0.25">
      <c r="A3721" t="s">
        <v>5912</v>
      </c>
      <c r="B3721" t="s">
        <v>5913</v>
      </c>
    </row>
    <row r="3722" spans="1:2" x14ac:dyDescent="0.25">
      <c r="A3722" t="s">
        <v>5914</v>
      </c>
      <c r="B3722" t="s">
        <v>5915</v>
      </c>
    </row>
    <row r="3723" spans="1:2" x14ac:dyDescent="0.25">
      <c r="A3723" t="s">
        <v>5916</v>
      </c>
      <c r="B3723" t="s">
        <v>5917</v>
      </c>
    </row>
    <row r="3724" spans="1:2" x14ac:dyDescent="0.25">
      <c r="A3724" t="s">
        <v>5918</v>
      </c>
      <c r="B3724" t="s">
        <v>5919</v>
      </c>
    </row>
    <row r="3725" spans="1:2" x14ac:dyDescent="0.25">
      <c r="A3725" t="s">
        <v>5920</v>
      </c>
      <c r="B3725" t="s">
        <v>5921</v>
      </c>
    </row>
    <row r="3726" spans="1:2" x14ac:dyDescent="0.25">
      <c r="A3726" t="s">
        <v>5922</v>
      </c>
      <c r="B3726" t="s">
        <v>5923</v>
      </c>
    </row>
    <row r="3727" spans="1:2" x14ac:dyDescent="0.25">
      <c r="A3727" t="s">
        <v>5924</v>
      </c>
      <c r="B3727" t="s">
        <v>5925</v>
      </c>
    </row>
    <row r="3728" spans="1:2" x14ac:dyDescent="0.25">
      <c r="A3728" t="s">
        <v>5926</v>
      </c>
      <c r="B3728" t="s">
        <v>5927</v>
      </c>
    </row>
    <row r="3729" spans="1:2" x14ac:dyDescent="0.25">
      <c r="A3729" t="s">
        <v>2824</v>
      </c>
      <c r="B3729" t="s">
        <v>2825</v>
      </c>
    </row>
    <row r="3730" spans="1:2" x14ac:dyDescent="0.25">
      <c r="A3730" t="s">
        <v>5928</v>
      </c>
      <c r="B3730" t="s">
        <v>5929</v>
      </c>
    </row>
    <row r="3731" spans="1:2" x14ac:dyDescent="0.25">
      <c r="A3731" t="s">
        <v>5930</v>
      </c>
      <c r="B3731" t="s">
        <v>5931</v>
      </c>
    </row>
    <row r="3732" spans="1:2" x14ac:dyDescent="0.25">
      <c r="A3732" t="s">
        <v>5932</v>
      </c>
      <c r="B3732" t="s">
        <v>5933</v>
      </c>
    </row>
    <row r="3733" spans="1:2" x14ac:dyDescent="0.25">
      <c r="A3733" t="s">
        <v>5934</v>
      </c>
      <c r="B3733" t="s">
        <v>5935</v>
      </c>
    </row>
    <row r="3734" spans="1:2" x14ac:dyDescent="0.25">
      <c r="A3734" t="s">
        <v>5936</v>
      </c>
      <c r="B3734" t="s">
        <v>5937</v>
      </c>
    </row>
    <row r="3735" spans="1:2" x14ac:dyDescent="0.25">
      <c r="A3735" t="s">
        <v>5938</v>
      </c>
      <c r="B3735" t="s">
        <v>5939</v>
      </c>
    </row>
    <row r="3736" spans="1:2" x14ac:dyDescent="0.25">
      <c r="A3736" t="s">
        <v>5940</v>
      </c>
      <c r="B3736" t="s">
        <v>5941</v>
      </c>
    </row>
    <row r="3737" spans="1:2" x14ac:dyDescent="0.25">
      <c r="A3737" t="s">
        <v>5942</v>
      </c>
      <c r="B3737" t="s">
        <v>5943</v>
      </c>
    </row>
    <row r="3738" spans="1:2" x14ac:dyDescent="0.25">
      <c r="A3738" t="s">
        <v>5944</v>
      </c>
      <c r="B3738" t="s">
        <v>5945</v>
      </c>
    </row>
    <row r="3739" spans="1:2" x14ac:dyDescent="0.25">
      <c r="A3739" t="s">
        <v>5946</v>
      </c>
      <c r="B3739" t="s">
        <v>5947</v>
      </c>
    </row>
    <row r="3740" spans="1:2" x14ac:dyDescent="0.25">
      <c r="A3740" t="s">
        <v>5948</v>
      </c>
      <c r="B3740" t="s">
        <v>5949</v>
      </c>
    </row>
    <row r="3741" spans="1:2" x14ac:dyDescent="0.25">
      <c r="A3741" t="s">
        <v>5950</v>
      </c>
      <c r="B3741" t="s">
        <v>5951</v>
      </c>
    </row>
    <row r="3742" spans="1:2" x14ac:dyDescent="0.25">
      <c r="A3742" t="s">
        <v>5952</v>
      </c>
      <c r="B3742" t="s">
        <v>5953</v>
      </c>
    </row>
    <row r="3743" spans="1:2" x14ac:dyDescent="0.25">
      <c r="A3743" t="s">
        <v>5954</v>
      </c>
      <c r="B3743" t="s">
        <v>5955</v>
      </c>
    </row>
    <row r="3744" spans="1:2" x14ac:dyDescent="0.25">
      <c r="A3744" t="s">
        <v>5956</v>
      </c>
      <c r="B3744" t="s">
        <v>5957</v>
      </c>
    </row>
    <row r="3745" spans="1:2" x14ac:dyDescent="0.25">
      <c r="A3745" t="s">
        <v>5958</v>
      </c>
      <c r="B3745" t="s">
        <v>5959</v>
      </c>
    </row>
    <row r="3746" spans="1:2" x14ac:dyDescent="0.25">
      <c r="A3746" t="s">
        <v>2830</v>
      </c>
      <c r="B3746" t="s">
        <v>2831</v>
      </c>
    </row>
    <row r="3747" spans="1:2" x14ac:dyDescent="0.25">
      <c r="A3747" t="s">
        <v>5960</v>
      </c>
      <c r="B3747" t="s">
        <v>5961</v>
      </c>
    </row>
    <row r="3748" spans="1:2" x14ac:dyDescent="0.25">
      <c r="A3748" t="s">
        <v>5962</v>
      </c>
      <c r="B3748" t="s">
        <v>5963</v>
      </c>
    </row>
    <row r="3749" spans="1:2" x14ac:dyDescent="0.25">
      <c r="A3749" t="s">
        <v>5964</v>
      </c>
      <c r="B3749" t="s">
        <v>5965</v>
      </c>
    </row>
    <row r="3750" spans="1:2" x14ac:dyDescent="0.25">
      <c r="A3750" t="s">
        <v>5966</v>
      </c>
      <c r="B3750" t="s">
        <v>5967</v>
      </c>
    </row>
    <row r="3751" spans="1:2" x14ac:dyDescent="0.25">
      <c r="A3751" t="s">
        <v>5968</v>
      </c>
      <c r="B3751" t="s">
        <v>5969</v>
      </c>
    </row>
    <row r="3752" spans="1:2" x14ac:dyDescent="0.25">
      <c r="A3752" t="s">
        <v>5970</v>
      </c>
      <c r="B3752" t="s">
        <v>5971</v>
      </c>
    </row>
    <row r="3753" spans="1:2" x14ac:dyDescent="0.25">
      <c r="A3753" t="s">
        <v>5972</v>
      </c>
      <c r="B3753" t="s">
        <v>5973</v>
      </c>
    </row>
    <row r="3754" spans="1:2" x14ac:dyDescent="0.25">
      <c r="A3754" t="s">
        <v>5974</v>
      </c>
      <c r="B3754" t="s">
        <v>5975</v>
      </c>
    </row>
    <row r="3755" spans="1:2" x14ac:dyDescent="0.25">
      <c r="A3755" t="s">
        <v>5976</v>
      </c>
      <c r="B3755" t="s">
        <v>5977</v>
      </c>
    </row>
    <row r="3756" spans="1:2" x14ac:dyDescent="0.25">
      <c r="A3756" t="s">
        <v>2838</v>
      </c>
      <c r="B3756" t="s">
        <v>2839</v>
      </c>
    </row>
    <row r="3757" spans="1:2" x14ac:dyDescent="0.25">
      <c r="A3757" t="s">
        <v>2840</v>
      </c>
      <c r="B3757" t="s">
        <v>2841</v>
      </c>
    </row>
    <row r="3758" spans="1:2" x14ac:dyDescent="0.25">
      <c r="A3758" t="s">
        <v>5978</v>
      </c>
      <c r="B3758" t="s">
        <v>5979</v>
      </c>
    </row>
    <row r="3759" spans="1:2" x14ac:dyDescent="0.25">
      <c r="A3759" t="s">
        <v>5980</v>
      </c>
      <c r="B3759" t="s">
        <v>5981</v>
      </c>
    </row>
    <row r="3760" spans="1:2" x14ac:dyDescent="0.25">
      <c r="A3760" t="s">
        <v>5982</v>
      </c>
      <c r="B3760" t="s">
        <v>5983</v>
      </c>
    </row>
    <row r="3761" spans="1:2" x14ac:dyDescent="0.25">
      <c r="A3761" t="s">
        <v>842</v>
      </c>
      <c r="B3761" t="s">
        <v>5984</v>
      </c>
    </row>
    <row r="3762" spans="1:2" x14ac:dyDescent="0.25">
      <c r="A3762" t="s">
        <v>5985</v>
      </c>
      <c r="B3762" t="s">
        <v>5986</v>
      </c>
    </row>
    <row r="3763" spans="1:2" x14ac:dyDescent="0.25">
      <c r="A3763" t="s">
        <v>5987</v>
      </c>
      <c r="B3763" t="s">
        <v>5988</v>
      </c>
    </row>
    <row r="3764" spans="1:2" x14ac:dyDescent="0.25">
      <c r="A3764" t="s">
        <v>5989</v>
      </c>
      <c r="B3764" t="s">
        <v>5990</v>
      </c>
    </row>
    <row r="3765" spans="1:2" x14ac:dyDescent="0.25">
      <c r="A3765" t="s">
        <v>5991</v>
      </c>
      <c r="B3765" t="s">
        <v>5992</v>
      </c>
    </row>
    <row r="3766" spans="1:2" x14ac:dyDescent="0.25">
      <c r="A3766" t="s">
        <v>5993</v>
      </c>
      <c r="B3766" t="s">
        <v>5994</v>
      </c>
    </row>
    <row r="3767" spans="1:2" x14ac:dyDescent="0.25">
      <c r="A3767" t="s">
        <v>5995</v>
      </c>
      <c r="B3767" t="s">
        <v>5996</v>
      </c>
    </row>
    <row r="3768" spans="1:2" x14ac:dyDescent="0.25">
      <c r="A3768" t="s">
        <v>5997</v>
      </c>
      <c r="B3768" t="s">
        <v>5998</v>
      </c>
    </row>
    <row r="3769" spans="1:2" x14ac:dyDescent="0.25">
      <c r="A3769" t="s">
        <v>5999</v>
      </c>
      <c r="B3769" t="s">
        <v>6000</v>
      </c>
    </row>
    <row r="3770" spans="1:2" x14ac:dyDescent="0.25">
      <c r="A3770" t="s">
        <v>6001</v>
      </c>
      <c r="B3770" t="s">
        <v>6002</v>
      </c>
    </row>
    <row r="3771" spans="1:2" x14ac:dyDescent="0.25">
      <c r="A3771" t="s">
        <v>6003</v>
      </c>
      <c r="B3771" t="s">
        <v>6004</v>
      </c>
    </row>
    <row r="3772" spans="1:2" x14ac:dyDescent="0.25">
      <c r="A3772" t="s">
        <v>6005</v>
      </c>
      <c r="B3772" t="s">
        <v>6006</v>
      </c>
    </row>
    <row r="3773" spans="1:2" x14ac:dyDescent="0.25">
      <c r="A3773" t="s">
        <v>6007</v>
      </c>
      <c r="B3773" t="s">
        <v>6008</v>
      </c>
    </row>
    <row r="3774" spans="1:2" x14ac:dyDescent="0.25">
      <c r="A3774" t="s">
        <v>6009</v>
      </c>
      <c r="B3774" t="s">
        <v>6010</v>
      </c>
    </row>
    <row r="3775" spans="1:2" x14ac:dyDescent="0.25">
      <c r="A3775" t="s">
        <v>6011</v>
      </c>
      <c r="B3775" t="s">
        <v>6012</v>
      </c>
    </row>
    <row r="3776" spans="1:2" x14ac:dyDescent="0.25">
      <c r="A3776" t="s">
        <v>6013</v>
      </c>
      <c r="B3776" t="s">
        <v>6014</v>
      </c>
    </row>
    <row r="3777" spans="1:2" x14ac:dyDescent="0.25">
      <c r="A3777" t="s">
        <v>6015</v>
      </c>
      <c r="B3777" t="s">
        <v>6016</v>
      </c>
    </row>
    <row r="3778" spans="1:2" x14ac:dyDescent="0.25">
      <c r="A3778" t="s">
        <v>6017</v>
      </c>
      <c r="B3778" t="s">
        <v>6018</v>
      </c>
    </row>
    <row r="3779" spans="1:2" x14ac:dyDescent="0.25">
      <c r="A3779" t="s">
        <v>6019</v>
      </c>
      <c r="B3779" t="s">
        <v>6020</v>
      </c>
    </row>
    <row r="3780" spans="1:2" x14ac:dyDescent="0.25">
      <c r="A3780" t="s">
        <v>6021</v>
      </c>
      <c r="B3780" t="s">
        <v>6022</v>
      </c>
    </row>
    <row r="3781" spans="1:2" x14ac:dyDescent="0.25">
      <c r="A3781" t="s">
        <v>6023</v>
      </c>
      <c r="B3781" t="s">
        <v>6024</v>
      </c>
    </row>
    <row r="3782" spans="1:2" x14ac:dyDescent="0.25">
      <c r="A3782" t="s">
        <v>6025</v>
      </c>
      <c r="B3782" t="s">
        <v>6026</v>
      </c>
    </row>
    <row r="3783" spans="1:2" x14ac:dyDescent="0.25">
      <c r="A3783" t="s">
        <v>6027</v>
      </c>
      <c r="B3783" t="s">
        <v>6028</v>
      </c>
    </row>
    <row r="3784" spans="1:2" x14ac:dyDescent="0.25">
      <c r="A3784" t="s">
        <v>2874</v>
      </c>
      <c r="B3784" t="s">
        <v>6029</v>
      </c>
    </row>
    <row r="3785" spans="1:2" x14ac:dyDescent="0.25">
      <c r="A3785" t="s">
        <v>2876</v>
      </c>
      <c r="B3785" t="s">
        <v>2877</v>
      </c>
    </row>
    <row r="3786" spans="1:2" x14ac:dyDescent="0.25">
      <c r="A3786" t="s">
        <v>6030</v>
      </c>
      <c r="B3786" t="s">
        <v>6031</v>
      </c>
    </row>
    <row r="3787" spans="1:2" x14ac:dyDescent="0.25">
      <c r="A3787" t="s">
        <v>2878</v>
      </c>
      <c r="B3787" t="s">
        <v>2879</v>
      </c>
    </row>
    <row r="3788" spans="1:2" x14ac:dyDescent="0.25">
      <c r="A3788" t="s">
        <v>1403</v>
      </c>
      <c r="B3788" t="s">
        <v>6032</v>
      </c>
    </row>
    <row r="3789" spans="1:2" x14ac:dyDescent="0.25">
      <c r="A3789" t="s">
        <v>6033</v>
      </c>
      <c r="B3789" t="s">
        <v>6034</v>
      </c>
    </row>
    <row r="3790" spans="1:2" x14ac:dyDescent="0.25">
      <c r="A3790" t="s">
        <v>6035</v>
      </c>
      <c r="B3790" t="s">
        <v>6036</v>
      </c>
    </row>
    <row r="3791" spans="1:2" x14ac:dyDescent="0.25">
      <c r="A3791" t="s">
        <v>6037</v>
      </c>
      <c r="B3791" t="s">
        <v>6038</v>
      </c>
    </row>
    <row r="3792" spans="1:2" x14ac:dyDescent="0.25">
      <c r="A3792" t="s">
        <v>6039</v>
      </c>
      <c r="B3792" t="s">
        <v>6040</v>
      </c>
    </row>
    <row r="3793" spans="1:2" x14ac:dyDescent="0.25">
      <c r="A3793" t="s">
        <v>6041</v>
      </c>
      <c r="B3793" t="s">
        <v>6042</v>
      </c>
    </row>
    <row r="3794" spans="1:2" x14ac:dyDescent="0.25">
      <c r="A3794" t="s">
        <v>1590</v>
      </c>
      <c r="B3794" t="s">
        <v>2886</v>
      </c>
    </row>
    <row r="3795" spans="1:2" x14ac:dyDescent="0.25">
      <c r="A3795" t="s">
        <v>6043</v>
      </c>
      <c r="B3795" t="s">
        <v>6044</v>
      </c>
    </row>
    <row r="3796" spans="1:2" x14ac:dyDescent="0.25">
      <c r="A3796" t="s">
        <v>6045</v>
      </c>
      <c r="B3796" t="s">
        <v>6046</v>
      </c>
    </row>
    <row r="3797" spans="1:2" x14ac:dyDescent="0.25">
      <c r="A3797" t="s">
        <v>6047</v>
      </c>
      <c r="B3797" t="s">
        <v>6048</v>
      </c>
    </row>
    <row r="3798" spans="1:2" x14ac:dyDescent="0.25">
      <c r="A3798" t="s">
        <v>2893</v>
      </c>
      <c r="B3798" t="s">
        <v>2894</v>
      </c>
    </row>
    <row r="3799" spans="1:2" x14ac:dyDescent="0.25">
      <c r="A3799" t="s">
        <v>2897</v>
      </c>
      <c r="B3799" t="s">
        <v>2898</v>
      </c>
    </row>
    <row r="3800" spans="1:2" x14ac:dyDescent="0.25">
      <c r="A3800" t="s">
        <v>6049</v>
      </c>
      <c r="B3800" t="s">
        <v>6050</v>
      </c>
    </row>
    <row r="3801" spans="1:2" x14ac:dyDescent="0.25">
      <c r="A3801" t="s">
        <v>6051</v>
      </c>
      <c r="B3801" t="s">
        <v>6052</v>
      </c>
    </row>
    <row r="3802" spans="1:2" x14ac:dyDescent="0.25">
      <c r="A3802" t="s">
        <v>6053</v>
      </c>
      <c r="B3802" t="s">
        <v>6054</v>
      </c>
    </row>
    <row r="3803" spans="1:2" x14ac:dyDescent="0.25">
      <c r="A3803" t="s">
        <v>6055</v>
      </c>
      <c r="B3803" t="s">
        <v>6056</v>
      </c>
    </row>
    <row r="3804" spans="1:2" x14ac:dyDescent="0.25">
      <c r="A3804" t="s">
        <v>2903</v>
      </c>
      <c r="B3804" t="s">
        <v>2904</v>
      </c>
    </row>
    <row r="3805" spans="1:2" x14ac:dyDescent="0.25">
      <c r="A3805" t="s">
        <v>6057</v>
      </c>
      <c r="B3805" t="s">
        <v>6058</v>
      </c>
    </row>
    <row r="3806" spans="1:2" x14ac:dyDescent="0.25">
      <c r="A3806" t="s">
        <v>2907</v>
      </c>
      <c r="B3806" t="s">
        <v>2908</v>
      </c>
    </row>
    <row r="3807" spans="1:2" x14ac:dyDescent="0.25">
      <c r="A3807" t="s">
        <v>6059</v>
      </c>
      <c r="B3807" t="s">
        <v>6060</v>
      </c>
    </row>
    <row r="3808" spans="1:2" x14ac:dyDescent="0.25">
      <c r="A3808" t="s">
        <v>6061</v>
      </c>
      <c r="B3808" t="s">
        <v>6062</v>
      </c>
    </row>
    <row r="3809" spans="1:2" x14ac:dyDescent="0.25">
      <c r="A3809" t="s">
        <v>6063</v>
      </c>
      <c r="B3809" t="s">
        <v>6064</v>
      </c>
    </row>
    <row r="3810" spans="1:2" x14ac:dyDescent="0.25">
      <c r="A3810" t="s">
        <v>6065</v>
      </c>
      <c r="B3810" t="s">
        <v>6066</v>
      </c>
    </row>
    <row r="3811" spans="1:2" x14ac:dyDescent="0.25">
      <c r="A3811" t="s">
        <v>6067</v>
      </c>
      <c r="B3811" t="s">
        <v>6068</v>
      </c>
    </row>
    <row r="3812" spans="1:2" x14ac:dyDescent="0.25">
      <c r="A3812" t="s">
        <v>6069</v>
      </c>
      <c r="B3812" t="s">
        <v>6070</v>
      </c>
    </row>
    <row r="3813" spans="1:2" x14ac:dyDescent="0.25">
      <c r="A3813" t="s">
        <v>6071</v>
      </c>
      <c r="B3813" t="s">
        <v>6072</v>
      </c>
    </row>
    <row r="3814" spans="1:2" x14ac:dyDescent="0.25">
      <c r="A3814" t="s">
        <v>6073</v>
      </c>
      <c r="B3814" t="s">
        <v>6074</v>
      </c>
    </row>
    <row r="3815" spans="1:2" x14ac:dyDescent="0.25">
      <c r="A3815" t="s">
        <v>6075</v>
      </c>
      <c r="B3815" t="s">
        <v>6076</v>
      </c>
    </row>
    <row r="3816" spans="1:2" x14ac:dyDescent="0.25">
      <c r="A3816" t="s">
        <v>6077</v>
      </c>
      <c r="B3816" t="s">
        <v>6078</v>
      </c>
    </row>
    <row r="3817" spans="1:2" x14ac:dyDescent="0.25">
      <c r="A3817" t="s">
        <v>6079</v>
      </c>
      <c r="B3817" t="s">
        <v>6080</v>
      </c>
    </row>
    <row r="3818" spans="1:2" x14ac:dyDescent="0.25">
      <c r="A3818" t="s">
        <v>6081</v>
      </c>
      <c r="B3818" t="s">
        <v>6082</v>
      </c>
    </row>
    <row r="3819" spans="1:2" x14ac:dyDescent="0.25">
      <c r="A3819" t="s">
        <v>6083</v>
      </c>
      <c r="B3819" t="s">
        <v>6084</v>
      </c>
    </row>
    <row r="3820" spans="1:2" x14ac:dyDescent="0.25">
      <c r="A3820" t="s">
        <v>6085</v>
      </c>
      <c r="B3820" t="s">
        <v>6086</v>
      </c>
    </row>
    <row r="3821" spans="1:2" x14ac:dyDescent="0.25">
      <c r="A3821" t="s">
        <v>6087</v>
      </c>
      <c r="B3821" t="s">
        <v>6088</v>
      </c>
    </row>
    <row r="3822" spans="1:2" x14ac:dyDescent="0.25">
      <c r="A3822" t="s">
        <v>6089</v>
      </c>
      <c r="B3822" t="s">
        <v>6090</v>
      </c>
    </row>
    <row r="3823" spans="1:2" x14ac:dyDescent="0.25">
      <c r="A3823" t="s">
        <v>6091</v>
      </c>
      <c r="B3823" t="s">
        <v>6092</v>
      </c>
    </row>
    <row r="3824" spans="1:2" x14ac:dyDescent="0.25">
      <c r="A3824" t="s">
        <v>6093</v>
      </c>
      <c r="B3824" t="s">
        <v>6094</v>
      </c>
    </row>
    <row r="3825" spans="1:2" x14ac:dyDescent="0.25">
      <c r="A3825" t="s">
        <v>6095</v>
      </c>
      <c r="B3825" t="s">
        <v>6096</v>
      </c>
    </row>
    <row r="3826" spans="1:2" x14ac:dyDescent="0.25">
      <c r="A3826" t="s">
        <v>739</v>
      </c>
      <c r="B3826" t="s">
        <v>740</v>
      </c>
    </row>
    <row r="3827" spans="1:2" x14ac:dyDescent="0.25">
      <c r="A3827" t="s">
        <v>6097</v>
      </c>
      <c r="B3827" t="s">
        <v>6098</v>
      </c>
    </row>
    <row r="3828" spans="1:2" x14ac:dyDescent="0.25">
      <c r="A3828" t="s">
        <v>6099</v>
      </c>
      <c r="B3828" t="s">
        <v>6100</v>
      </c>
    </row>
    <row r="3829" spans="1:2" x14ac:dyDescent="0.25">
      <c r="A3829" t="s">
        <v>6101</v>
      </c>
      <c r="B3829" t="s">
        <v>6102</v>
      </c>
    </row>
    <row r="3830" spans="1:2" x14ac:dyDescent="0.25">
      <c r="A3830" t="s">
        <v>6103</v>
      </c>
      <c r="B3830" t="s">
        <v>6104</v>
      </c>
    </row>
    <row r="3831" spans="1:2" x14ac:dyDescent="0.25">
      <c r="A3831" t="s">
        <v>6105</v>
      </c>
      <c r="B3831" t="s">
        <v>6106</v>
      </c>
    </row>
    <row r="3832" spans="1:2" x14ac:dyDescent="0.25">
      <c r="A3832" t="s">
        <v>6107</v>
      </c>
      <c r="B3832" t="s">
        <v>6108</v>
      </c>
    </row>
    <row r="3833" spans="1:2" x14ac:dyDescent="0.25">
      <c r="A3833" t="s">
        <v>6109</v>
      </c>
      <c r="B3833" t="s">
        <v>6110</v>
      </c>
    </row>
    <row r="3834" spans="1:2" x14ac:dyDescent="0.25">
      <c r="A3834" t="s">
        <v>858</v>
      </c>
      <c r="B3834" t="s">
        <v>2917</v>
      </c>
    </row>
    <row r="3835" spans="1:2" x14ac:dyDescent="0.25">
      <c r="A3835" t="s">
        <v>6111</v>
      </c>
      <c r="B3835" t="s">
        <v>6112</v>
      </c>
    </row>
    <row r="3836" spans="1:2" x14ac:dyDescent="0.25">
      <c r="A3836" t="s">
        <v>6113</v>
      </c>
      <c r="B3836" t="s">
        <v>6114</v>
      </c>
    </row>
    <row r="3837" spans="1:2" x14ac:dyDescent="0.25">
      <c r="A3837" t="s">
        <v>6115</v>
      </c>
      <c r="B3837" t="s">
        <v>6116</v>
      </c>
    </row>
    <row r="3838" spans="1:2" x14ac:dyDescent="0.25">
      <c r="A3838" t="s">
        <v>6117</v>
      </c>
      <c r="B3838" t="s">
        <v>6118</v>
      </c>
    </row>
    <row r="3839" spans="1:2" x14ac:dyDescent="0.25">
      <c r="A3839" t="s">
        <v>6119</v>
      </c>
      <c r="B3839" t="s">
        <v>6120</v>
      </c>
    </row>
    <row r="3840" spans="1:2" x14ac:dyDescent="0.25">
      <c r="A3840" t="s">
        <v>6121</v>
      </c>
      <c r="B3840" t="s">
        <v>6122</v>
      </c>
    </row>
    <row r="3841" spans="1:2" x14ac:dyDescent="0.25">
      <c r="A3841" t="s">
        <v>6123</v>
      </c>
      <c r="B3841" t="s">
        <v>6124</v>
      </c>
    </row>
    <row r="3842" spans="1:2" x14ac:dyDescent="0.25">
      <c r="A3842" t="s">
        <v>6125</v>
      </c>
      <c r="B3842" t="s">
        <v>6126</v>
      </c>
    </row>
    <row r="3843" spans="1:2" x14ac:dyDescent="0.25">
      <c r="A3843" t="s">
        <v>6127</v>
      </c>
      <c r="B3843" t="s">
        <v>6128</v>
      </c>
    </row>
    <row r="3844" spans="1:2" x14ac:dyDescent="0.25">
      <c r="A3844" t="s">
        <v>6129</v>
      </c>
      <c r="B3844" t="s">
        <v>6130</v>
      </c>
    </row>
    <row r="3845" spans="1:2" x14ac:dyDescent="0.25">
      <c r="A3845" t="s">
        <v>2564</v>
      </c>
      <c r="B3845" t="s">
        <v>6131</v>
      </c>
    </row>
    <row r="3846" spans="1:2" x14ac:dyDescent="0.25">
      <c r="A3846" t="s">
        <v>6132</v>
      </c>
      <c r="B3846" t="s">
        <v>6133</v>
      </c>
    </row>
    <row r="3847" spans="1:2" x14ac:dyDescent="0.25">
      <c r="A3847" t="s">
        <v>6134</v>
      </c>
      <c r="B3847" t="s">
        <v>6135</v>
      </c>
    </row>
    <row r="3848" spans="1:2" x14ac:dyDescent="0.25">
      <c r="A3848" t="s">
        <v>6136</v>
      </c>
      <c r="B3848" t="s">
        <v>6137</v>
      </c>
    </row>
    <row r="3849" spans="1:2" x14ac:dyDescent="0.25">
      <c r="A3849" t="s">
        <v>6138</v>
      </c>
      <c r="B3849" t="s">
        <v>6139</v>
      </c>
    </row>
    <row r="3850" spans="1:2" x14ac:dyDescent="0.25">
      <c r="A3850" t="s">
        <v>6140</v>
      </c>
      <c r="B3850" t="s">
        <v>6141</v>
      </c>
    </row>
    <row r="3851" spans="1:2" x14ac:dyDescent="0.25">
      <c r="A3851" t="s">
        <v>6142</v>
      </c>
      <c r="B3851" t="s">
        <v>6143</v>
      </c>
    </row>
    <row r="3852" spans="1:2" x14ac:dyDescent="0.25">
      <c r="A3852" t="s">
        <v>6144</v>
      </c>
      <c r="B3852" t="s">
        <v>6145</v>
      </c>
    </row>
    <row r="3853" spans="1:2" x14ac:dyDescent="0.25">
      <c r="A3853" t="s">
        <v>6146</v>
      </c>
      <c r="B3853" t="s">
        <v>6147</v>
      </c>
    </row>
    <row r="3854" spans="1:2" x14ac:dyDescent="0.25">
      <c r="A3854" t="s">
        <v>6148</v>
      </c>
      <c r="B3854" t="s">
        <v>6149</v>
      </c>
    </row>
    <row r="3855" spans="1:2" x14ac:dyDescent="0.25">
      <c r="A3855" t="s">
        <v>6150</v>
      </c>
      <c r="B3855" t="s">
        <v>6151</v>
      </c>
    </row>
    <row r="3856" spans="1:2" x14ac:dyDescent="0.25">
      <c r="A3856" t="s">
        <v>6152</v>
      </c>
      <c r="B3856" t="s">
        <v>6153</v>
      </c>
    </row>
    <row r="3857" spans="1:2" x14ac:dyDescent="0.25">
      <c r="A3857" t="s">
        <v>6154</v>
      </c>
      <c r="B3857" t="s">
        <v>6155</v>
      </c>
    </row>
    <row r="3858" spans="1:2" x14ac:dyDescent="0.25">
      <c r="A3858" t="s">
        <v>6156</v>
      </c>
      <c r="B3858" t="s">
        <v>6157</v>
      </c>
    </row>
    <row r="3859" spans="1:2" x14ac:dyDescent="0.25">
      <c r="A3859" t="s">
        <v>6158</v>
      </c>
      <c r="B3859" t="s">
        <v>6159</v>
      </c>
    </row>
    <row r="3860" spans="1:2" x14ac:dyDescent="0.25">
      <c r="A3860" t="s">
        <v>6160</v>
      </c>
      <c r="B3860" t="s">
        <v>6161</v>
      </c>
    </row>
    <row r="3861" spans="1:2" x14ac:dyDescent="0.25">
      <c r="A3861" t="s">
        <v>6162</v>
      </c>
      <c r="B3861" t="s">
        <v>6163</v>
      </c>
    </row>
    <row r="3862" spans="1:2" x14ac:dyDescent="0.25">
      <c r="A3862" t="s">
        <v>6164</v>
      </c>
      <c r="B3862" t="s">
        <v>6165</v>
      </c>
    </row>
    <row r="3863" spans="1:2" x14ac:dyDescent="0.25">
      <c r="A3863" t="s">
        <v>6166</v>
      </c>
      <c r="B3863" t="s">
        <v>6167</v>
      </c>
    </row>
    <row r="3864" spans="1:2" x14ac:dyDescent="0.25">
      <c r="A3864" t="s">
        <v>6168</v>
      </c>
      <c r="B3864" t="s">
        <v>6169</v>
      </c>
    </row>
    <row r="3865" spans="1:2" x14ac:dyDescent="0.25">
      <c r="A3865" t="s">
        <v>6170</v>
      </c>
      <c r="B3865" t="s">
        <v>6171</v>
      </c>
    </row>
    <row r="3866" spans="1:2" x14ac:dyDescent="0.25">
      <c r="A3866" t="s">
        <v>6172</v>
      </c>
      <c r="B3866" t="s">
        <v>6173</v>
      </c>
    </row>
    <row r="3867" spans="1:2" x14ac:dyDescent="0.25">
      <c r="A3867" t="s">
        <v>1520</v>
      </c>
      <c r="B3867" t="s">
        <v>6174</v>
      </c>
    </row>
    <row r="3868" spans="1:2" x14ac:dyDescent="0.25">
      <c r="A3868" t="s">
        <v>6175</v>
      </c>
      <c r="B3868" t="s">
        <v>6176</v>
      </c>
    </row>
    <row r="3869" spans="1:2" x14ac:dyDescent="0.25">
      <c r="A3869" t="s">
        <v>6177</v>
      </c>
      <c r="B3869" t="s">
        <v>6178</v>
      </c>
    </row>
    <row r="3870" spans="1:2" x14ac:dyDescent="0.25">
      <c r="A3870" t="s">
        <v>6179</v>
      </c>
      <c r="B3870" t="s">
        <v>6180</v>
      </c>
    </row>
    <row r="3871" spans="1:2" x14ac:dyDescent="0.25">
      <c r="A3871" t="s">
        <v>6181</v>
      </c>
      <c r="B3871" t="s">
        <v>6182</v>
      </c>
    </row>
    <row r="3872" spans="1:2" x14ac:dyDescent="0.25">
      <c r="A3872" t="s">
        <v>6183</v>
      </c>
      <c r="B3872" t="s">
        <v>6184</v>
      </c>
    </row>
    <row r="3873" spans="1:2" x14ac:dyDescent="0.25">
      <c r="A3873" t="s">
        <v>6185</v>
      </c>
      <c r="B3873" t="s">
        <v>6186</v>
      </c>
    </row>
    <row r="3874" spans="1:2" x14ac:dyDescent="0.25">
      <c r="A3874" t="s">
        <v>6187</v>
      </c>
      <c r="B3874" t="s">
        <v>6188</v>
      </c>
    </row>
    <row r="3875" spans="1:2" x14ac:dyDescent="0.25">
      <c r="A3875" t="s">
        <v>6189</v>
      </c>
      <c r="B3875" t="s">
        <v>6190</v>
      </c>
    </row>
    <row r="3876" spans="1:2" x14ac:dyDescent="0.25">
      <c r="A3876" t="s">
        <v>6191</v>
      </c>
      <c r="B3876" t="s">
        <v>6192</v>
      </c>
    </row>
    <row r="3877" spans="1:2" x14ac:dyDescent="0.25">
      <c r="A3877" t="s">
        <v>6193</v>
      </c>
      <c r="B3877" t="s">
        <v>6194</v>
      </c>
    </row>
    <row r="3878" spans="1:2" x14ac:dyDescent="0.25">
      <c r="A3878" t="s">
        <v>6195</v>
      </c>
      <c r="B3878" t="s">
        <v>6196</v>
      </c>
    </row>
    <row r="3879" spans="1:2" x14ac:dyDescent="0.25">
      <c r="A3879" t="s">
        <v>6197</v>
      </c>
      <c r="B3879" t="s">
        <v>6198</v>
      </c>
    </row>
    <row r="3880" spans="1:2" x14ac:dyDescent="0.25">
      <c r="A3880" t="s">
        <v>3376</v>
      </c>
      <c r="B3880" t="s">
        <v>6199</v>
      </c>
    </row>
    <row r="3881" spans="1:2" x14ac:dyDescent="0.25">
      <c r="A3881" t="s">
        <v>6200</v>
      </c>
      <c r="B3881" t="s">
        <v>6201</v>
      </c>
    </row>
    <row r="3882" spans="1:2" x14ac:dyDescent="0.25">
      <c r="A3882" t="s">
        <v>6202</v>
      </c>
      <c r="B3882" t="s">
        <v>6203</v>
      </c>
    </row>
    <row r="3883" spans="1:2" x14ac:dyDescent="0.25">
      <c r="A3883" t="s">
        <v>6204</v>
      </c>
      <c r="B3883" t="s">
        <v>6205</v>
      </c>
    </row>
    <row r="3884" spans="1:2" x14ac:dyDescent="0.25">
      <c r="A3884" t="s">
        <v>6206</v>
      </c>
      <c r="B3884" t="s">
        <v>6207</v>
      </c>
    </row>
    <row r="3885" spans="1:2" x14ac:dyDescent="0.25">
      <c r="A3885" t="s">
        <v>6208</v>
      </c>
      <c r="B3885" t="s">
        <v>6209</v>
      </c>
    </row>
    <row r="3886" spans="1:2" x14ac:dyDescent="0.25">
      <c r="A3886" t="s">
        <v>6210</v>
      </c>
      <c r="B3886" t="s">
        <v>6211</v>
      </c>
    </row>
    <row r="3887" spans="1:2" x14ac:dyDescent="0.25">
      <c r="A3887" t="s">
        <v>6212</v>
      </c>
      <c r="B3887" t="s">
        <v>6213</v>
      </c>
    </row>
    <row r="3888" spans="1:2" x14ac:dyDescent="0.25">
      <c r="A3888" t="s">
        <v>6214</v>
      </c>
      <c r="B3888" t="s">
        <v>6215</v>
      </c>
    </row>
    <row r="3889" spans="1:2" x14ac:dyDescent="0.25">
      <c r="A3889" t="s">
        <v>6216</v>
      </c>
      <c r="B3889" t="s">
        <v>6217</v>
      </c>
    </row>
    <row r="3890" spans="1:2" x14ac:dyDescent="0.25">
      <c r="A3890" t="s">
        <v>6218</v>
      </c>
      <c r="B3890" t="s">
        <v>6219</v>
      </c>
    </row>
    <row r="3891" spans="1:2" x14ac:dyDescent="0.25">
      <c r="A3891" t="s">
        <v>6220</v>
      </c>
      <c r="B3891" t="s">
        <v>6221</v>
      </c>
    </row>
    <row r="3892" spans="1:2" x14ac:dyDescent="0.25">
      <c r="A3892" t="s">
        <v>6222</v>
      </c>
      <c r="B3892" t="s">
        <v>6223</v>
      </c>
    </row>
    <row r="3893" spans="1:2" x14ac:dyDescent="0.25">
      <c r="A3893" t="s">
        <v>6224</v>
      </c>
      <c r="B3893" t="s">
        <v>6225</v>
      </c>
    </row>
    <row r="3894" spans="1:2" x14ac:dyDescent="0.25">
      <c r="A3894" t="s">
        <v>6226</v>
      </c>
      <c r="B3894" t="s">
        <v>6227</v>
      </c>
    </row>
    <row r="3895" spans="1:2" x14ac:dyDescent="0.25">
      <c r="A3895" t="s">
        <v>6228</v>
      </c>
      <c r="B3895" t="s">
        <v>6229</v>
      </c>
    </row>
    <row r="3896" spans="1:2" x14ac:dyDescent="0.25">
      <c r="A3896" t="s">
        <v>6230</v>
      </c>
      <c r="B3896" t="s">
        <v>6231</v>
      </c>
    </row>
    <row r="3897" spans="1:2" x14ac:dyDescent="0.25">
      <c r="A3897" t="s">
        <v>6232</v>
      </c>
      <c r="B3897" t="s">
        <v>6233</v>
      </c>
    </row>
    <row r="3898" spans="1:2" x14ac:dyDescent="0.25">
      <c r="A3898" t="s">
        <v>6234</v>
      </c>
      <c r="B3898" t="s">
        <v>6235</v>
      </c>
    </row>
    <row r="3899" spans="1:2" x14ac:dyDescent="0.25">
      <c r="A3899" t="s">
        <v>6236</v>
      </c>
      <c r="B3899" t="s">
        <v>6237</v>
      </c>
    </row>
    <row r="3900" spans="1:2" x14ac:dyDescent="0.25">
      <c r="A3900" t="s">
        <v>6238</v>
      </c>
      <c r="B3900" t="s">
        <v>6239</v>
      </c>
    </row>
    <row r="3901" spans="1:2" x14ac:dyDescent="0.25">
      <c r="A3901" t="s">
        <v>6240</v>
      </c>
      <c r="B3901" t="s">
        <v>6241</v>
      </c>
    </row>
    <row r="3902" spans="1:2" x14ac:dyDescent="0.25">
      <c r="A3902" t="s">
        <v>6242</v>
      </c>
      <c r="B3902" t="s">
        <v>6243</v>
      </c>
    </row>
    <row r="3903" spans="1:2" x14ac:dyDescent="0.25">
      <c r="A3903" t="s">
        <v>6244</v>
      </c>
      <c r="B3903" t="s">
        <v>6245</v>
      </c>
    </row>
    <row r="3904" spans="1:2" x14ac:dyDescent="0.25">
      <c r="A3904" t="s">
        <v>1569</v>
      </c>
      <c r="B3904" t="s">
        <v>6246</v>
      </c>
    </row>
    <row r="3905" spans="1:2" x14ac:dyDescent="0.25">
      <c r="A3905" t="s">
        <v>6247</v>
      </c>
      <c r="B3905" t="s">
        <v>6248</v>
      </c>
    </row>
    <row r="3906" spans="1:2" x14ac:dyDescent="0.25">
      <c r="A3906" t="s">
        <v>6249</v>
      </c>
      <c r="B3906" t="s">
        <v>6250</v>
      </c>
    </row>
    <row r="3907" spans="1:2" x14ac:dyDescent="0.25">
      <c r="A3907" t="s">
        <v>6251</v>
      </c>
      <c r="B3907" t="s">
        <v>6252</v>
      </c>
    </row>
    <row r="3908" spans="1:2" x14ac:dyDescent="0.25">
      <c r="A3908" t="s">
        <v>6253</v>
      </c>
      <c r="B3908" t="s">
        <v>6254</v>
      </c>
    </row>
    <row r="3909" spans="1:2" x14ac:dyDescent="0.25">
      <c r="A3909" t="s">
        <v>6255</v>
      </c>
      <c r="B3909" t="s">
        <v>6256</v>
      </c>
    </row>
    <row r="3910" spans="1:2" x14ac:dyDescent="0.25">
      <c r="A3910" t="s">
        <v>6257</v>
      </c>
      <c r="B3910" t="s">
        <v>6258</v>
      </c>
    </row>
    <row r="3911" spans="1:2" x14ac:dyDescent="0.25">
      <c r="A3911" t="s">
        <v>6259</v>
      </c>
      <c r="B3911" t="s">
        <v>6260</v>
      </c>
    </row>
    <row r="3912" spans="1:2" x14ac:dyDescent="0.25">
      <c r="A3912" t="s">
        <v>2930</v>
      </c>
      <c r="B3912" t="s">
        <v>2931</v>
      </c>
    </row>
    <row r="3913" spans="1:2" x14ac:dyDescent="0.25">
      <c r="A3913" t="s">
        <v>6261</v>
      </c>
      <c r="B3913" t="s">
        <v>6262</v>
      </c>
    </row>
    <row r="3914" spans="1:2" x14ac:dyDescent="0.25">
      <c r="A3914" t="s">
        <v>6263</v>
      </c>
      <c r="B3914" t="s">
        <v>6264</v>
      </c>
    </row>
    <row r="3915" spans="1:2" x14ac:dyDescent="0.25">
      <c r="A3915" t="s">
        <v>6265</v>
      </c>
      <c r="B3915" t="s">
        <v>6266</v>
      </c>
    </row>
    <row r="3916" spans="1:2" x14ac:dyDescent="0.25">
      <c r="A3916" t="s">
        <v>6267</v>
      </c>
      <c r="B3916" t="s">
        <v>6268</v>
      </c>
    </row>
    <row r="3917" spans="1:2" x14ac:dyDescent="0.25">
      <c r="A3917" t="s">
        <v>544</v>
      </c>
      <c r="B3917" t="s">
        <v>2936</v>
      </c>
    </row>
    <row r="3918" spans="1:2" x14ac:dyDescent="0.25">
      <c r="A3918" t="s">
        <v>6269</v>
      </c>
      <c r="B3918" t="s">
        <v>6270</v>
      </c>
    </row>
    <row r="3919" spans="1:2" x14ac:dyDescent="0.25">
      <c r="A3919" t="s">
        <v>6271</v>
      </c>
      <c r="B3919" t="s">
        <v>6272</v>
      </c>
    </row>
    <row r="3920" spans="1:2" x14ac:dyDescent="0.25">
      <c r="A3920" t="s">
        <v>6273</v>
      </c>
      <c r="B3920" t="s">
        <v>6274</v>
      </c>
    </row>
    <row r="3921" spans="1:2" x14ac:dyDescent="0.25">
      <c r="A3921" t="s">
        <v>6275</v>
      </c>
      <c r="B3921" t="s">
        <v>6276</v>
      </c>
    </row>
    <row r="3922" spans="1:2" x14ac:dyDescent="0.25">
      <c r="A3922" t="s">
        <v>6277</v>
      </c>
      <c r="B3922" t="s">
        <v>6278</v>
      </c>
    </row>
    <row r="3923" spans="1:2" x14ac:dyDescent="0.25">
      <c r="A3923" t="s">
        <v>6279</v>
      </c>
      <c r="B3923" t="s">
        <v>6280</v>
      </c>
    </row>
    <row r="3924" spans="1:2" x14ac:dyDescent="0.25">
      <c r="A3924" t="s">
        <v>6281</v>
      </c>
      <c r="B3924" t="s">
        <v>6282</v>
      </c>
    </row>
    <row r="3925" spans="1:2" x14ac:dyDescent="0.25">
      <c r="A3925" t="s">
        <v>3676</v>
      </c>
      <c r="B3925" t="s">
        <v>6283</v>
      </c>
    </row>
    <row r="3926" spans="1:2" x14ac:dyDescent="0.25">
      <c r="A3926" t="s">
        <v>6284</v>
      </c>
      <c r="B3926" t="s">
        <v>6285</v>
      </c>
    </row>
    <row r="3927" spans="1:2" x14ac:dyDescent="0.25">
      <c r="A3927" t="s">
        <v>6286</v>
      </c>
      <c r="B3927" t="s">
        <v>6287</v>
      </c>
    </row>
    <row r="3928" spans="1:2" x14ac:dyDescent="0.25">
      <c r="A3928" t="s">
        <v>3000</v>
      </c>
      <c r="B3928" t="s">
        <v>6288</v>
      </c>
    </row>
    <row r="3929" spans="1:2" x14ac:dyDescent="0.25">
      <c r="A3929" t="s">
        <v>6289</v>
      </c>
      <c r="B3929" t="s">
        <v>6290</v>
      </c>
    </row>
    <row r="3930" spans="1:2" x14ac:dyDescent="0.25">
      <c r="A3930" t="s">
        <v>2965</v>
      </c>
      <c r="B3930" t="s">
        <v>2966</v>
      </c>
    </row>
    <row r="3931" spans="1:2" x14ac:dyDescent="0.25">
      <c r="A3931" t="s">
        <v>6291</v>
      </c>
      <c r="B3931" t="s">
        <v>6292</v>
      </c>
    </row>
    <row r="3932" spans="1:2" x14ac:dyDescent="0.25">
      <c r="A3932" t="s">
        <v>6293</v>
      </c>
      <c r="B3932" t="s">
        <v>6294</v>
      </c>
    </row>
    <row r="3933" spans="1:2" x14ac:dyDescent="0.25">
      <c r="A3933" t="s">
        <v>6295</v>
      </c>
      <c r="B3933" t="s">
        <v>6296</v>
      </c>
    </row>
    <row r="3934" spans="1:2" x14ac:dyDescent="0.25">
      <c r="A3934" t="s">
        <v>6297</v>
      </c>
      <c r="B3934" t="s">
        <v>6298</v>
      </c>
    </row>
    <row r="3935" spans="1:2" x14ac:dyDescent="0.25">
      <c r="A3935" t="s">
        <v>2978</v>
      </c>
      <c r="B3935" t="s">
        <v>2979</v>
      </c>
    </row>
    <row r="3936" spans="1:2" x14ac:dyDescent="0.25">
      <c r="A3936" t="s">
        <v>6299</v>
      </c>
      <c r="B3936" t="s">
        <v>6300</v>
      </c>
    </row>
    <row r="3937" spans="1:2" x14ac:dyDescent="0.25">
      <c r="A3937" t="s">
        <v>6301</v>
      </c>
      <c r="B3937" t="s">
        <v>6302</v>
      </c>
    </row>
    <row r="3938" spans="1:2" x14ac:dyDescent="0.25">
      <c r="A3938" t="s">
        <v>6303</v>
      </c>
      <c r="B3938" t="s">
        <v>6304</v>
      </c>
    </row>
    <row r="3939" spans="1:2" x14ac:dyDescent="0.25">
      <c r="A3939" t="s">
        <v>6305</v>
      </c>
      <c r="B3939" t="s">
        <v>6306</v>
      </c>
    </row>
    <row r="3940" spans="1:2" x14ac:dyDescent="0.25">
      <c r="A3940" t="s">
        <v>6307</v>
      </c>
      <c r="B3940" t="s">
        <v>6308</v>
      </c>
    </row>
    <row r="3941" spans="1:2" x14ac:dyDescent="0.25">
      <c r="A3941" t="s">
        <v>6309</v>
      </c>
      <c r="B3941" t="s">
        <v>6310</v>
      </c>
    </row>
    <row r="3942" spans="1:2" x14ac:dyDescent="0.25">
      <c r="A3942" t="s">
        <v>6311</v>
      </c>
      <c r="B3942" t="s">
        <v>6312</v>
      </c>
    </row>
    <row r="3943" spans="1:2" x14ac:dyDescent="0.25">
      <c r="A3943" t="s">
        <v>6313</v>
      </c>
      <c r="B3943" t="s">
        <v>6314</v>
      </c>
    </row>
    <row r="3944" spans="1:2" x14ac:dyDescent="0.25">
      <c r="A3944" t="s">
        <v>6315</v>
      </c>
      <c r="B3944" t="s">
        <v>6316</v>
      </c>
    </row>
    <row r="3945" spans="1:2" x14ac:dyDescent="0.25">
      <c r="A3945" t="s">
        <v>6317</v>
      </c>
      <c r="B3945" t="s">
        <v>6318</v>
      </c>
    </row>
    <row r="3946" spans="1:2" x14ac:dyDescent="0.25">
      <c r="A3946" t="s">
        <v>6319</v>
      </c>
      <c r="B3946" t="s">
        <v>6320</v>
      </c>
    </row>
    <row r="3947" spans="1:2" x14ac:dyDescent="0.25">
      <c r="A3947" t="s">
        <v>2988</v>
      </c>
      <c r="B3947" t="s">
        <v>2989</v>
      </c>
    </row>
    <row r="3948" spans="1:2" x14ac:dyDescent="0.25">
      <c r="A3948" t="s">
        <v>6321</v>
      </c>
      <c r="B3948" t="s">
        <v>6322</v>
      </c>
    </row>
    <row r="3949" spans="1:2" x14ac:dyDescent="0.25">
      <c r="A3949" t="s">
        <v>6323</v>
      </c>
      <c r="B3949" t="s">
        <v>6324</v>
      </c>
    </row>
    <row r="3950" spans="1:2" x14ac:dyDescent="0.25">
      <c r="A3950" t="s">
        <v>6325</v>
      </c>
      <c r="B3950" t="s">
        <v>6326</v>
      </c>
    </row>
    <row r="3951" spans="1:2" x14ac:dyDescent="0.25">
      <c r="A3951" t="s">
        <v>6327</v>
      </c>
      <c r="B3951" t="s">
        <v>6328</v>
      </c>
    </row>
    <row r="3952" spans="1:2" x14ac:dyDescent="0.25">
      <c r="A3952" t="s">
        <v>46</v>
      </c>
      <c r="B3952" t="s">
        <v>6329</v>
      </c>
    </row>
    <row r="3953" spans="1:2" x14ac:dyDescent="0.25">
      <c r="A3953" t="s">
        <v>6330</v>
      </c>
      <c r="B3953" t="s">
        <v>6331</v>
      </c>
    </row>
    <row r="3954" spans="1:2" x14ac:dyDescent="0.25">
      <c r="A3954" t="s">
        <v>6332</v>
      </c>
      <c r="B3954" t="s">
        <v>6333</v>
      </c>
    </row>
    <row r="3955" spans="1:2" x14ac:dyDescent="0.25">
      <c r="A3955" t="s">
        <v>6334</v>
      </c>
      <c r="B3955" t="s">
        <v>6335</v>
      </c>
    </row>
    <row r="3956" spans="1:2" x14ac:dyDescent="0.25">
      <c r="A3956" t="s">
        <v>6336</v>
      </c>
      <c r="B3956" t="s">
        <v>6337</v>
      </c>
    </row>
    <row r="3957" spans="1:2" x14ac:dyDescent="0.25">
      <c r="A3957" t="s">
        <v>6338</v>
      </c>
      <c r="B3957" t="s">
        <v>6339</v>
      </c>
    </row>
    <row r="3958" spans="1:2" x14ac:dyDescent="0.25">
      <c r="A3958" t="s">
        <v>6340</v>
      </c>
      <c r="B3958" t="s">
        <v>6341</v>
      </c>
    </row>
    <row r="3959" spans="1:2" x14ac:dyDescent="0.25">
      <c r="A3959" t="s">
        <v>6342</v>
      </c>
      <c r="B3959" t="s">
        <v>6343</v>
      </c>
    </row>
    <row r="3960" spans="1:2" x14ac:dyDescent="0.25">
      <c r="A3960" t="s">
        <v>6344</v>
      </c>
      <c r="B3960" t="s">
        <v>6345</v>
      </c>
    </row>
    <row r="3961" spans="1:2" x14ac:dyDescent="0.25">
      <c r="A3961" t="s">
        <v>3006</v>
      </c>
      <c r="B3961" t="s">
        <v>3007</v>
      </c>
    </row>
    <row r="3962" spans="1:2" x14ac:dyDescent="0.25">
      <c r="A3962" t="s">
        <v>6346</v>
      </c>
      <c r="B3962" t="s">
        <v>6347</v>
      </c>
    </row>
    <row r="3963" spans="1:2" x14ac:dyDescent="0.25">
      <c r="A3963" t="s">
        <v>6348</v>
      </c>
      <c r="B3963" t="s">
        <v>6349</v>
      </c>
    </row>
    <row r="3964" spans="1:2" x14ac:dyDescent="0.25">
      <c r="A3964" t="s">
        <v>6350</v>
      </c>
      <c r="B3964" t="s">
        <v>6351</v>
      </c>
    </row>
    <row r="3965" spans="1:2" x14ac:dyDescent="0.25">
      <c r="A3965" t="s">
        <v>6352</v>
      </c>
      <c r="B3965" t="s">
        <v>6353</v>
      </c>
    </row>
    <row r="3966" spans="1:2" x14ac:dyDescent="0.25">
      <c r="A3966" t="s">
        <v>6354</v>
      </c>
      <c r="B3966" t="s">
        <v>6355</v>
      </c>
    </row>
    <row r="3967" spans="1:2" x14ac:dyDescent="0.25">
      <c r="A3967" t="s">
        <v>6356</v>
      </c>
      <c r="B3967" t="s">
        <v>6357</v>
      </c>
    </row>
    <row r="3968" spans="1:2" x14ac:dyDescent="0.25">
      <c r="A3968" t="s">
        <v>3008</v>
      </c>
      <c r="B3968" t="s">
        <v>3009</v>
      </c>
    </row>
    <row r="3969" spans="1:2" x14ac:dyDescent="0.25">
      <c r="A3969" t="s">
        <v>6358</v>
      </c>
      <c r="B3969" t="s">
        <v>6359</v>
      </c>
    </row>
    <row r="3970" spans="1:2" x14ac:dyDescent="0.25">
      <c r="A3970" t="s">
        <v>6360</v>
      </c>
      <c r="B3970" t="s">
        <v>6361</v>
      </c>
    </row>
    <row r="3971" spans="1:2" x14ac:dyDescent="0.25">
      <c r="A3971" t="s">
        <v>6362</v>
      </c>
      <c r="B3971" t="s">
        <v>6363</v>
      </c>
    </row>
    <row r="3972" spans="1:2" x14ac:dyDescent="0.25">
      <c r="A3972" t="s">
        <v>6364</v>
      </c>
      <c r="B3972" t="s">
        <v>6365</v>
      </c>
    </row>
    <row r="3973" spans="1:2" x14ac:dyDescent="0.25">
      <c r="A3973" t="s">
        <v>6366</v>
      </c>
      <c r="B3973" t="s">
        <v>6367</v>
      </c>
    </row>
    <row r="3974" spans="1:2" x14ac:dyDescent="0.25">
      <c r="A3974" t="s">
        <v>6368</v>
      </c>
      <c r="B3974" t="s">
        <v>6369</v>
      </c>
    </row>
    <row r="3975" spans="1:2" x14ac:dyDescent="0.25">
      <c r="A3975" t="s">
        <v>6370</v>
      </c>
      <c r="B3975" t="s">
        <v>6371</v>
      </c>
    </row>
    <row r="3976" spans="1:2" x14ac:dyDescent="0.25">
      <c r="A3976" t="s">
        <v>2279</v>
      </c>
      <c r="B3976" t="s">
        <v>6372</v>
      </c>
    </row>
    <row r="3977" spans="1:2" x14ac:dyDescent="0.25">
      <c r="A3977" t="s">
        <v>6373</v>
      </c>
      <c r="B3977" t="s">
        <v>6374</v>
      </c>
    </row>
    <row r="3978" spans="1:2" x14ac:dyDescent="0.25">
      <c r="A3978" t="s">
        <v>6375</v>
      </c>
      <c r="B3978" t="s">
        <v>6376</v>
      </c>
    </row>
    <row r="3979" spans="1:2" x14ac:dyDescent="0.25">
      <c r="A3979" t="s">
        <v>6377</v>
      </c>
      <c r="B3979" t="s">
        <v>6378</v>
      </c>
    </row>
    <row r="3980" spans="1:2" x14ac:dyDescent="0.25">
      <c r="A3980" t="s">
        <v>6379</v>
      </c>
      <c r="B3980" t="s">
        <v>6380</v>
      </c>
    </row>
    <row r="3981" spans="1:2" x14ac:dyDescent="0.25">
      <c r="A3981" t="s">
        <v>6381</v>
      </c>
      <c r="B3981" t="s">
        <v>6382</v>
      </c>
    </row>
    <row r="3982" spans="1:2" x14ac:dyDescent="0.25">
      <c r="A3982" t="s">
        <v>6383</v>
      </c>
      <c r="B3982" t="s">
        <v>6384</v>
      </c>
    </row>
    <row r="3983" spans="1:2" x14ac:dyDescent="0.25">
      <c r="A3983" t="s">
        <v>6385</v>
      </c>
      <c r="B3983" t="s">
        <v>6386</v>
      </c>
    </row>
    <row r="3984" spans="1:2" x14ac:dyDescent="0.25">
      <c r="A3984" t="s">
        <v>6387</v>
      </c>
      <c r="B3984" t="s">
        <v>6388</v>
      </c>
    </row>
    <row r="3985" spans="1:2" x14ac:dyDescent="0.25">
      <c r="A3985" t="s">
        <v>6389</v>
      </c>
      <c r="B3985" t="s">
        <v>6390</v>
      </c>
    </row>
    <row r="3986" spans="1:2" x14ac:dyDescent="0.25">
      <c r="A3986" t="s">
        <v>6391</v>
      </c>
      <c r="B3986" t="s">
        <v>6392</v>
      </c>
    </row>
    <row r="3987" spans="1:2" x14ac:dyDescent="0.25">
      <c r="A3987" t="s">
        <v>6393</v>
      </c>
      <c r="B3987" t="s">
        <v>6394</v>
      </c>
    </row>
    <row r="3988" spans="1:2" x14ac:dyDescent="0.25">
      <c r="A3988" t="s">
        <v>6395</v>
      </c>
      <c r="B3988" t="s">
        <v>6396</v>
      </c>
    </row>
    <row r="3989" spans="1:2" x14ac:dyDescent="0.25">
      <c r="A3989" t="s">
        <v>3058</v>
      </c>
      <c r="B3989" t="s">
        <v>6397</v>
      </c>
    </row>
    <row r="3990" spans="1:2" x14ac:dyDescent="0.25">
      <c r="A3990" t="s">
        <v>6398</v>
      </c>
      <c r="B3990" t="s">
        <v>6399</v>
      </c>
    </row>
    <row r="3991" spans="1:2" x14ac:dyDescent="0.25">
      <c r="A3991" t="s">
        <v>6400</v>
      </c>
      <c r="B3991" t="s">
        <v>6401</v>
      </c>
    </row>
    <row r="3992" spans="1:2" x14ac:dyDescent="0.25">
      <c r="A3992" t="s">
        <v>6402</v>
      </c>
      <c r="B3992" t="s">
        <v>6403</v>
      </c>
    </row>
    <row r="3993" spans="1:2" x14ac:dyDescent="0.25">
      <c r="A3993" t="s">
        <v>6404</v>
      </c>
      <c r="B3993" t="s">
        <v>6405</v>
      </c>
    </row>
    <row r="3994" spans="1:2" x14ac:dyDescent="0.25">
      <c r="A3994" t="s">
        <v>6406</v>
      </c>
      <c r="B3994" t="s">
        <v>6407</v>
      </c>
    </row>
    <row r="3995" spans="1:2" x14ac:dyDescent="0.25">
      <c r="A3995" t="s">
        <v>6408</v>
      </c>
      <c r="B3995" t="s">
        <v>6409</v>
      </c>
    </row>
    <row r="3996" spans="1:2" x14ac:dyDescent="0.25">
      <c r="A3996" t="s">
        <v>6410</v>
      </c>
      <c r="B3996" t="s">
        <v>6411</v>
      </c>
    </row>
    <row r="3997" spans="1:2" x14ac:dyDescent="0.25">
      <c r="A3997" t="s">
        <v>6412</v>
      </c>
      <c r="B3997" t="s">
        <v>6413</v>
      </c>
    </row>
    <row r="3998" spans="1:2" x14ac:dyDescent="0.25">
      <c r="A3998" t="s">
        <v>6414</v>
      </c>
      <c r="B3998" t="s">
        <v>6415</v>
      </c>
    </row>
    <row r="3999" spans="1:2" x14ac:dyDescent="0.25">
      <c r="A3999" t="s">
        <v>6416</v>
      </c>
      <c r="B3999" t="s">
        <v>6417</v>
      </c>
    </row>
    <row r="4000" spans="1:2" x14ac:dyDescent="0.25">
      <c r="A4000" t="s">
        <v>6418</v>
      </c>
      <c r="B4000" t="s">
        <v>6419</v>
      </c>
    </row>
    <row r="4001" spans="1:2" x14ac:dyDescent="0.25">
      <c r="A4001" t="s">
        <v>6420</v>
      </c>
      <c r="B4001" t="s">
        <v>6421</v>
      </c>
    </row>
    <row r="4002" spans="1:2" x14ac:dyDescent="0.25">
      <c r="A4002" t="s">
        <v>6422</v>
      </c>
      <c r="B4002" t="s">
        <v>6423</v>
      </c>
    </row>
    <row r="4003" spans="1:2" x14ac:dyDescent="0.25">
      <c r="A4003" t="s">
        <v>6424</v>
      </c>
      <c r="B4003" t="s">
        <v>6425</v>
      </c>
    </row>
    <row r="4004" spans="1:2" x14ac:dyDescent="0.25">
      <c r="A4004" t="s">
        <v>6426</v>
      </c>
      <c r="B4004" t="s">
        <v>6427</v>
      </c>
    </row>
    <row r="4005" spans="1:2" x14ac:dyDescent="0.25">
      <c r="A4005" t="s">
        <v>6428</v>
      </c>
      <c r="B4005" t="s">
        <v>6429</v>
      </c>
    </row>
    <row r="4006" spans="1:2" x14ac:dyDescent="0.25">
      <c r="A4006" t="s">
        <v>6430</v>
      </c>
      <c r="B4006" t="s">
        <v>6431</v>
      </c>
    </row>
    <row r="4007" spans="1:2" x14ac:dyDescent="0.25">
      <c r="A4007" t="s">
        <v>6432</v>
      </c>
      <c r="B4007" t="s">
        <v>6433</v>
      </c>
    </row>
    <row r="4008" spans="1:2" x14ac:dyDescent="0.25">
      <c r="A4008" t="s">
        <v>6434</v>
      </c>
      <c r="B4008" t="s">
        <v>6435</v>
      </c>
    </row>
    <row r="4009" spans="1:2" x14ac:dyDescent="0.25">
      <c r="A4009" t="s">
        <v>268</v>
      </c>
      <c r="B4009" t="s">
        <v>6436</v>
      </c>
    </row>
    <row r="4010" spans="1:2" x14ac:dyDescent="0.25">
      <c r="A4010" t="s">
        <v>6437</v>
      </c>
      <c r="B4010" t="s">
        <v>6438</v>
      </c>
    </row>
    <row r="4011" spans="1:2" x14ac:dyDescent="0.25">
      <c r="A4011" t="s">
        <v>6439</v>
      </c>
      <c r="B4011" t="s">
        <v>6440</v>
      </c>
    </row>
    <row r="4012" spans="1:2" x14ac:dyDescent="0.25">
      <c r="A4012" t="s">
        <v>6441</v>
      </c>
      <c r="B4012" t="s">
        <v>6442</v>
      </c>
    </row>
    <row r="4013" spans="1:2" x14ac:dyDescent="0.25">
      <c r="A4013" t="s">
        <v>6443</v>
      </c>
      <c r="B4013" t="s">
        <v>6444</v>
      </c>
    </row>
    <row r="4014" spans="1:2" x14ac:dyDescent="0.25">
      <c r="A4014" t="s">
        <v>6445</v>
      </c>
      <c r="B4014" t="s">
        <v>6446</v>
      </c>
    </row>
    <row r="4015" spans="1:2" x14ac:dyDescent="0.25">
      <c r="A4015" t="s">
        <v>6447</v>
      </c>
      <c r="B4015" t="s">
        <v>6448</v>
      </c>
    </row>
    <row r="4016" spans="1:2" x14ac:dyDescent="0.25">
      <c r="A4016" t="s">
        <v>6449</v>
      </c>
      <c r="B4016" t="s">
        <v>6450</v>
      </c>
    </row>
    <row r="4017" spans="1:2" x14ac:dyDescent="0.25">
      <c r="A4017" t="s">
        <v>6451</v>
      </c>
      <c r="B4017" t="s">
        <v>6452</v>
      </c>
    </row>
    <row r="4018" spans="1:2" x14ac:dyDescent="0.25">
      <c r="A4018" t="s">
        <v>6453</v>
      </c>
      <c r="B4018" t="s">
        <v>6454</v>
      </c>
    </row>
    <row r="4019" spans="1:2" x14ac:dyDescent="0.25">
      <c r="A4019" t="s">
        <v>6455</v>
      </c>
      <c r="B4019" t="s">
        <v>6456</v>
      </c>
    </row>
    <row r="4020" spans="1:2" x14ac:dyDescent="0.25">
      <c r="A4020" t="s">
        <v>6457</v>
      </c>
      <c r="B4020" t="s">
        <v>6458</v>
      </c>
    </row>
    <row r="4021" spans="1:2" x14ac:dyDescent="0.25">
      <c r="A4021" t="s">
        <v>6459</v>
      </c>
      <c r="B4021" t="s">
        <v>6460</v>
      </c>
    </row>
    <row r="4022" spans="1:2" x14ac:dyDescent="0.25">
      <c r="A4022" t="s">
        <v>6461</v>
      </c>
      <c r="B4022" t="s">
        <v>6462</v>
      </c>
    </row>
    <row r="4023" spans="1:2" x14ac:dyDescent="0.25">
      <c r="A4023" t="s">
        <v>3035</v>
      </c>
      <c r="B4023" t="s">
        <v>3036</v>
      </c>
    </row>
    <row r="4024" spans="1:2" x14ac:dyDescent="0.25">
      <c r="A4024" t="s">
        <v>6463</v>
      </c>
      <c r="B4024" t="s">
        <v>6464</v>
      </c>
    </row>
    <row r="4025" spans="1:2" x14ac:dyDescent="0.25">
      <c r="A4025" t="s">
        <v>6465</v>
      </c>
      <c r="B4025" t="s">
        <v>6466</v>
      </c>
    </row>
    <row r="4026" spans="1:2" x14ac:dyDescent="0.25">
      <c r="A4026" t="s">
        <v>6467</v>
      </c>
      <c r="B4026" t="s">
        <v>6468</v>
      </c>
    </row>
    <row r="4027" spans="1:2" x14ac:dyDescent="0.25">
      <c r="A4027" t="s">
        <v>6469</v>
      </c>
      <c r="B4027" t="s">
        <v>6470</v>
      </c>
    </row>
    <row r="4028" spans="1:2" x14ac:dyDescent="0.25">
      <c r="A4028" t="s">
        <v>6471</v>
      </c>
      <c r="B4028" t="s">
        <v>6472</v>
      </c>
    </row>
    <row r="4029" spans="1:2" x14ac:dyDescent="0.25">
      <c r="A4029" t="s">
        <v>6473</v>
      </c>
      <c r="B4029" t="s">
        <v>6474</v>
      </c>
    </row>
    <row r="4030" spans="1:2" x14ac:dyDescent="0.25">
      <c r="A4030" t="s">
        <v>6475</v>
      </c>
      <c r="B4030" t="s">
        <v>6476</v>
      </c>
    </row>
    <row r="4031" spans="1:2" x14ac:dyDescent="0.25">
      <c r="A4031" t="s">
        <v>6477</v>
      </c>
      <c r="B4031" t="s">
        <v>6478</v>
      </c>
    </row>
    <row r="4032" spans="1:2" x14ac:dyDescent="0.25">
      <c r="A4032" t="s">
        <v>6479</v>
      </c>
      <c r="B4032" t="s">
        <v>6480</v>
      </c>
    </row>
    <row r="4033" spans="1:2" x14ac:dyDescent="0.25">
      <c r="A4033" t="s">
        <v>6481</v>
      </c>
      <c r="B4033" t="s">
        <v>6482</v>
      </c>
    </row>
    <row r="4034" spans="1:2" x14ac:dyDescent="0.25">
      <c r="A4034" t="s">
        <v>6483</v>
      </c>
      <c r="B4034" t="s">
        <v>6484</v>
      </c>
    </row>
    <row r="4035" spans="1:2" x14ac:dyDescent="0.25">
      <c r="A4035" t="s">
        <v>6485</v>
      </c>
      <c r="B4035" t="s">
        <v>6486</v>
      </c>
    </row>
    <row r="4036" spans="1:2" x14ac:dyDescent="0.25">
      <c r="A4036" t="s">
        <v>6487</v>
      </c>
      <c r="B4036" t="s">
        <v>6488</v>
      </c>
    </row>
    <row r="4037" spans="1:2" x14ac:dyDescent="0.25">
      <c r="A4037" t="s">
        <v>6489</v>
      </c>
      <c r="B4037" t="s">
        <v>6490</v>
      </c>
    </row>
    <row r="4038" spans="1:2" x14ac:dyDescent="0.25">
      <c r="A4038" t="s">
        <v>6491</v>
      </c>
      <c r="B4038" t="s">
        <v>6492</v>
      </c>
    </row>
    <row r="4039" spans="1:2" x14ac:dyDescent="0.25">
      <c r="A4039" t="s">
        <v>6493</v>
      </c>
      <c r="B4039" t="s">
        <v>6494</v>
      </c>
    </row>
    <row r="4040" spans="1:2" x14ac:dyDescent="0.25">
      <c r="A4040" t="s">
        <v>6495</v>
      </c>
      <c r="B4040" t="s">
        <v>6496</v>
      </c>
    </row>
    <row r="4041" spans="1:2" x14ac:dyDescent="0.25">
      <c r="A4041" t="s">
        <v>6497</v>
      </c>
      <c r="B4041" t="s">
        <v>6498</v>
      </c>
    </row>
    <row r="4042" spans="1:2" x14ac:dyDescent="0.25">
      <c r="A4042" t="s">
        <v>6499</v>
      </c>
      <c r="B4042" t="s">
        <v>6500</v>
      </c>
    </row>
    <row r="4043" spans="1:2" x14ac:dyDescent="0.25">
      <c r="A4043" t="s">
        <v>6501</v>
      </c>
      <c r="B4043" t="s">
        <v>6502</v>
      </c>
    </row>
    <row r="4044" spans="1:2" x14ac:dyDescent="0.25">
      <c r="A4044" t="s">
        <v>6503</v>
      </c>
      <c r="B4044" t="s">
        <v>6504</v>
      </c>
    </row>
    <row r="4045" spans="1:2" x14ac:dyDescent="0.25">
      <c r="A4045" t="s">
        <v>6505</v>
      </c>
      <c r="B4045" t="s">
        <v>6506</v>
      </c>
    </row>
    <row r="4046" spans="1:2" x14ac:dyDescent="0.25">
      <c r="A4046" t="s">
        <v>6507</v>
      </c>
      <c r="B4046" t="s">
        <v>6508</v>
      </c>
    </row>
    <row r="4047" spans="1:2" x14ac:dyDescent="0.25">
      <c r="A4047" t="s">
        <v>6509</v>
      </c>
      <c r="B4047" t="s">
        <v>6510</v>
      </c>
    </row>
    <row r="4048" spans="1:2" x14ac:dyDescent="0.25">
      <c r="A4048" t="s">
        <v>6511</v>
      </c>
      <c r="B4048" t="s">
        <v>6512</v>
      </c>
    </row>
    <row r="4049" spans="1:2" x14ac:dyDescent="0.25">
      <c r="A4049" t="s">
        <v>47</v>
      </c>
      <c r="B4049" t="s">
        <v>3053</v>
      </c>
    </row>
    <row r="4050" spans="1:2" x14ac:dyDescent="0.25">
      <c r="A4050" t="s">
        <v>6513</v>
      </c>
      <c r="B4050" t="s">
        <v>6514</v>
      </c>
    </row>
    <row r="4051" spans="1:2" x14ac:dyDescent="0.25">
      <c r="A4051" t="s">
        <v>6515</v>
      </c>
      <c r="B4051" t="s">
        <v>6516</v>
      </c>
    </row>
    <row r="4052" spans="1:2" x14ac:dyDescent="0.25">
      <c r="A4052" t="s">
        <v>3060</v>
      </c>
      <c r="B4052" t="s">
        <v>3061</v>
      </c>
    </row>
    <row r="4053" spans="1:2" x14ac:dyDescent="0.25">
      <c r="A4053" t="s">
        <v>6517</v>
      </c>
      <c r="B4053" t="s">
        <v>6518</v>
      </c>
    </row>
    <row r="4054" spans="1:2" x14ac:dyDescent="0.25">
      <c r="A4054" t="s">
        <v>1514</v>
      </c>
      <c r="B4054" t="s">
        <v>6519</v>
      </c>
    </row>
    <row r="4055" spans="1:2" x14ac:dyDescent="0.25">
      <c r="A4055" t="s">
        <v>6520</v>
      </c>
      <c r="B4055" t="s">
        <v>6521</v>
      </c>
    </row>
    <row r="4056" spans="1:2" x14ac:dyDescent="0.25">
      <c r="A4056" t="s">
        <v>6522</v>
      </c>
      <c r="B4056" t="s">
        <v>6523</v>
      </c>
    </row>
    <row r="4057" spans="1:2" x14ac:dyDescent="0.25">
      <c r="A4057" t="s">
        <v>6524</v>
      </c>
      <c r="B4057" t="s">
        <v>6525</v>
      </c>
    </row>
    <row r="4058" spans="1:2" x14ac:dyDescent="0.25">
      <c r="A4058" t="s">
        <v>6526</v>
      </c>
      <c r="B4058" t="s">
        <v>6527</v>
      </c>
    </row>
    <row r="4059" spans="1:2" x14ac:dyDescent="0.25">
      <c r="A4059" t="s">
        <v>6528</v>
      </c>
      <c r="B4059" t="s">
        <v>6529</v>
      </c>
    </row>
    <row r="4060" spans="1:2" x14ac:dyDescent="0.25">
      <c r="A4060" t="s">
        <v>3066</v>
      </c>
      <c r="B4060" t="s">
        <v>3067</v>
      </c>
    </row>
    <row r="4061" spans="1:2" x14ac:dyDescent="0.25">
      <c r="A4061" t="s">
        <v>6530</v>
      </c>
      <c r="B4061" t="s">
        <v>6531</v>
      </c>
    </row>
    <row r="4062" spans="1:2" x14ac:dyDescent="0.25">
      <c r="A4062" t="s">
        <v>6532</v>
      </c>
      <c r="B4062" t="s">
        <v>6533</v>
      </c>
    </row>
    <row r="4063" spans="1:2" x14ac:dyDescent="0.25">
      <c r="A4063" t="s">
        <v>6534</v>
      </c>
      <c r="B4063" t="s">
        <v>6535</v>
      </c>
    </row>
    <row r="4064" spans="1:2" x14ac:dyDescent="0.25">
      <c r="A4064" t="s">
        <v>6536</v>
      </c>
      <c r="B4064" t="s">
        <v>6537</v>
      </c>
    </row>
    <row r="4065" spans="1:2" x14ac:dyDescent="0.25">
      <c r="A4065" t="s">
        <v>6538</v>
      </c>
      <c r="B4065" t="s">
        <v>6539</v>
      </c>
    </row>
    <row r="4066" spans="1:2" x14ac:dyDescent="0.25">
      <c r="A4066" t="s">
        <v>6540</v>
      </c>
      <c r="B4066" t="s">
        <v>6541</v>
      </c>
    </row>
    <row r="4067" spans="1:2" x14ac:dyDescent="0.25">
      <c r="A4067" t="s">
        <v>6542</v>
      </c>
      <c r="B4067" t="s">
        <v>6543</v>
      </c>
    </row>
    <row r="4068" spans="1:2" x14ac:dyDescent="0.25">
      <c r="A4068" t="s">
        <v>6544</v>
      </c>
      <c r="B4068" t="s">
        <v>6545</v>
      </c>
    </row>
    <row r="4069" spans="1:2" x14ac:dyDescent="0.25">
      <c r="A4069" t="s">
        <v>6546</v>
      </c>
      <c r="B4069" t="s">
        <v>6547</v>
      </c>
    </row>
    <row r="4070" spans="1:2" x14ac:dyDescent="0.25">
      <c r="A4070" t="s">
        <v>6548</v>
      </c>
      <c r="B4070" t="s">
        <v>6549</v>
      </c>
    </row>
    <row r="4071" spans="1:2" x14ac:dyDescent="0.25">
      <c r="A4071" t="s">
        <v>6550</v>
      </c>
      <c r="B4071" t="s">
        <v>6551</v>
      </c>
    </row>
    <row r="4072" spans="1:2" x14ac:dyDescent="0.25">
      <c r="A4072" t="s">
        <v>6552</v>
      </c>
      <c r="B4072" t="s">
        <v>6553</v>
      </c>
    </row>
    <row r="4073" spans="1:2" x14ac:dyDescent="0.25">
      <c r="A4073" t="s">
        <v>6554</v>
      </c>
      <c r="B4073" t="s">
        <v>6555</v>
      </c>
    </row>
    <row r="4074" spans="1:2" x14ac:dyDescent="0.25">
      <c r="A4074" t="s">
        <v>6556</v>
      </c>
      <c r="B4074" t="s">
        <v>6557</v>
      </c>
    </row>
    <row r="4075" spans="1:2" x14ac:dyDescent="0.25">
      <c r="A4075" t="s">
        <v>6558</v>
      </c>
      <c r="B4075" t="s">
        <v>6559</v>
      </c>
    </row>
    <row r="4076" spans="1:2" x14ac:dyDescent="0.25">
      <c r="A4076" t="s">
        <v>6560</v>
      </c>
      <c r="B4076" t="s">
        <v>6561</v>
      </c>
    </row>
    <row r="4077" spans="1:2" x14ac:dyDescent="0.25">
      <c r="A4077" t="s">
        <v>6562</v>
      </c>
      <c r="B4077" t="s">
        <v>6563</v>
      </c>
    </row>
    <row r="4078" spans="1:2" x14ac:dyDescent="0.25">
      <c r="A4078" t="s">
        <v>6564</v>
      </c>
      <c r="B4078" t="s">
        <v>6565</v>
      </c>
    </row>
    <row r="4079" spans="1:2" x14ac:dyDescent="0.25">
      <c r="A4079" t="s">
        <v>6566</v>
      </c>
      <c r="B4079" t="s">
        <v>6567</v>
      </c>
    </row>
    <row r="4080" spans="1:2" x14ac:dyDescent="0.25">
      <c r="A4080" t="s">
        <v>6568</v>
      </c>
      <c r="B4080" t="s">
        <v>6569</v>
      </c>
    </row>
    <row r="4081" spans="1:2" x14ac:dyDescent="0.25">
      <c r="A4081" t="s">
        <v>6570</v>
      </c>
      <c r="B4081" t="s">
        <v>6571</v>
      </c>
    </row>
    <row r="4082" spans="1:2" x14ac:dyDescent="0.25">
      <c r="A4082" t="s">
        <v>6572</v>
      </c>
      <c r="B4082" t="s">
        <v>6573</v>
      </c>
    </row>
    <row r="4083" spans="1:2" x14ac:dyDescent="0.25">
      <c r="A4083" t="s">
        <v>6574</v>
      </c>
      <c r="B4083" t="s">
        <v>6575</v>
      </c>
    </row>
    <row r="4084" spans="1:2" x14ac:dyDescent="0.25">
      <c r="A4084" t="s">
        <v>6576</v>
      </c>
      <c r="B4084" t="s">
        <v>6577</v>
      </c>
    </row>
    <row r="4085" spans="1:2" x14ac:dyDescent="0.25">
      <c r="A4085" t="s">
        <v>6578</v>
      </c>
      <c r="B4085" t="s">
        <v>6579</v>
      </c>
    </row>
    <row r="4086" spans="1:2" x14ac:dyDescent="0.25">
      <c r="A4086" t="s">
        <v>6580</v>
      </c>
      <c r="B4086" t="s">
        <v>6581</v>
      </c>
    </row>
    <row r="4087" spans="1:2" x14ac:dyDescent="0.25">
      <c r="A4087" t="s">
        <v>6582</v>
      </c>
      <c r="B4087" t="s">
        <v>6583</v>
      </c>
    </row>
    <row r="4088" spans="1:2" x14ac:dyDescent="0.25">
      <c r="A4088" t="s">
        <v>6584</v>
      </c>
      <c r="B4088" t="s">
        <v>6585</v>
      </c>
    </row>
    <row r="4089" spans="1:2" x14ac:dyDescent="0.25">
      <c r="A4089" t="s">
        <v>6586</v>
      </c>
      <c r="B4089" t="s">
        <v>6587</v>
      </c>
    </row>
    <row r="4090" spans="1:2" x14ac:dyDescent="0.25">
      <c r="A4090" t="s">
        <v>6588</v>
      </c>
      <c r="B4090" t="s">
        <v>6589</v>
      </c>
    </row>
    <row r="4091" spans="1:2" x14ac:dyDescent="0.25">
      <c r="A4091" t="s">
        <v>3087</v>
      </c>
      <c r="B4091" t="s">
        <v>3088</v>
      </c>
    </row>
    <row r="4092" spans="1:2" x14ac:dyDescent="0.25">
      <c r="A4092" t="s">
        <v>6590</v>
      </c>
      <c r="B4092" t="s">
        <v>6591</v>
      </c>
    </row>
    <row r="4093" spans="1:2" x14ac:dyDescent="0.25">
      <c r="A4093" t="s">
        <v>6592</v>
      </c>
      <c r="B4093" t="s">
        <v>6593</v>
      </c>
    </row>
    <row r="4094" spans="1:2" x14ac:dyDescent="0.25">
      <c r="A4094" t="s">
        <v>6594</v>
      </c>
      <c r="B4094" t="s">
        <v>6595</v>
      </c>
    </row>
    <row r="4095" spans="1:2" x14ac:dyDescent="0.25">
      <c r="A4095" t="s">
        <v>6596</v>
      </c>
      <c r="B4095" t="s">
        <v>6597</v>
      </c>
    </row>
    <row r="4096" spans="1:2" x14ac:dyDescent="0.25">
      <c r="A4096" t="s">
        <v>6598</v>
      </c>
      <c r="B4096" t="s">
        <v>6599</v>
      </c>
    </row>
    <row r="4097" spans="1:2" x14ac:dyDescent="0.25">
      <c r="A4097" t="s">
        <v>6600</v>
      </c>
      <c r="B4097" t="s">
        <v>6601</v>
      </c>
    </row>
    <row r="4098" spans="1:2" x14ac:dyDescent="0.25">
      <c r="A4098" t="s">
        <v>6602</v>
      </c>
      <c r="B4098" t="s">
        <v>6603</v>
      </c>
    </row>
    <row r="4099" spans="1:2" x14ac:dyDescent="0.25">
      <c r="A4099" t="s">
        <v>6604</v>
      </c>
      <c r="B4099" t="s">
        <v>6605</v>
      </c>
    </row>
    <row r="4100" spans="1:2" x14ac:dyDescent="0.25">
      <c r="A4100" t="s">
        <v>6606</v>
      </c>
      <c r="B4100" t="s">
        <v>6607</v>
      </c>
    </row>
    <row r="4101" spans="1:2" x14ac:dyDescent="0.25">
      <c r="A4101" t="s">
        <v>6608</v>
      </c>
      <c r="B4101" t="s">
        <v>6609</v>
      </c>
    </row>
    <row r="4102" spans="1:2" x14ac:dyDescent="0.25">
      <c r="A4102" t="s">
        <v>6610</v>
      </c>
      <c r="B4102" t="s">
        <v>6611</v>
      </c>
    </row>
    <row r="4103" spans="1:2" x14ac:dyDescent="0.25">
      <c r="A4103" t="s">
        <v>6612</v>
      </c>
      <c r="B4103" t="s">
        <v>6613</v>
      </c>
    </row>
    <row r="4104" spans="1:2" x14ac:dyDescent="0.25">
      <c r="A4104" t="s">
        <v>6614</v>
      </c>
      <c r="B4104" t="s">
        <v>6615</v>
      </c>
    </row>
    <row r="4105" spans="1:2" x14ac:dyDescent="0.25">
      <c r="A4105" t="s">
        <v>6616</v>
      </c>
      <c r="B4105" t="s">
        <v>6617</v>
      </c>
    </row>
    <row r="4106" spans="1:2" x14ac:dyDescent="0.25">
      <c r="A4106" t="s">
        <v>6618</v>
      </c>
      <c r="B4106" t="s">
        <v>6619</v>
      </c>
    </row>
    <row r="4107" spans="1:2" x14ac:dyDescent="0.25">
      <c r="A4107" t="s">
        <v>6620</v>
      </c>
      <c r="B4107" t="s">
        <v>6621</v>
      </c>
    </row>
    <row r="4108" spans="1:2" x14ac:dyDescent="0.25">
      <c r="A4108" t="s">
        <v>6622</v>
      </c>
      <c r="B4108" t="s">
        <v>6623</v>
      </c>
    </row>
    <row r="4109" spans="1:2" x14ac:dyDescent="0.25">
      <c r="A4109" t="s">
        <v>6624</v>
      </c>
      <c r="B4109" t="s">
        <v>6625</v>
      </c>
    </row>
    <row r="4110" spans="1:2" x14ac:dyDescent="0.25">
      <c r="A4110" t="s">
        <v>6626</v>
      </c>
      <c r="B4110" t="s">
        <v>6627</v>
      </c>
    </row>
    <row r="4111" spans="1:2" x14ac:dyDescent="0.25">
      <c r="A4111" t="s">
        <v>6628</v>
      </c>
      <c r="B4111" t="s">
        <v>6629</v>
      </c>
    </row>
    <row r="4112" spans="1:2" x14ac:dyDescent="0.25">
      <c r="A4112" t="s">
        <v>6630</v>
      </c>
      <c r="B4112" t="s">
        <v>6631</v>
      </c>
    </row>
    <row r="4113" spans="1:2" x14ac:dyDescent="0.25">
      <c r="A4113" t="s">
        <v>6632</v>
      </c>
      <c r="B4113" t="s">
        <v>6633</v>
      </c>
    </row>
    <row r="4114" spans="1:2" x14ac:dyDescent="0.25">
      <c r="A4114" t="s">
        <v>6634</v>
      </c>
      <c r="B4114" t="s">
        <v>6635</v>
      </c>
    </row>
    <row r="4115" spans="1:2" x14ac:dyDescent="0.25">
      <c r="A4115" t="s">
        <v>6636</v>
      </c>
      <c r="B4115" t="s">
        <v>6637</v>
      </c>
    </row>
    <row r="4116" spans="1:2" x14ac:dyDescent="0.25">
      <c r="A4116" t="s">
        <v>6638</v>
      </c>
      <c r="B4116" t="s">
        <v>6639</v>
      </c>
    </row>
    <row r="4117" spans="1:2" x14ac:dyDescent="0.25">
      <c r="A4117" t="s">
        <v>6640</v>
      </c>
      <c r="B4117" t="s">
        <v>6641</v>
      </c>
    </row>
    <row r="4118" spans="1:2" x14ac:dyDescent="0.25">
      <c r="A4118" t="s">
        <v>6642</v>
      </c>
      <c r="B4118" t="s">
        <v>6643</v>
      </c>
    </row>
    <row r="4119" spans="1:2" x14ac:dyDescent="0.25">
      <c r="A4119" t="s">
        <v>6644</v>
      </c>
      <c r="B4119" t="s">
        <v>6645</v>
      </c>
    </row>
    <row r="4120" spans="1:2" x14ac:dyDescent="0.25">
      <c r="A4120" t="s">
        <v>6646</v>
      </c>
      <c r="B4120" t="s">
        <v>6647</v>
      </c>
    </row>
    <row r="4121" spans="1:2" x14ac:dyDescent="0.25">
      <c r="A4121" t="s">
        <v>6648</v>
      </c>
      <c r="B4121" t="s">
        <v>6649</v>
      </c>
    </row>
    <row r="4122" spans="1:2" x14ac:dyDescent="0.25">
      <c r="A4122" t="s">
        <v>6650</v>
      </c>
      <c r="B4122" t="s">
        <v>6651</v>
      </c>
    </row>
    <row r="4123" spans="1:2" x14ac:dyDescent="0.25">
      <c r="A4123" t="s">
        <v>6652</v>
      </c>
      <c r="B4123" t="s">
        <v>6653</v>
      </c>
    </row>
    <row r="4124" spans="1:2" x14ac:dyDescent="0.25">
      <c r="A4124" t="s">
        <v>6654</v>
      </c>
      <c r="B4124" t="s">
        <v>6655</v>
      </c>
    </row>
    <row r="4125" spans="1:2" x14ac:dyDescent="0.25">
      <c r="A4125" t="s">
        <v>6656</v>
      </c>
      <c r="B4125" t="s">
        <v>6657</v>
      </c>
    </row>
    <row r="4126" spans="1:2" x14ac:dyDescent="0.25">
      <c r="A4126" t="s">
        <v>6658</v>
      </c>
      <c r="B4126" t="s">
        <v>6659</v>
      </c>
    </row>
    <row r="4127" spans="1:2" x14ac:dyDescent="0.25">
      <c r="A4127" t="s">
        <v>6660</v>
      </c>
      <c r="B4127" t="s">
        <v>6661</v>
      </c>
    </row>
    <row r="4128" spans="1:2" x14ac:dyDescent="0.25">
      <c r="A4128" t="s">
        <v>6662</v>
      </c>
      <c r="B4128" t="s">
        <v>6663</v>
      </c>
    </row>
    <row r="4129" spans="1:2" x14ac:dyDescent="0.25">
      <c r="A4129" t="s">
        <v>6664</v>
      </c>
      <c r="B4129" t="s">
        <v>6665</v>
      </c>
    </row>
    <row r="4130" spans="1:2" x14ac:dyDescent="0.25">
      <c r="A4130" t="s">
        <v>6666</v>
      </c>
      <c r="B4130" t="s">
        <v>6667</v>
      </c>
    </row>
    <row r="4131" spans="1:2" x14ac:dyDescent="0.25">
      <c r="A4131" t="s">
        <v>6668</v>
      </c>
      <c r="B4131" t="s">
        <v>6669</v>
      </c>
    </row>
    <row r="4132" spans="1:2" x14ac:dyDescent="0.25">
      <c r="A4132" t="s">
        <v>3113</v>
      </c>
      <c r="B4132" t="s">
        <v>3114</v>
      </c>
    </row>
    <row r="4133" spans="1:2" x14ac:dyDescent="0.25">
      <c r="A4133" t="s">
        <v>6670</v>
      </c>
      <c r="B4133" t="s">
        <v>6671</v>
      </c>
    </row>
    <row r="4134" spans="1:2" x14ac:dyDescent="0.25">
      <c r="A4134" t="s">
        <v>485</v>
      </c>
      <c r="B4134" t="s">
        <v>721</v>
      </c>
    </row>
    <row r="4135" spans="1:2" x14ac:dyDescent="0.25">
      <c r="A4135" t="s">
        <v>6672</v>
      </c>
      <c r="B4135" t="s">
        <v>6673</v>
      </c>
    </row>
    <row r="4136" spans="1:2" x14ac:dyDescent="0.25">
      <c r="A4136" t="s">
        <v>6674</v>
      </c>
      <c r="B4136" t="s">
        <v>6675</v>
      </c>
    </row>
    <row r="4137" spans="1:2" x14ac:dyDescent="0.25">
      <c r="A4137" t="s">
        <v>6676</v>
      </c>
      <c r="B4137" t="s">
        <v>6677</v>
      </c>
    </row>
    <row r="4138" spans="1:2" x14ac:dyDescent="0.25">
      <c r="A4138" t="s">
        <v>6678</v>
      </c>
      <c r="B4138" t="s">
        <v>6679</v>
      </c>
    </row>
    <row r="4139" spans="1:2" x14ac:dyDescent="0.25">
      <c r="A4139" t="s">
        <v>6680</v>
      </c>
      <c r="B4139" t="s">
        <v>6681</v>
      </c>
    </row>
    <row r="4140" spans="1:2" x14ac:dyDescent="0.25">
      <c r="A4140" t="s">
        <v>6682</v>
      </c>
      <c r="B4140" t="s">
        <v>6683</v>
      </c>
    </row>
    <row r="4141" spans="1:2" x14ac:dyDescent="0.25">
      <c r="A4141" t="s">
        <v>6684</v>
      </c>
      <c r="B4141" t="s">
        <v>6685</v>
      </c>
    </row>
    <row r="4142" spans="1:2" x14ac:dyDescent="0.25">
      <c r="A4142" t="s">
        <v>6686</v>
      </c>
      <c r="B4142" t="s">
        <v>6687</v>
      </c>
    </row>
    <row r="4143" spans="1:2" x14ac:dyDescent="0.25">
      <c r="A4143" t="s">
        <v>29</v>
      </c>
      <c r="B4143" t="s">
        <v>3116</v>
      </c>
    </row>
    <row r="4144" spans="1:2" x14ac:dyDescent="0.25">
      <c r="A4144" t="s">
        <v>6688</v>
      </c>
      <c r="B4144" t="s">
        <v>6689</v>
      </c>
    </row>
    <row r="4145" spans="1:2" x14ac:dyDescent="0.25">
      <c r="A4145" t="s">
        <v>6690</v>
      </c>
      <c r="B4145" t="s">
        <v>6691</v>
      </c>
    </row>
    <row r="4146" spans="1:2" x14ac:dyDescent="0.25">
      <c r="A4146" t="s">
        <v>3120</v>
      </c>
      <c r="B4146" t="s">
        <v>6692</v>
      </c>
    </row>
    <row r="4147" spans="1:2" x14ac:dyDescent="0.25">
      <c r="A4147" t="s">
        <v>6693</v>
      </c>
      <c r="B4147" t="s">
        <v>6694</v>
      </c>
    </row>
    <row r="4148" spans="1:2" x14ac:dyDescent="0.25">
      <c r="A4148" t="s">
        <v>6695</v>
      </c>
      <c r="B4148" t="s">
        <v>6696</v>
      </c>
    </row>
    <row r="4149" spans="1:2" x14ac:dyDescent="0.25">
      <c r="A4149" t="s">
        <v>6697</v>
      </c>
      <c r="B4149" t="s">
        <v>6698</v>
      </c>
    </row>
    <row r="4150" spans="1:2" x14ac:dyDescent="0.25">
      <c r="A4150" t="s">
        <v>6699</v>
      </c>
      <c r="B4150" t="s">
        <v>6700</v>
      </c>
    </row>
    <row r="4151" spans="1:2" x14ac:dyDescent="0.25">
      <c r="A4151" t="s">
        <v>6701</v>
      </c>
      <c r="B4151" t="s">
        <v>6702</v>
      </c>
    </row>
    <row r="4152" spans="1:2" x14ac:dyDescent="0.25">
      <c r="A4152" t="s">
        <v>6703</v>
      </c>
      <c r="B4152" t="s">
        <v>6704</v>
      </c>
    </row>
    <row r="4153" spans="1:2" x14ac:dyDescent="0.25">
      <c r="A4153" t="s">
        <v>6705</v>
      </c>
      <c r="B4153" t="s">
        <v>6706</v>
      </c>
    </row>
    <row r="4154" spans="1:2" x14ac:dyDescent="0.25">
      <c r="A4154" t="s">
        <v>6707</v>
      </c>
      <c r="B4154" t="s">
        <v>6708</v>
      </c>
    </row>
    <row r="4155" spans="1:2" x14ac:dyDescent="0.25">
      <c r="A4155" t="s">
        <v>6709</v>
      </c>
      <c r="B4155" t="s">
        <v>6710</v>
      </c>
    </row>
    <row r="4156" spans="1:2" x14ac:dyDescent="0.25">
      <c r="A4156" t="s">
        <v>6711</v>
      </c>
      <c r="B4156" t="s">
        <v>6712</v>
      </c>
    </row>
    <row r="4157" spans="1:2" x14ac:dyDescent="0.25">
      <c r="A4157" t="s">
        <v>6713</v>
      </c>
      <c r="B4157" t="s">
        <v>6714</v>
      </c>
    </row>
    <row r="4158" spans="1:2" x14ac:dyDescent="0.25">
      <c r="A4158" t="s">
        <v>6715</v>
      </c>
      <c r="B4158" t="s">
        <v>6716</v>
      </c>
    </row>
    <row r="4159" spans="1:2" x14ac:dyDescent="0.25">
      <c r="A4159" t="s">
        <v>6717</v>
      </c>
      <c r="B4159" t="s">
        <v>6718</v>
      </c>
    </row>
    <row r="4160" spans="1:2" x14ac:dyDescent="0.25">
      <c r="A4160" t="s">
        <v>3127</v>
      </c>
      <c r="B4160" t="s">
        <v>3128</v>
      </c>
    </row>
    <row r="4161" spans="1:2" x14ac:dyDescent="0.25">
      <c r="A4161" t="s">
        <v>6719</v>
      </c>
      <c r="B4161" t="s">
        <v>6720</v>
      </c>
    </row>
    <row r="4162" spans="1:2" x14ac:dyDescent="0.25">
      <c r="A4162" t="s">
        <v>6721</v>
      </c>
      <c r="B4162" t="s">
        <v>6722</v>
      </c>
    </row>
    <row r="4163" spans="1:2" x14ac:dyDescent="0.25">
      <c r="A4163" t="s">
        <v>6723</v>
      </c>
      <c r="B4163" t="s">
        <v>6724</v>
      </c>
    </row>
    <row r="4164" spans="1:2" x14ac:dyDescent="0.25">
      <c r="A4164" t="s">
        <v>6725</v>
      </c>
      <c r="B4164" t="s">
        <v>6726</v>
      </c>
    </row>
    <row r="4165" spans="1:2" x14ac:dyDescent="0.25">
      <c r="A4165" t="s">
        <v>6727</v>
      </c>
      <c r="B4165" t="s">
        <v>6728</v>
      </c>
    </row>
    <row r="4166" spans="1:2" x14ac:dyDescent="0.25">
      <c r="A4166" t="s">
        <v>6729</v>
      </c>
      <c r="B4166" t="s">
        <v>6730</v>
      </c>
    </row>
    <row r="4167" spans="1:2" x14ac:dyDescent="0.25">
      <c r="A4167" t="s">
        <v>6731</v>
      </c>
      <c r="B4167" t="s">
        <v>6732</v>
      </c>
    </row>
    <row r="4168" spans="1:2" x14ac:dyDescent="0.25">
      <c r="A4168" t="s">
        <v>6733</v>
      </c>
      <c r="B4168" t="s">
        <v>6734</v>
      </c>
    </row>
    <row r="4169" spans="1:2" x14ac:dyDescent="0.25">
      <c r="A4169" t="s">
        <v>6735</v>
      </c>
      <c r="B4169" t="s">
        <v>6736</v>
      </c>
    </row>
    <row r="4170" spans="1:2" x14ac:dyDescent="0.25">
      <c r="A4170" t="s">
        <v>6737</v>
      </c>
      <c r="B4170" t="s">
        <v>6738</v>
      </c>
    </row>
    <row r="4171" spans="1:2" x14ac:dyDescent="0.25">
      <c r="A4171" t="s">
        <v>2562</v>
      </c>
      <c r="B4171" t="s">
        <v>6739</v>
      </c>
    </row>
    <row r="4172" spans="1:2" x14ac:dyDescent="0.25">
      <c r="A4172" t="s">
        <v>6740</v>
      </c>
      <c r="B4172" t="s">
        <v>6741</v>
      </c>
    </row>
    <row r="4173" spans="1:2" x14ac:dyDescent="0.25">
      <c r="A4173" t="s">
        <v>6742</v>
      </c>
      <c r="B4173" t="s">
        <v>6743</v>
      </c>
    </row>
    <row r="4174" spans="1:2" x14ac:dyDescent="0.25">
      <c r="A4174" t="s">
        <v>1462</v>
      </c>
      <c r="B4174" t="s">
        <v>1463</v>
      </c>
    </row>
    <row r="4175" spans="1:2" x14ac:dyDescent="0.25">
      <c r="A4175" t="s">
        <v>6744</v>
      </c>
      <c r="B4175" t="s">
        <v>6745</v>
      </c>
    </row>
    <row r="4176" spans="1:2" x14ac:dyDescent="0.25">
      <c r="A4176" t="s">
        <v>6746</v>
      </c>
      <c r="B4176" t="s">
        <v>6747</v>
      </c>
    </row>
    <row r="4177" spans="1:2" x14ac:dyDescent="0.25">
      <c r="A4177" t="s">
        <v>6748</v>
      </c>
      <c r="B4177" t="s">
        <v>6749</v>
      </c>
    </row>
    <row r="4178" spans="1:2" x14ac:dyDescent="0.25">
      <c r="A4178" t="s">
        <v>6750</v>
      </c>
      <c r="B4178" t="s">
        <v>6751</v>
      </c>
    </row>
    <row r="4179" spans="1:2" x14ac:dyDescent="0.25">
      <c r="A4179" t="s">
        <v>2093</v>
      </c>
      <c r="B4179" t="s">
        <v>6752</v>
      </c>
    </row>
    <row r="4180" spans="1:2" x14ac:dyDescent="0.25">
      <c r="A4180" t="s">
        <v>3147</v>
      </c>
      <c r="B4180" t="s">
        <v>3148</v>
      </c>
    </row>
    <row r="4181" spans="1:2" x14ac:dyDescent="0.25">
      <c r="A4181" t="s">
        <v>6753</v>
      </c>
      <c r="B4181" t="s">
        <v>6754</v>
      </c>
    </row>
    <row r="4182" spans="1:2" x14ac:dyDescent="0.25">
      <c r="A4182" t="s">
        <v>6755</v>
      </c>
      <c r="B4182" t="s">
        <v>6756</v>
      </c>
    </row>
    <row r="4183" spans="1:2" x14ac:dyDescent="0.25">
      <c r="A4183" t="s">
        <v>6757</v>
      </c>
      <c r="B4183" t="s">
        <v>6758</v>
      </c>
    </row>
    <row r="4184" spans="1:2" x14ac:dyDescent="0.25">
      <c r="A4184" t="s">
        <v>6759</v>
      </c>
      <c r="B4184" t="s">
        <v>6760</v>
      </c>
    </row>
    <row r="4185" spans="1:2" x14ac:dyDescent="0.25">
      <c r="A4185" t="s">
        <v>6761</v>
      </c>
      <c r="B4185" t="s">
        <v>6762</v>
      </c>
    </row>
    <row r="4186" spans="1:2" x14ac:dyDescent="0.25">
      <c r="A4186" t="s">
        <v>6763</v>
      </c>
      <c r="B4186" t="s">
        <v>6764</v>
      </c>
    </row>
    <row r="4187" spans="1:2" x14ac:dyDescent="0.25">
      <c r="A4187" t="s">
        <v>6765</v>
      </c>
      <c r="B4187" t="s">
        <v>6766</v>
      </c>
    </row>
    <row r="4188" spans="1:2" x14ac:dyDescent="0.25">
      <c r="A4188" t="s">
        <v>6767</v>
      </c>
      <c r="B4188" t="s">
        <v>6768</v>
      </c>
    </row>
    <row r="4189" spans="1:2" x14ac:dyDescent="0.25">
      <c r="A4189" t="s">
        <v>6769</v>
      </c>
      <c r="B4189" t="s">
        <v>6770</v>
      </c>
    </row>
    <row r="4190" spans="1:2" x14ac:dyDescent="0.25">
      <c r="A4190" t="s">
        <v>6771</v>
      </c>
      <c r="B4190" t="s">
        <v>6772</v>
      </c>
    </row>
    <row r="4191" spans="1:2" x14ac:dyDescent="0.25">
      <c r="A4191" t="s">
        <v>6773</v>
      </c>
      <c r="B4191" t="s">
        <v>6774</v>
      </c>
    </row>
    <row r="4192" spans="1:2" x14ac:dyDescent="0.25">
      <c r="A4192" t="s">
        <v>6775</v>
      </c>
      <c r="B4192" t="s">
        <v>6776</v>
      </c>
    </row>
    <row r="4193" spans="1:2" x14ac:dyDescent="0.25">
      <c r="A4193" t="s">
        <v>6777</v>
      </c>
      <c r="B4193" t="s">
        <v>6778</v>
      </c>
    </row>
    <row r="4194" spans="1:2" x14ac:dyDescent="0.25">
      <c r="A4194" t="s">
        <v>6779</v>
      </c>
      <c r="B4194" t="s">
        <v>6780</v>
      </c>
    </row>
    <row r="4195" spans="1:2" x14ac:dyDescent="0.25">
      <c r="A4195" t="s">
        <v>6781</v>
      </c>
      <c r="B4195" t="s">
        <v>6782</v>
      </c>
    </row>
    <row r="4196" spans="1:2" x14ac:dyDescent="0.25">
      <c r="A4196" t="s">
        <v>6783</v>
      </c>
      <c r="B4196" t="s">
        <v>6784</v>
      </c>
    </row>
    <row r="4197" spans="1:2" x14ac:dyDescent="0.25">
      <c r="A4197" t="s">
        <v>6785</v>
      </c>
      <c r="B4197" t="s">
        <v>6786</v>
      </c>
    </row>
    <row r="4198" spans="1:2" x14ac:dyDescent="0.25">
      <c r="A4198" t="s">
        <v>6787</v>
      </c>
      <c r="B4198" t="s">
        <v>6788</v>
      </c>
    </row>
    <row r="4199" spans="1:2" x14ac:dyDescent="0.25">
      <c r="A4199" t="s">
        <v>6789</v>
      </c>
      <c r="B4199" t="s">
        <v>6790</v>
      </c>
    </row>
    <row r="4200" spans="1:2" x14ac:dyDescent="0.25">
      <c r="A4200" t="s">
        <v>6791</v>
      </c>
      <c r="B4200" t="s">
        <v>6792</v>
      </c>
    </row>
    <row r="4201" spans="1:2" x14ac:dyDescent="0.25">
      <c r="A4201" t="s">
        <v>6793</v>
      </c>
      <c r="B4201" t="s">
        <v>6794</v>
      </c>
    </row>
    <row r="4202" spans="1:2" x14ac:dyDescent="0.25">
      <c r="A4202" t="s">
        <v>6795</v>
      </c>
      <c r="B4202" t="s">
        <v>6796</v>
      </c>
    </row>
    <row r="4203" spans="1:2" x14ac:dyDescent="0.25">
      <c r="A4203" t="s">
        <v>6797</v>
      </c>
      <c r="B4203" t="s">
        <v>6798</v>
      </c>
    </row>
    <row r="4204" spans="1:2" x14ac:dyDescent="0.25">
      <c r="A4204" t="s">
        <v>6799</v>
      </c>
      <c r="B4204" t="s">
        <v>6800</v>
      </c>
    </row>
    <row r="4205" spans="1:2" x14ac:dyDescent="0.25">
      <c r="A4205" t="s">
        <v>3157</v>
      </c>
      <c r="B4205" t="s">
        <v>3158</v>
      </c>
    </row>
    <row r="4206" spans="1:2" x14ac:dyDescent="0.25">
      <c r="A4206" t="s">
        <v>6801</v>
      </c>
      <c r="B4206" t="s">
        <v>6802</v>
      </c>
    </row>
    <row r="4207" spans="1:2" x14ac:dyDescent="0.25">
      <c r="A4207" t="s">
        <v>6803</v>
      </c>
      <c r="B4207" t="s">
        <v>6804</v>
      </c>
    </row>
    <row r="4208" spans="1:2" x14ac:dyDescent="0.25">
      <c r="A4208" t="s">
        <v>6805</v>
      </c>
      <c r="B4208" t="s">
        <v>6806</v>
      </c>
    </row>
    <row r="4209" spans="1:2" x14ac:dyDescent="0.25">
      <c r="A4209" t="s">
        <v>6807</v>
      </c>
      <c r="B4209" t="s">
        <v>6808</v>
      </c>
    </row>
    <row r="4210" spans="1:2" x14ac:dyDescent="0.25">
      <c r="A4210" t="s">
        <v>6809</v>
      </c>
      <c r="B4210" t="s">
        <v>6810</v>
      </c>
    </row>
    <row r="4211" spans="1:2" x14ac:dyDescent="0.25">
      <c r="A4211" t="s">
        <v>6811</v>
      </c>
      <c r="B4211" t="s">
        <v>6812</v>
      </c>
    </row>
    <row r="4212" spans="1:2" x14ac:dyDescent="0.25">
      <c r="A4212" t="s">
        <v>3163</v>
      </c>
      <c r="B4212" t="s">
        <v>6813</v>
      </c>
    </row>
    <row r="4213" spans="1:2" x14ac:dyDescent="0.25">
      <c r="A4213" t="s">
        <v>6814</v>
      </c>
      <c r="B4213" t="s">
        <v>6815</v>
      </c>
    </row>
    <row r="4214" spans="1:2" x14ac:dyDescent="0.25">
      <c r="A4214" t="s">
        <v>1608</v>
      </c>
      <c r="B4214" t="s">
        <v>6816</v>
      </c>
    </row>
    <row r="4215" spans="1:2" x14ac:dyDescent="0.25">
      <c r="A4215" t="s">
        <v>6817</v>
      </c>
      <c r="B4215" t="s">
        <v>6818</v>
      </c>
    </row>
    <row r="4216" spans="1:2" x14ac:dyDescent="0.25">
      <c r="A4216" t="s">
        <v>6819</v>
      </c>
      <c r="B4216" t="s">
        <v>6820</v>
      </c>
    </row>
    <row r="4217" spans="1:2" x14ac:dyDescent="0.25">
      <c r="A4217" t="s">
        <v>3167</v>
      </c>
      <c r="B4217" t="s">
        <v>3168</v>
      </c>
    </row>
    <row r="4218" spans="1:2" x14ac:dyDescent="0.25">
      <c r="A4218" t="s">
        <v>6821</v>
      </c>
      <c r="B4218" t="s">
        <v>6822</v>
      </c>
    </row>
    <row r="4219" spans="1:2" x14ac:dyDescent="0.25">
      <c r="A4219" t="s">
        <v>6823</v>
      </c>
      <c r="B4219" t="s">
        <v>6824</v>
      </c>
    </row>
    <row r="4220" spans="1:2" x14ac:dyDescent="0.25">
      <c r="A4220" t="s">
        <v>6825</v>
      </c>
      <c r="B4220" t="s">
        <v>6826</v>
      </c>
    </row>
    <row r="4221" spans="1:2" x14ac:dyDescent="0.25">
      <c r="A4221" t="s">
        <v>6827</v>
      </c>
      <c r="B4221" t="s">
        <v>6828</v>
      </c>
    </row>
    <row r="4222" spans="1:2" x14ac:dyDescent="0.25">
      <c r="A4222" t="s">
        <v>6829</v>
      </c>
      <c r="B4222" t="s">
        <v>6830</v>
      </c>
    </row>
    <row r="4223" spans="1:2" x14ac:dyDescent="0.25">
      <c r="A4223" t="s">
        <v>6831</v>
      </c>
      <c r="B4223" t="s">
        <v>6832</v>
      </c>
    </row>
    <row r="4224" spans="1:2" x14ac:dyDescent="0.25">
      <c r="A4224" t="s">
        <v>6833</v>
      </c>
      <c r="B4224" t="s">
        <v>6834</v>
      </c>
    </row>
    <row r="4225" spans="1:2" x14ac:dyDescent="0.25">
      <c r="A4225" t="s">
        <v>6835</v>
      </c>
      <c r="B4225" t="s">
        <v>6836</v>
      </c>
    </row>
    <row r="4226" spans="1:2" x14ac:dyDescent="0.25">
      <c r="A4226" t="s">
        <v>6837</v>
      </c>
      <c r="B4226" t="s">
        <v>6838</v>
      </c>
    </row>
    <row r="4227" spans="1:2" x14ac:dyDescent="0.25">
      <c r="A4227" t="s">
        <v>35</v>
      </c>
      <c r="B4227" t="s">
        <v>6839</v>
      </c>
    </row>
    <row r="4228" spans="1:2" x14ac:dyDescent="0.25">
      <c r="A4228" t="s">
        <v>6840</v>
      </c>
      <c r="B4228" t="s">
        <v>6841</v>
      </c>
    </row>
    <row r="4229" spans="1:2" x14ac:dyDescent="0.25">
      <c r="A4229" t="s">
        <v>6842</v>
      </c>
      <c r="B4229" t="s">
        <v>6843</v>
      </c>
    </row>
    <row r="4230" spans="1:2" x14ac:dyDescent="0.25">
      <c r="A4230" t="s">
        <v>6844</v>
      </c>
      <c r="B4230" t="s">
        <v>6845</v>
      </c>
    </row>
    <row r="4231" spans="1:2" x14ac:dyDescent="0.25">
      <c r="A4231" t="s">
        <v>6846</v>
      </c>
      <c r="B4231" t="s">
        <v>6847</v>
      </c>
    </row>
    <row r="4232" spans="1:2" x14ac:dyDescent="0.25">
      <c r="A4232" t="s">
        <v>6848</v>
      </c>
      <c r="B4232" t="s">
        <v>6849</v>
      </c>
    </row>
    <row r="4233" spans="1:2" x14ac:dyDescent="0.25">
      <c r="A4233" t="s">
        <v>6850</v>
      </c>
      <c r="B4233" t="s">
        <v>6851</v>
      </c>
    </row>
    <row r="4234" spans="1:2" x14ac:dyDescent="0.25">
      <c r="A4234" t="s">
        <v>6852</v>
      </c>
      <c r="B4234" t="s">
        <v>6853</v>
      </c>
    </row>
    <row r="4235" spans="1:2" x14ac:dyDescent="0.25">
      <c r="A4235" t="s">
        <v>6854</v>
      </c>
      <c r="B4235" t="s">
        <v>6855</v>
      </c>
    </row>
    <row r="4236" spans="1:2" x14ac:dyDescent="0.25">
      <c r="A4236" t="s">
        <v>6856</v>
      </c>
      <c r="B4236" t="s">
        <v>6857</v>
      </c>
    </row>
    <row r="4237" spans="1:2" x14ac:dyDescent="0.25">
      <c r="A4237" t="s">
        <v>3186</v>
      </c>
      <c r="B4237" t="s">
        <v>3187</v>
      </c>
    </row>
    <row r="4238" spans="1:2" x14ac:dyDescent="0.25">
      <c r="A4238" t="s">
        <v>6858</v>
      </c>
      <c r="B4238" t="s">
        <v>6859</v>
      </c>
    </row>
    <row r="4239" spans="1:2" x14ac:dyDescent="0.25">
      <c r="A4239" t="s">
        <v>6860</v>
      </c>
      <c r="B4239" t="s">
        <v>6861</v>
      </c>
    </row>
    <row r="4240" spans="1:2" x14ac:dyDescent="0.25">
      <c r="A4240" t="s">
        <v>3190</v>
      </c>
      <c r="B4240" t="s">
        <v>3191</v>
      </c>
    </row>
    <row r="4241" spans="1:2" x14ac:dyDescent="0.25">
      <c r="A4241" t="s">
        <v>6862</v>
      </c>
      <c r="B4241" t="s">
        <v>6863</v>
      </c>
    </row>
    <row r="4242" spans="1:2" x14ac:dyDescent="0.25">
      <c r="A4242" t="s">
        <v>3194</v>
      </c>
      <c r="B4242" t="s">
        <v>6864</v>
      </c>
    </row>
    <row r="4243" spans="1:2" x14ac:dyDescent="0.25">
      <c r="A4243" t="s">
        <v>6865</v>
      </c>
      <c r="B4243" t="s">
        <v>6866</v>
      </c>
    </row>
    <row r="4244" spans="1:2" x14ac:dyDescent="0.25">
      <c r="A4244" t="s">
        <v>6867</v>
      </c>
      <c r="B4244" t="s">
        <v>6868</v>
      </c>
    </row>
    <row r="4245" spans="1:2" x14ac:dyDescent="0.25">
      <c r="A4245" t="s">
        <v>6869</v>
      </c>
      <c r="B4245" t="s">
        <v>6870</v>
      </c>
    </row>
    <row r="4246" spans="1:2" x14ac:dyDescent="0.25">
      <c r="A4246" t="s">
        <v>6871</v>
      </c>
      <c r="B4246" t="s">
        <v>6872</v>
      </c>
    </row>
    <row r="4247" spans="1:2" x14ac:dyDescent="0.25">
      <c r="A4247" t="s">
        <v>6873</v>
      </c>
      <c r="B4247" t="s">
        <v>6874</v>
      </c>
    </row>
    <row r="4248" spans="1:2" x14ac:dyDescent="0.25">
      <c r="A4248" t="s">
        <v>6875</v>
      </c>
      <c r="B4248" t="s">
        <v>6876</v>
      </c>
    </row>
    <row r="4249" spans="1:2" x14ac:dyDescent="0.25">
      <c r="A4249" t="s">
        <v>6877</v>
      </c>
      <c r="B4249" t="s">
        <v>6878</v>
      </c>
    </row>
    <row r="4250" spans="1:2" x14ac:dyDescent="0.25">
      <c r="A4250" t="s">
        <v>3202</v>
      </c>
      <c r="B4250" t="s">
        <v>3203</v>
      </c>
    </row>
    <row r="4251" spans="1:2" x14ac:dyDescent="0.25">
      <c r="A4251" t="s">
        <v>6879</v>
      </c>
      <c r="B4251" t="s">
        <v>6880</v>
      </c>
    </row>
    <row r="4252" spans="1:2" x14ac:dyDescent="0.25">
      <c r="A4252" t="s">
        <v>6881</v>
      </c>
      <c r="B4252" t="s">
        <v>6882</v>
      </c>
    </row>
    <row r="4253" spans="1:2" x14ac:dyDescent="0.25">
      <c r="A4253" t="s">
        <v>6883</v>
      </c>
      <c r="B4253" t="s">
        <v>6884</v>
      </c>
    </row>
    <row r="4254" spans="1:2" x14ac:dyDescent="0.25">
      <c r="A4254" t="s">
        <v>6885</v>
      </c>
      <c r="B4254" t="s">
        <v>6886</v>
      </c>
    </row>
    <row r="4255" spans="1:2" x14ac:dyDescent="0.25">
      <c r="A4255" t="s">
        <v>3473</v>
      </c>
      <c r="B4255" t="s">
        <v>6887</v>
      </c>
    </row>
    <row r="4256" spans="1:2" x14ac:dyDescent="0.25">
      <c r="A4256" t="s">
        <v>6888</v>
      </c>
      <c r="B4256" t="s">
        <v>6889</v>
      </c>
    </row>
    <row r="4257" spans="1:2" x14ac:dyDescent="0.25">
      <c r="A4257" t="s">
        <v>6890</v>
      </c>
      <c r="B4257" t="s">
        <v>6891</v>
      </c>
    </row>
    <row r="4258" spans="1:2" x14ac:dyDescent="0.25">
      <c r="A4258" t="s">
        <v>6892</v>
      </c>
      <c r="B4258" t="s">
        <v>6893</v>
      </c>
    </row>
    <row r="4259" spans="1:2" x14ac:dyDescent="0.25">
      <c r="A4259" t="s">
        <v>6894</v>
      </c>
      <c r="B4259" t="s">
        <v>6895</v>
      </c>
    </row>
    <row r="4260" spans="1:2" x14ac:dyDescent="0.25">
      <c r="A4260" t="s">
        <v>6896</v>
      </c>
      <c r="B4260" t="s">
        <v>6897</v>
      </c>
    </row>
    <row r="4261" spans="1:2" x14ac:dyDescent="0.25">
      <c r="A4261" t="s">
        <v>6898</v>
      </c>
      <c r="B4261" t="s">
        <v>6899</v>
      </c>
    </row>
    <row r="4262" spans="1:2" x14ac:dyDescent="0.25">
      <c r="A4262" t="s">
        <v>116</v>
      </c>
      <c r="B4262" t="s">
        <v>6900</v>
      </c>
    </row>
    <row r="4263" spans="1:2" x14ac:dyDescent="0.25">
      <c r="A4263" t="s">
        <v>6901</v>
      </c>
      <c r="B4263" t="s">
        <v>6902</v>
      </c>
    </row>
    <row r="4264" spans="1:2" x14ac:dyDescent="0.25">
      <c r="A4264" t="s">
        <v>6903</v>
      </c>
      <c r="B4264" t="s">
        <v>6904</v>
      </c>
    </row>
    <row r="4265" spans="1:2" x14ac:dyDescent="0.25">
      <c r="A4265" t="s">
        <v>6905</v>
      </c>
      <c r="B4265" t="s">
        <v>6906</v>
      </c>
    </row>
    <row r="4266" spans="1:2" x14ac:dyDescent="0.25">
      <c r="A4266" t="s">
        <v>6907</v>
      </c>
      <c r="B4266" t="s">
        <v>6908</v>
      </c>
    </row>
    <row r="4267" spans="1:2" x14ac:dyDescent="0.25">
      <c r="A4267" t="s">
        <v>6909</v>
      </c>
      <c r="B4267" t="s">
        <v>6910</v>
      </c>
    </row>
    <row r="4268" spans="1:2" x14ac:dyDescent="0.25">
      <c r="A4268" t="s">
        <v>6911</v>
      </c>
      <c r="B4268" t="s">
        <v>6912</v>
      </c>
    </row>
    <row r="4269" spans="1:2" x14ac:dyDescent="0.25">
      <c r="A4269" t="s">
        <v>6913</v>
      </c>
      <c r="B4269" t="s">
        <v>6914</v>
      </c>
    </row>
    <row r="4270" spans="1:2" x14ac:dyDescent="0.25">
      <c r="A4270" t="s">
        <v>6915</v>
      </c>
      <c r="B4270" t="s">
        <v>6916</v>
      </c>
    </row>
    <row r="4271" spans="1:2" x14ac:dyDescent="0.25">
      <c r="A4271" t="s">
        <v>6917</v>
      </c>
      <c r="B4271" t="s">
        <v>6918</v>
      </c>
    </row>
    <row r="4272" spans="1:2" x14ac:dyDescent="0.25">
      <c r="A4272" t="s">
        <v>6919</v>
      </c>
      <c r="B4272" t="s">
        <v>6920</v>
      </c>
    </row>
    <row r="4273" spans="1:2" x14ac:dyDescent="0.25">
      <c r="A4273" t="s">
        <v>6921</v>
      </c>
      <c r="B4273" t="s">
        <v>6922</v>
      </c>
    </row>
    <row r="4274" spans="1:2" x14ac:dyDescent="0.25">
      <c r="A4274" t="s">
        <v>6923</v>
      </c>
      <c r="B4274" t="s">
        <v>6924</v>
      </c>
    </row>
    <row r="4275" spans="1:2" x14ac:dyDescent="0.25">
      <c r="A4275" t="s">
        <v>6925</v>
      </c>
      <c r="B4275" t="s">
        <v>6926</v>
      </c>
    </row>
    <row r="4276" spans="1:2" x14ac:dyDescent="0.25">
      <c r="A4276" t="s">
        <v>6927</v>
      </c>
      <c r="B4276" t="s">
        <v>6928</v>
      </c>
    </row>
    <row r="4277" spans="1:2" x14ac:dyDescent="0.25">
      <c r="A4277" t="s">
        <v>6929</v>
      </c>
      <c r="B4277" t="s">
        <v>6930</v>
      </c>
    </row>
    <row r="4278" spans="1:2" x14ac:dyDescent="0.25">
      <c r="A4278" t="s">
        <v>3218</v>
      </c>
      <c r="B4278" t="s">
        <v>3219</v>
      </c>
    </row>
    <row r="4279" spans="1:2" x14ac:dyDescent="0.25">
      <c r="A4279" t="s">
        <v>6931</v>
      </c>
      <c r="B4279" t="s">
        <v>6932</v>
      </c>
    </row>
    <row r="4280" spans="1:2" x14ac:dyDescent="0.25">
      <c r="A4280" t="s">
        <v>6933</v>
      </c>
      <c r="B4280" t="s">
        <v>6934</v>
      </c>
    </row>
    <row r="4281" spans="1:2" x14ac:dyDescent="0.25">
      <c r="A4281" t="s">
        <v>6935</v>
      </c>
      <c r="B4281" t="s">
        <v>6936</v>
      </c>
    </row>
    <row r="4282" spans="1:2" x14ac:dyDescent="0.25">
      <c r="A4282" t="s">
        <v>3224</v>
      </c>
      <c r="B4282" t="s">
        <v>3225</v>
      </c>
    </row>
    <row r="4283" spans="1:2" x14ac:dyDescent="0.25">
      <c r="A4283" t="s">
        <v>6937</v>
      </c>
      <c r="B4283" t="s">
        <v>6938</v>
      </c>
    </row>
    <row r="4284" spans="1:2" x14ac:dyDescent="0.25">
      <c r="A4284" t="s">
        <v>6939</v>
      </c>
      <c r="B4284" t="s">
        <v>6940</v>
      </c>
    </row>
    <row r="4285" spans="1:2" x14ac:dyDescent="0.25">
      <c r="A4285" t="s">
        <v>3228</v>
      </c>
      <c r="B4285" t="s">
        <v>3229</v>
      </c>
    </row>
    <row r="4286" spans="1:2" x14ac:dyDescent="0.25">
      <c r="A4286" t="s">
        <v>6941</v>
      </c>
      <c r="B4286" t="s">
        <v>6942</v>
      </c>
    </row>
    <row r="4287" spans="1:2" x14ac:dyDescent="0.25">
      <c r="A4287" t="s">
        <v>6943</v>
      </c>
      <c r="B4287" t="s">
        <v>6944</v>
      </c>
    </row>
    <row r="4288" spans="1:2" x14ac:dyDescent="0.25">
      <c r="A4288" t="s">
        <v>6945</v>
      </c>
      <c r="B4288" t="s">
        <v>6946</v>
      </c>
    </row>
    <row r="4289" spans="1:2" x14ac:dyDescent="0.25">
      <c r="A4289" t="s">
        <v>6947</v>
      </c>
      <c r="B4289" t="s">
        <v>6948</v>
      </c>
    </row>
    <row r="4290" spans="1:2" x14ac:dyDescent="0.25">
      <c r="A4290" t="s">
        <v>6949</v>
      </c>
      <c r="B4290" t="s">
        <v>6950</v>
      </c>
    </row>
    <row r="4291" spans="1:2" x14ac:dyDescent="0.25">
      <c r="A4291" t="s">
        <v>6951</v>
      </c>
      <c r="B4291" t="s">
        <v>6952</v>
      </c>
    </row>
    <row r="4292" spans="1:2" x14ac:dyDescent="0.25">
      <c r="A4292" t="s">
        <v>6953</v>
      </c>
      <c r="B4292" t="s">
        <v>6954</v>
      </c>
    </row>
    <row r="4293" spans="1:2" x14ac:dyDescent="0.25">
      <c r="A4293" t="s">
        <v>3232</v>
      </c>
      <c r="B4293" t="s">
        <v>3233</v>
      </c>
    </row>
    <row r="4294" spans="1:2" x14ac:dyDescent="0.25">
      <c r="A4294" t="s">
        <v>6955</v>
      </c>
      <c r="B4294" t="s">
        <v>6956</v>
      </c>
    </row>
    <row r="4295" spans="1:2" x14ac:dyDescent="0.25">
      <c r="A4295" t="s">
        <v>6957</v>
      </c>
      <c r="B4295" t="s">
        <v>6958</v>
      </c>
    </row>
    <row r="4296" spans="1:2" x14ac:dyDescent="0.25">
      <c r="A4296" t="s">
        <v>6959</v>
      </c>
      <c r="B4296" t="s">
        <v>6960</v>
      </c>
    </row>
    <row r="4297" spans="1:2" x14ac:dyDescent="0.25">
      <c r="A4297" t="s">
        <v>6961</v>
      </c>
      <c r="B4297" t="s">
        <v>6962</v>
      </c>
    </row>
    <row r="4298" spans="1:2" x14ac:dyDescent="0.25">
      <c r="A4298" t="s">
        <v>6963</v>
      </c>
      <c r="B4298" t="s">
        <v>6964</v>
      </c>
    </row>
    <row r="4299" spans="1:2" x14ac:dyDescent="0.25">
      <c r="A4299" t="s">
        <v>6965</v>
      </c>
      <c r="B4299" t="s">
        <v>6966</v>
      </c>
    </row>
    <row r="4300" spans="1:2" x14ac:dyDescent="0.25">
      <c r="A4300" t="s">
        <v>333</v>
      </c>
      <c r="B4300" t="s">
        <v>3252</v>
      </c>
    </row>
    <row r="4301" spans="1:2" x14ac:dyDescent="0.25">
      <c r="A4301" t="s">
        <v>6967</v>
      </c>
      <c r="B4301" t="s">
        <v>6968</v>
      </c>
    </row>
    <row r="4302" spans="1:2" x14ac:dyDescent="0.25">
      <c r="A4302" t="s">
        <v>6969</v>
      </c>
      <c r="B4302" t="s">
        <v>6970</v>
      </c>
    </row>
    <row r="4303" spans="1:2" x14ac:dyDescent="0.25">
      <c r="A4303" t="s">
        <v>6971</v>
      </c>
      <c r="B4303" t="s">
        <v>6972</v>
      </c>
    </row>
    <row r="4304" spans="1:2" x14ac:dyDescent="0.25">
      <c r="A4304" t="s">
        <v>6973</v>
      </c>
      <c r="B4304" t="s">
        <v>6974</v>
      </c>
    </row>
    <row r="4305" spans="1:2" x14ac:dyDescent="0.25">
      <c r="A4305" t="s">
        <v>6975</v>
      </c>
      <c r="B4305" t="s">
        <v>6976</v>
      </c>
    </row>
    <row r="4306" spans="1:2" x14ac:dyDescent="0.25">
      <c r="A4306" t="s">
        <v>6977</v>
      </c>
      <c r="B4306" t="s">
        <v>6978</v>
      </c>
    </row>
    <row r="4307" spans="1:2" x14ac:dyDescent="0.25">
      <c r="A4307" t="s">
        <v>726</v>
      </c>
      <c r="B4307" t="s">
        <v>6979</v>
      </c>
    </row>
    <row r="4308" spans="1:2" x14ac:dyDescent="0.25">
      <c r="A4308" t="s">
        <v>6980</v>
      </c>
      <c r="B4308" t="s">
        <v>6981</v>
      </c>
    </row>
    <row r="4309" spans="1:2" x14ac:dyDescent="0.25">
      <c r="A4309" t="s">
        <v>6982</v>
      </c>
      <c r="B4309" t="s">
        <v>6983</v>
      </c>
    </row>
    <row r="4310" spans="1:2" x14ac:dyDescent="0.25">
      <c r="A4310" t="s">
        <v>6984</v>
      </c>
      <c r="B4310" t="s">
        <v>6985</v>
      </c>
    </row>
    <row r="4311" spans="1:2" x14ac:dyDescent="0.25">
      <c r="A4311" t="s">
        <v>6986</v>
      </c>
      <c r="B4311" t="s">
        <v>6987</v>
      </c>
    </row>
    <row r="4312" spans="1:2" x14ac:dyDescent="0.25">
      <c r="A4312" t="s">
        <v>6988</v>
      </c>
      <c r="B4312" t="s">
        <v>6989</v>
      </c>
    </row>
    <row r="4313" spans="1:2" x14ac:dyDescent="0.25">
      <c r="A4313" t="s">
        <v>6990</v>
      </c>
      <c r="B4313" t="s">
        <v>6991</v>
      </c>
    </row>
    <row r="4314" spans="1:2" x14ac:dyDescent="0.25">
      <c r="A4314" t="s">
        <v>6992</v>
      </c>
      <c r="B4314" t="s">
        <v>6993</v>
      </c>
    </row>
    <row r="4315" spans="1:2" x14ac:dyDescent="0.25">
      <c r="A4315" t="s">
        <v>6994</v>
      </c>
      <c r="B4315" t="s">
        <v>6995</v>
      </c>
    </row>
    <row r="4316" spans="1:2" x14ac:dyDescent="0.25">
      <c r="A4316" t="s">
        <v>6996</v>
      </c>
      <c r="B4316" t="s">
        <v>6997</v>
      </c>
    </row>
    <row r="4317" spans="1:2" x14ac:dyDescent="0.25">
      <c r="A4317" t="s">
        <v>6998</v>
      </c>
      <c r="B4317" t="s">
        <v>6999</v>
      </c>
    </row>
    <row r="4318" spans="1:2" x14ac:dyDescent="0.25">
      <c r="A4318" t="s">
        <v>7000</v>
      </c>
      <c r="B4318" t="s">
        <v>7001</v>
      </c>
    </row>
    <row r="4319" spans="1:2" x14ac:dyDescent="0.25">
      <c r="A4319" t="s">
        <v>7002</v>
      </c>
      <c r="B4319" t="s">
        <v>7003</v>
      </c>
    </row>
    <row r="4320" spans="1:2" x14ac:dyDescent="0.25">
      <c r="A4320" t="s">
        <v>7004</v>
      </c>
      <c r="B4320" t="s">
        <v>7005</v>
      </c>
    </row>
    <row r="4321" spans="1:2" x14ac:dyDescent="0.25">
      <c r="A4321" t="s">
        <v>7006</v>
      </c>
      <c r="B4321" t="s">
        <v>7007</v>
      </c>
    </row>
    <row r="4322" spans="1:2" x14ac:dyDescent="0.25">
      <c r="A4322" t="s">
        <v>1504</v>
      </c>
      <c r="B4322" t="s">
        <v>7008</v>
      </c>
    </row>
    <row r="4323" spans="1:2" x14ac:dyDescent="0.25">
      <c r="A4323" t="s">
        <v>7009</v>
      </c>
      <c r="B4323" t="s">
        <v>7010</v>
      </c>
    </row>
    <row r="4324" spans="1:2" x14ac:dyDescent="0.25">
      <c r="A4324" t="s">
        <v>7011</v>
      </c>
      <c r="B4324" t="s">
        <v>7012</v>
      </c>
    </row>
    <row r="4325" spans="1:2" x14ac:dyDescent="0.25">
      <c r="A4325" t="s">
        <v>7013</v>
      </c>
      <c r="B4325" t="s">
        <v>7014</v>
      </c>
    </row>
    <row r="4326" spans="1:2" x14ac:dyDescent="0.25">
      <c r="A4326" t="s">
        <v>7015</v>
      </c>
      <c r="B4326" t="s">
        <v>7016</v>
      </c>
    </row>
    <row r="4327" spans="1:2" x14ac:dyDescent="0.25">
      <c r="A4327" t="s">
        <v>7017</v>
      </c>
      <c r="B4327" t="s">
        <v>7018</v>
      </c>
    </row>
    <row r="4328" spans="1:2" x14ac:dyDescent="0.25">
      <c r="A4328" t="s">
        <v>7019</v>
      </c>
      <c r="B4328" t="s">
        <v>7020</v>
      </c>
    </row>
    <row r="4329" spans="1:2" x14ac:dyDescent="0.25">
      <c r="A4329" t="s">
        <v>3266</v>
      </c>
      <c r="B4329" t="s">
        <v>3267</v>
      </c>
    </row>
    <row r="4330" spans="1:2" x14ac:dyDescent="0.25">
      <c r="A4330" t="s">
        <v>7021</v>
      </c>
      <c r="B4330" t="s">
        <v>7022</v>
      </c>
    </row>
    <row r="4331" spans="1:2" x14ac:dyDescent="0.25">
      <c r="A4331" t="s">
        <v>7023</v>
      </c>
      <c r="B4331" t="s">
        <v>7024</v>
      </c>
    </row>
    <row r="4332" spans="1:2" x14ac:dyDescent="0.25">
      <c r="A4332" t="s">
        <v>7025</v>
      </c>
      <c r="B4332" t="s">
        <v>7026</v>
      </c>
    </row>
    <row r="4333" spans="1:2" x14ac:dyDescent="0.25">
      <c r="A4333" t="s">
        <v>7027</v>
      </c>
      <c r="B4333" t="s">
        <v>7028</v>
      </c>
    </row>
    <row r="4334" spans="1:2" x14ac:dyDescent="0.25">
      <c r="A4334" t="s">
        <v>3268</v>
      </c>
      <c r="B4334" t="s">
        <v>7029</v>
      </c>
    </row>
    <row r="4335" spans="1:2" x14ac:dyDescent="0.25">
      <c r="A4335" t="s">
        <v>7030</v>
      </c>
      <c r="B4335" t="s">
        <v>7031</v>
      </c>
    </row>
    <row r="4336" spans="1:2" x14ac:dyDescent="0.25">
      <c r="A4336" t="s">
        <v>7032</v>
      </c>
      <c r="B4336" t="s">
        <v>7033</v>
      </c>
    </row>
    <row r="4337" spans="1:2" x14ac:dyDescent="0.25">
      <c r="A4337" t="s">
        <v>7034</v>
      </c>
      <c r="B4337" t="s">
        <v>7035</v>
      </c>
    </row>
    <row r="4338" spans="1:2" x14ac:dyDescent="0.25">
      <c r="A4338" t="s">
        <v>3278</v>
      </c>
      <c r="B4338" t="s">
        <v>7036</v>
      </c>
    </row>
    <row r="4339" spans="1:2" x14ac:dyDescent="0.25">
      <c r="A4339" t="s">
        <v>3282</v>
      </c>
      <c r="B4339" t="s">
        <v>3283</v>
      </c>
    </row>
    <row r="4340" spans="1:2" x14ac:dyDescent="0.25">
      <c r="A4340" t="s">
        <v>7037</v>
      </c>
      <c r="B4340" t="s">
        <v>7038</v>
      </c>
    </row>
    <row r="4341" spans="1:2" x14ac:dyDescent="0.25">
      <c r="A4341" t="s">
        <v>7039</v>
      </c>
      <c r="B4341" t="s">
        <v>7040</v>
      </c>
    </row>
    <row r="4342" spans="1:2" x14ac:dyDescent="0.25">
      <c r="A4342" t="s">
        <v>7041</v>
      </c>
      <c r="B4342" t="s">
        <v>7042</v>
      </c>
    </row>
    <row r="4343" spans="1:2" x14ac:dyDescent="0.25">
      <c r="A4343" t="s">
        <v>7043</v>
      </c>
      <c r="B4343" t="s">
        <v>7044</v>
      </c>
    </row>
    <row r="4344" spans="1:2" x14ac:dyDescent="0.25">
      <c r="A4344" t="s">
        <v>7045</v>
      </c>
      <c r="B4344" t="s">
        <v>7046</v>
      </c>
    </row>
    <row r="4345" spans="1:2" x14ac:dyDescent="0.25">
      <c r="A4345" t="s">
        <v>7047</v>
      </c>
      <c r="B4345" t="s">
        <v>7048</v>
      </c>
    </row>
    <row r="4346" spans="1:2" x14ac:dyDescent="0.25">
      <c r="A4346" t="s">
        <v>7049</v>
      </c>
      <c r="B4346" t="s">
        <v>7050</v>
      </c>
    </row>
    <row r="4347" spans="1:2" x14ac:dyDescent="0.25">
      <c r="A4347" t="s">
        <v>7051</v>
      </c>
      <c r="B4347" t="s">
        <v>7052</v>
      </c>
    </row>
    <row r="4348" spans="1:2" x14ac:dyDescent="0.25">
      <c r="A4348" t="s">
        <v>7053</v>
      </c>
      <c r="B4348" t="s">
        <v>7054</v>
      </c>
    </row>
    <row r="4349" spans="1:2" x14ac:dyDescent="0.25">
      <c r="A4349" t="s">
        <v>7055</v>
      </c>
      <c r="B4349" t="s">
        <v>7056</v>
      </c>
    </row>
    <row r="4350" spans="1:2" x14ac:dyDescent="0.25">
      <c r="A4350" t="s">
        <v>7057</v>
      </c>
      <c r="B4350" t="s">
        <v>7058</v>
      </c>
    </row>
    <row r="4351" spans="1:2" x14ac:dyDescent="0.25">
      <c r="A4351" t="s">
        <v>2924</v>
      </c>
      <c r="B4351" t="s">
        <v>7059</v>
      </c>
    </row>
    <row r="4352" spans="1:2" x14ac:dyDescent="0.25">
      <c r="A4352" t="s">
        <v>7060</v>
      </c>
      <c r="B4352" t="s">
        <v>7061</v>
      </c>
    </row>
    <row r="4353" spans="1:2" x14ac:dyDescent="0.25">
      <c r="A4353" t="s">
        <v>7062</v>
      </c>
      <c r="B4353" t="s">
        <v>7063</v>
      </c>
    </row>
    <row r="4354" spans="1:2" x14ac:dyDescent="0.25">
      <c r="A4354" t="s">
        <v>7064</v>
      </c>
      <c r="B4354" t="s">
        <v>7065</v>
      </c>
    </row>
    <row r="4355" spans="1:2" x14ac:dyDescent="0.25">
      <c r="A4355" t="s">
        <v>7066</v>
      </c>
      <c r="B4355" t="s">
        <v>7067</v>
      </c>
    </row>
    <row r="4356" spans="1:2" x14ac:dyDescent="0.25">
      <c r="A4356" t="s">
        <v>7068</v>
      </c>
      <c r="B4356" t="s">
        <v>7069</v>
      </c>
    </row>
    <row r="4357" spans="1:2" x14ac:dyDescent="0.25">
      <c r="A4357" t="s">
        <v>7070</v>
      </c>
      <c r="B4357" t="s">
        <v>7071</v>
      </c>
    </row>
    <row r="4358" spans="1:2" x14ac:dyDescent="0.25">
      <c r="A4358" t="s">
        <v>7072</v>
      </c>
      <c r="B4358" t="s">
        <v>7073</v>
      </c>
    </row>
    <row r="4359" spans="1:2" x14ac:dyDescent="0.25">
      <c r="A4359" t="s">
        <v>7074</v>
      </c>
      <c r="B4359" t="s">
        <v>7075</v>
      </c>
    </row>
    <row r="4360" spans="1:2" x14ac:dyDescent="0.25">
      <c r="A4360" t="s">
        <v>7076</v>
      </c>
      <c r="B4360" t="s">
        <v>7077</v>
      </c>
    </row>
    <row r="4361" spans="1:2" x14ac:dyDescent="0.25">
      <c r="A4361" t="s">
        <v>7078</v>
      </c>
      <c r="B4361" t="s">
        <v>7079</v>
      </c>
    </row>
    <row r="4362" spans="1:2" x14ac:dyDescent="0.25">
      <c r="A4362" t="s">
        <v>3303</v>
      </c>
      <c r="B4362" t="s">
        <v>3304</v>
      </c>
    </row>
    <row r="4363" spans="1:2" x14ac:dyDescent="0.25">
      <c r="A4363" t="s">
        <v>7080</v>
      </c>
      <c r="B4363" t="s">
        <v>7081</v>
      </c>
    </row>
    <row r="4364" spans="1:2" x14ac:dyDescent="0.25">
      <c r="A4364" t="s">
        <v>3309</v>
      </c>
      <c r="B4364" t="s">
        <v>3310</v>
      </c>
    </row>
    <row r="4365" spans="1:2" x14ac:dyDescent="0.25">
      <c r="A4365" t="s">
        <v>7082</v>
      </c>
      <c r="B4365" t="s">
        <v>7083</v>
      </c>
    </row>
    <row r="4366" spans="1:2" x14ac:dyDescent="0.25">
      <c r="A4366" t="s">
        <v>7084</v>
      </c>
      <c r="B4366" t="s">
        <v>7085</v>
      </c>
    </row>
    <row r="4367" spans="1:2" x14ac:dyDescent="0.25">
      <c r="A4367" t="s">
        <v>7086</v>
      </c>
      <c r="B4367" t="s">
        <v>7087</v>
      </c>
    </row>
    <row r="4368" spans="1:2" x14ac:dyDescent="0.25">
      <c r="A4368" t="s">
        <v>7088</v>
      </c>
      <c r="B4368" t="s">
        <v>7089</v>
      </c>
    </row>
    <row r="4369" spans="1:2" x14ac:dyDescent="0.25">
      <c r="A4369" t="s">
        <v>7090</v>
      </c>
      <c r="B4369" t="s">
        <v>7091</v>
      </c>
    </row>
    <row r="4370" spans="1:2" x14ac:dyDescent="0.25">
      <c r="A4370" t="s">
        <v>7092</v>
      </c>
      <c r="B4370" t="s">
        <v>7093</v>
      </c>
    </row>
    <row r="4371" spans="1:2" x14ac:dyDescent="0.25">
      <c r="A4371" t="s">
        <v>7094</v>
      </c>
      <c r="B4371" t="s">
        <v>7095</v>
      </c>
    </row>
    <row r="4372" spans="1:2" x14ac:dyDescent="0.25">
      <c r="A4372" t="s">
        <v>7096</v>
      </c>
      <c r="B4372" t="s">
        <v>7097</v>
      </c>
    </row>
    <row r="4373" spans="1:2" x14ac:dyDescent="0.25">
      <c r="A4373" t="s">
        <v>7098</v>
      </c>
      <c r="B4373" t="s">
        <v>7099</v>
      </c>
    </row>
    <row r="4374" spans="1:2" x14ac:dyDescent="0.25">
      <c r="A4374" t="s">
        <v>7100</v>
      </c>
      <c r="B4374" t="s">
        <v>7101</v>
      </c>
    </row>
    <row r="4375" spans="1:2" x14ac:dyDescent="0.25">
      <c r="A4375" t="s">
        <v>7102</v>
      </c>
      <c r="B4375" t="s">
        <v>7103</v>
      </c>
    </row>
    <row r="4376" spans="1:2" x14ac:dyDescent="0.25">
      <c r="A4376" t="s">
        <v>7104</v>
      </c>
      <c r="B4376" t="s">
        <v>7105</v>
      </c>
    </row>
    <row r="4377" spans="1:2" x14ac:dyDescent="0.25">
      <c r="A4377" t="s">
        <v>7106</v>
      </c>
      <c r="B4377" t="s">
        <v>7107</v>
      </c>
    </row>
    <row r="4378" spans="1:2" x14ac:dyDescent="0.25">
      <c r="A4378" t="s">
        <v>7108</v>
      </c>
      <c r="B4378" t="s">
        <v>7109</v>
      </c>
    </row>
    <row r="4379" spans="1:2" x14ac:dyDescent="0.25">
      <c r="A4379" t="s">
        <v>7110</v>
      </c>
      <c r="B4379" t="s">
        <v>7111</v>
      </c>
    </row>
    <row r="4380" spans="1:2" x14ac:dyDescent="0.25">
      <c r="A4380" t="s">
        <v>7112</v>
      </c>
      <c r="B4380" t="s">
        <v>7113</v>
      </c>
    </row>
    <row r="4381" spans="1:2" x14ac:dyDescent="0.25">
      <c r="A4381" t="s">
        <v>7114</v>
      </c>
      <c r="B4381" t="s">
        <v>7115</v>
      </c>
    </row>
    <row r="4382" spans="1:2" x14ac:dyDescent="0.25">
      <c r="A4382" t="s">
        <v>7116</v>
      </c>
      <c r="B4382" t="s">
        <v>7117</v>
      </c>
    </row>
    <row r="4383" spans="1:2" x14ac:dyDescent="0.25">
      <c r="A4383" t="s">
        <v>7118</v>
      </c>
      <c r="B4383" t="s">
        <v>7119</v>
      </c>
    </row>
    <row r="4384" spans="1:2" x14ac:dyDescent="0.25">
      <c r="A4384" t="s">
        <v>7120</v>
      </c>
      <c r="B4384" t="s">
        <v>7121</v>
      </c>
    </row>
    <row r="4385" spans="1:2" x14ac:dyDescent="0.25">
      <c r="A4385" t="s">
        <v>7122</v>
      </c>
      <c r="B4385" t="s">
        <v>7123</v>
      </c>
    </row>
    <row r="4386" spans="1:2" x14ac:dyDescent="0.25">
      <c r="A4386" t="s">
        <v>3320</v>
      </c>
      <c r="B4386" t="s">
        <v>3321</v>
      </c>
    </row>
    <row r="4387" spans="1:2" x14ac:dyDescent="0.25">
      <c r="A4387" t="s">
        <v>7124</v>
      </c>
      <c r="B4387" t="s">
        <v>7125</v>
      </c>
    </row>
    <row r="4388" spans="1:2" x14ac:dyDescent="0.25">
      <c r="A4388" t="s">
        <v>7126</v>
      </c>
      <c r="B4388" t="s">
        <v>7127</v>
      </c>
    </row>
    <row r="4389" spans="1:2" x14ac:dyDescent="0.25">
      <c r="A4389" t="s">
        <v>7128</v>
      </c>
      <c r="B4389" t="s">
        <v>7129</v>
      </c>
    </row>
    <row r="4390" spans="1:2" x14ac:dyDescent="0.25">
      <c r="A4390" t="s">
        <v>3326</v>
      </c>
      <c r="B4390" t="s">
        <v>3327</v>
      </c>
    </row>
    <row r="4391" spans="1:2" x14ac:dyDescent="0.25">
      <c r="A4391" t="s">
        <v>7130</v>
      </c>
      <c r="B4391" t="s">
        <v>7131</v>
      </c>
    </row>
    <row r="4392" spans="1:2" x14ac:dyDescent="0.25">
      <c r="A4392" t="s">
        <v>7132</v>
      </c>
      <c r="B4392" t="s">
        <v>7133</v>
      </c>
    </row>
    <row r="4393" spans="1:2" x14ac:dyDescent="0.25">
      <c r="A4393" t="s">
        <v>7134</v>
      </c>
      <c r="B4393" t="s">
        <v>7135</v>
      </c>
    </row>
    <row r="4394" spans="1:2" x14ac:dyDescent="0.25">
      <c r="A4394" t="s">
        <v>7136</v>
      </c>
      <c r="B4394" t="s">
        <v>7137</v>
      </c>
    </row>
    <row r="4395" spans="1:2" x14ac:dyDescent="0.25">
      <c r="A4395" t="s">
        <v>7138</v>
      </c>
      <c r="B4395" t="s">
        <v>7139</v>
      </c>
    </row>
    <row r="4396" spans="1:2" x14ac:dyDescent="0.25">
      <c r="A4396" t="s">
        <v>7140</v>
      </c>
      <c r="B4396" t="s">
        <v>7141</v>
      </c>
    </row>
    <row r="4397" spans="1:2" x14ac:dyDescent="0.25">
      <c r="A4397" t="s">
        <v>7142</v>
      </c>
      <c r="B4397" t="s">
        <v>7143</v>
      </c>
    </row>
    <row r="4398" spans="1:2" x14ac:dyDescent="0.25">
      <c r="A4398" t="s">
        <v>7144</v>
      </c>
      <c r="B4398" t="s">
        <v>7145</v>
      </c>
    </row>
    <row r="4399" spans="1:2" x14ac:dyDescent="0.25">
      <c r="A4399" t="s">
        <v>7146</v>
      </c>
      <c r="B4399" t="s">
        <v>7147</v>
      </c>
    </row>
    <row r="4400" spans="1:2" x14ac:dyDescent="0.25">
      <c r="A4400" t="s">
        <v>7148</v>
      </c>
      <c r="B4400" t="s">
        <v>7149</v>
      </c>
    </row>
    <row r="4401" spans="1:2" x14ac:dyDescent="0.25">
      <c r="A4401" t="s">
        <v>3338</v>
      </c>
      <c r="B4401" t="s">
        <v>3339</v>
      </c>
    </row>
    <row r="4402" spans="1:2" x14ac:dyDescent="0.25">
      <c r="A4402" t="s">
        <v>7150</v>
      </c>
      <c r="B4402" t="s">
        <v>7151</v>
      </c>
    </row>
    <row r="4403" spans="1:2" x14ac:dyDescent="0.25">
      <c r="A4403" t="s">
        <v>7152</v>
      </c>
      <c r="B4403" t="s">
        <v>7153</v>
      </c>
    </row>
    <row r="4404" spans="1:2" x14ac:dyDescent="0.25">
      <c r="A4404" t="s">
        <v>7154</v>
      </c>
      <c r="B4404" t="s">
        <v>7155</v>
      </c>
    </row>
    <row r="4405" spans="1:2" x14ac:dyDescent="0.25">
      <c r="A4405" t="s">
        <v>7156</v>
      </c>
      <c r="B4405" t="s">
        <v>7157</v>
      </c>
    </row>
    <row r="4406" spans="1:2" x14ac:dyDescent="0.25">
      <c r="A4406" t="s">
        <v>7158</v>
      </c>
      <c r="B4406" t="s">
        <v>7159</v>
      </c>
    </row>
    <row r="4407" spans="1:2" x14ac:dyDescent="0.25">
      <c r="A4407" t="s">
        <v>7160</v>
      </c>
      <c r="B4407" t="s">
        <v>7161</v>
      </c>
    </row>
    <row r="4408" spans="1:2" x14ac:dyDescent="0.25">
      <c r="A4408" t="s">
        <v>7162</v>
      </c>
      <c r="B4408" t="s">
        <v>7163</v>
      </c>
    </row>
    <row r="4409" spans="1:2" x14ac:dyDescent="0.25">
      <c r="A4409" t="s">
        <v>7164</v>
      </c>
      <c r="B4409" t="s">
        <v>7165</v>
      </c>
    </row>
    <row r="4410" spans="1:2" x14ac:dyDescent="0.25">
      <c r="A4410" t="s">
        <v>7166</v>
      </c>
      <c r="B4410" t="s">
        <v>7167</v>
      </c>
    </row>
    <row r="4411" spans="1:2" x14ac:dyDescent="0.25">
      <c r="A4411" t="s">
        <v>7168</v>
      </c>
      <c r="B4411" t="s">
        <v>7169</v>
      </c>
    </row>
    <row r="4412" spans="1:2" x14ac:dyDescent="0.25">
      <c r="A4412" t="s">
        <v>7170</v>
      </c>
      <c r="B4412" t="s">
        <v>7171</v>
      </c>
    </row>
    <row r="4413" spans="1:2" x14ac:dyDescent="0.25">
      <c r="A4413" t="s">
        <v>7172</v>
      </c>
      <c r="B4413" t="s">
        <v>7173</v>
      </c>
    </row>
    <row r="4414" spans="1:2" x14ac:dyDescent="0.25">
      <c r="A4414" t="s">
        <v>7174</v>
      </c>
      <c r="B4414" t="s">
        <v>7175</v>
      </c>
    </row>
    <row r="4415" spans="1:2" x14ac:dyDescent="0.25">
      <c r="A4415" t="s">
        <v>7176</v>
      </c>
      <c r="B4415" t="s">
        <v>7177</v>
      </c>
    </row>
    <row r="4416" spans="1:2" x14ac:dyDescent="0.25">
      <c r="A4416" t="s">
        <v>7178</v>
      </c>
      <c r="B4416" t="s">
        <v>7179</v>
      </c>
    </row>
    <row r="4417" spans="1:2" x14ac:dyDescent="0.25">
      <c r="A4417" t="s">
        <v>7180</v>
      </c>
      <c r="B4417" t="s">
        <v>7181</v>
      </c>
    </row>
    <row r="4418" spans="1:2" x14ac:dyDescent="0.25">
      <c r="A4418" t="s">
        <v>3355</v>
      </c>
      <c r="B4418" t="s">
        <v>3356</v>
      </c>
    </row>
    <row r="4419" spans="1:2" x14ac:dyDescent="0.25">
      <c r="A4419" t="s">
        <v>7182</v>
      </c>
      <c r="B4419" t="s">
        <v>7183</v>
      </c>
    </row>
    <row r="4420" spans="1:2" x14ac:dyDescent="0.25">
      <c r="A4420" t="s">
        <v>7184</v>
      </c>
      <c r="B4420" t="s">
        <v>7185</v>
      </c>
    </row>
    <row r="4421" spans="1:2" x14ac:dyDescent="0.25">
      <c r="A4421" t="s">
        <v>3362</v>
      </c>
      <c r="B4421" t="s">
        <v>3363</v>
      </c>
    </row>
    <row r="4422" spans="1:2" x14ac:dyDescent="0.25">
      <c r="A4422" t="s">
        <v>7186</v>
      </c>
      <c r="B4422" t="s">
        <v>7187</v>
      </c>
    </row>
    <row r="4423" spans="1:2" x14ac:dyDescent="0.25">
      <c r="A4423" t="s">
        <v>3368</v>
      </c>
      <c r="B4423" t="s">
        <v>3369</v>
      </c>
    </row>
    <row r="4424" spans="1:2" x14ac:dyDescent="0.25">
      <c r="A4424" t="s">
        <v>7188</v>
      </c>
      <c r="B4424" t="s">
        <v>7189</v>
      </c>
    </row>
    <row r="4425" spans="1:2" x14ac:dyDescent="0.25">
      <c r="A4425" t="s">
        <v>7190</v>
      </c>
      <c r="B4425" t="s">
        <v>7191</v>
      </c>
    </row>
    <row r="4426" spans="1:2" x14ac:dyDescent="0.25">
      <c r="A4426" t="s">
        <v>7192</v>
      </c>
      <c r="B4426" t="s">
        <v>7193</v>
      </c>
    </row>
    <row r="4427" spans="1:2" x14ac:dyDescent="0.25">
      <c r="A4427" t="s">
        <v>7194</v>
      </c>
      <c r="B4427" t="s">
        <v>7195</v>
      </c>
    </row>
    <row r="4428" spans="1:2" x14ac:dyDescent="0.25">
      <c r="A4428" t="s">
        <v>7196</v>
      </c>
      <c r="B4428" t="s">
        <v>7197</v>
      </c>
    </row>
    <row r="4429" spans="1:2" x14ac:dyDescent="0.25">
      <c r="A4429" t="s">
        <v>7198</v>
      </c>
      <c r="B4429" t="s">
        <v>7199</v>
      </c>
    </row>
    <row r="4430" spans="1:2" x14ac:dyDescent="0.25">
      <c r="A4430" t="s">
        <v>7200</v>
      </c>
      <c r="B4430" t="s">
        <v>7201</v>
      </c>
    </row>
    <row r="4431" spans="1:2" x14ac:dyDescent="0.25">
      <c r="A4431" t="s">
        <v>7202</v>
      </c>
      <c r="B4431" t="s">
        <v>7203</v>
      </c>
    </row>
    <row r="4432" spans="1:2" x14ac:dyDescent="0.25">
      <c r="A4432" t="s">
        <v>79</v>
      </c>
      <c r="B4432" t="s">
        <v>7204</v>
      </c>
    </row>
    <row r="4433" spans="1:2" x14ac:dyDescent="0.25">
      <c r="A4433" t="s">
        <v>7205</v>
      </c>
      <c r="B4433" t="s">
        <v>7206</v>
      </c>
    </row>
    <row r="4434" spans="1:2" x14ac:dyDescent="0.25">
      <c r="A4434" t="s">
        <v>7207</v>
      </c>
      <c r="B4434" t="s">
        <v>7208</v>
      </c>
    </row>
    <row r="4435" spans="1:2" x14ac:dyDescent="0.25">
      <c r="A4435" t="s">
        <v>3380</v>
      </c>
      <c r="B4435" t="s">
        <v>3381</v>
      </c>
    </row>
    <row r="4436" spans="1:2" x14ac:dyDescent="0.25">
      <c r="A4436" t="s">
        <v>7209</v>
      </c>
      <c r="B4436" t="s">
        <v>7210</v>
      </c>
    </row>
    <row r="4437" spans="1:2" x14ac:dyDescent="0.25">
      <c r="A4437" t="s">
        <v>103</v>
      </c>
      <c r="B4437" t="s">
        <v>7211</v>
      </c>
    </row>
    <row r="4438" spans="1:2" x14ac:dyDescent="0.25">
      <c r="A4438" t="s">
        <v>7212</v>
      </c>
      <c r="B4438" t="s">
        <v>7213</v>
      </c>
    </row>
    <row r="4439" spans="1:2" x14ac:dyDescent="0.25">
      <c r="A4439" t="s">
        <v>7214</v>
      </c>
      <c r="B4439" t="s">
        <v>7215</v>
      </c>
    </row>
    <row r="4440" spans="1:2" x14ac:dyDescent="0.25">
      <c r="A4440" t="s">
        <v>7216</v>
      </c>
      <c r="B4440" t="s">
        <v>7217</v>
      </c>
    </row>
    <row r="4441" spans="1:2" x14ac:dyDescent="0.25">
      <c r="A4441" t="s">
        <v>7218</v>
      </c>
      <c r="B4441" t="s">
        <v>7219</v>
      </c>
    </row>
    <row r="4442" spans="1:2" x14ac:dyDescent="0.25">
      <c r="A4442" t="s">
        <v>7220</v>
      </c>
      <c r="B4442" t="s">
        <v>7221</v>
      </c>
    </row>
    <row r="4443" spans="1:2" x14ac:dyDescent="0.25">
      <c r="A4443" t="s">
        <v>7222</v>
      </c>
      <c r="B4443" t="s">
        <v>7223</v>
      </c>
    </row>
    <row r="4444" spans="1:2" x14ac:dyDescent="0.25">
      <c r="A4444" t="s">
        <v>3394</v>
      </c>
      <c r="B4444" t="s">
        <v>3395</v>
      </c>
    </row>
    <row r="4445" spans="1:2" x14ac:dyDescent="0.25">
      <c r="A4445" t="s">
        <v>7224</v>
      </c>
      <c r="B4445" t="s">
        <v>7225</v>
      </c>
    </row>
    <row r="4446" spans="1:2" x14ac:dyDescent="0.25">
      <c r="A4446" t="s">
        <v>7226</v>
      </c>
      <c r="B4446" t="s">
        <v>7227</v>
      </c>
    </row>
    <row r="4447" spans="1:2" x14ac:dyDescent="0.25">
      <c r="A4447" t="s">
        <v>7228</v>
      </c>
      <c r="B4447" t="s">
        <v>7229</v>
      </c>
    </row>
    <row r="4448" spans="1:2" x14ac:dyDescent="0.25">
      <c r="A4448" t="s">
        <v>7230</v>
      </c>
      <c r="B4448" t="s">
        <v>7231</v>
      </c>
    </row>
    <row r="4449" spans="1:2" x14ac:dyDescent="0.25">
      <c r="A4449" t="s">
        <v>7232</v>
      </c>
      <c r="B4449" t="s">
        <v>7233</v>
      </c>
    </row>
    <row r="4450" spans="1:2" x14ac:dyDescent="0.25">
      <c r="A4450" t="s">
        <v>7234</v>
      </c>
      <c r="B4450" t="s">
        <v>7235</v>
      </c>
    </row>
    <row r="4451" spans="1:2" x14ac:dyDescent="0.25">
      <c r="A4451" t="s">
        <v>7236</v>
      </c>
      <c r="B4451" t="s">
        <v>7237</v>
      </c>
    </row>
    <row r="4452" spans="1:2" x14ac:dyDescent="0.25">
      <c r="A4452" t="s">
        <v>2676</v>
      </c>
      <c r="B4452" t="s">
        <v>7238</v>
      </c>
    </row>
    <row r="4453" spans="1:2" x14ac:dyDescent="0.25">
      <c r="A4453" t="s">
        <v>7239</v>
      </c>
      <c r="B4453" t="s">
        <v>7240</v>
      </c>
    </row>
    <row r="4454" spans="1:2" x14ac:dyDescent="0.25">
      <c r="A4454" t="s">
        <v>1556</v>
      </c>
      <c r="B4454" t="s">
        <v>1557</v>
      </c>
    </row>
    <row r="4455" spans="1:2" x14ac:dyDescent="0.25">
      <c r="A4455" t="s">
        <v>7241</v>
      </c>
      <c r="B4455" t="s">
        <v>7242</v>
      </c>
    </row>
    <row r="4456" spans="1:2" x14ac:dyDescent="0.25">
      <c r="A4456" t="s">
        <v>7243</v>
      </c>
      <c r="B4456" t="s">
        <v>7244</v>
      </c>
    </row>
    <row r="4457" spans="1:2" x14ac:dyDescent="0.25">
      <c r="A4457" t="s">
        <v>7245</v>
      </c>
      <c r="B4457" t="s">
        <v>7246</v>
      </c>
    </row>
    <row r="4458" spans="1:2" x14ac:dyDescent="0.25">
      <c r="A4458" t="s">
        <v>7247</v>
      </c>
      <c r="B4458" t="s">
        <v>7248</v>
      </c>
    </row>
    <row r="4459" spans="1:2" x14ac:dyDescent="0.25">
      <c r="A4459" t="s">
        <v>7249</v>
      </c>
      <c r="B4459" t="s">
        <v>7250</v>
      </c>
    </row>
    <row r="4460" spans="1:2" x14ac:dyDescent="0.25">
      <c r="A4460" t="s">
        <v>7251</v>
      </c>
      <c r="B4460" t="s">
        <v>7252</v>
      </c>
    </row>
    <row r="4461" spans="1:2" x14ac:dyDescent="0.25">
      <c r="A4461" t="s">
        <v>7253</v>
      </c>
      <c r="B4461" t="s">
        <v>7254</v>
      </c>
    </row>
    <row r="4462" spans="1:2" x14ac:dyDescent="0.25">
      <c r="A4462" t="s">
        <v>7255</v>
      </c>
      <c r="B4462" t="s">
        <v>7256</v>
      </c>
    </row>
    <row r="4463" spans="1:2" x14ac:dyDescent="0.25">
      <c r="A4463" t="s">
        <v>7257</v>
      </c>
      <c r="B4463" t="s">
        <v>7258</v>
      </c>
    </row>
    <row r="4464" spans="1:2" x14ac:dyDescent="0.25">
      <c r="A4464" t="s">
        <v>7259</v>
      </c>
      <c r="B4464" t="s">
        <v>7260</v>
      </c>
    </row>
    <row r="4465" spans="1:2" x14ac:dyDescent="0.25">
      <c r="A4465" t="s">
        <v>7261</v>
      </c>
      <c r="B4465" t="s">
        <v>7262</v>
      </c>
    </row>
    <row r="4466" spans="1:2" x14ac:dyDescent="0.25">
      <c r="A4466" t="s">
        <v>7263</v>
      </c>
      <c r="B4466" t="s">
        <v>7264</v>
      </c>
    </row>
    <row r="4467" spans="1:2" x14ac:dyDescent="0.25">
      <c r="A4467" t="s">
        <v>7265</v>
      </c>
      <c r="B4467" t="s">
        <v>7266</v>
      </c>
    </row>
    <row r="4468" spans="1:2" x14ac:dyDescent="0.25">
      <c r="A4468" t="s">
        <v>7267</v>
      </c>
      <c r="B4468" t="s">
        <v>7268</v>
      </c>
    </row>
    <row r="4469" spans="1:2" x14ac:dyDescent="0.25">
      <c r="A4469" t="s">
        <v>7269</v>
      </c>
      <c r="B4469" t="s">
        <v>7270</v>
      </c>
    </row>
    <row r="4470" spans="1:2" x14ac:dyDescent="0.25">
      <c r="A4470" t="s">
        <v>801</v>
      </c>
      <c r="B4470" t="s">
        <v>7271</v>
      </c>
    </row>
    <row r="4471" spans="1:2" x14ac:dyDescent="0.25">
      <c r="A4471" t="s">
        <v>7272</v>
      </c>
      <c r="B4471" t="s">
        <v>7273</v>
      </c>
    </row>
    <row r="4472" spans="1:2" x14ac:dyDescent="0.25">
      <c r="A4472" t="s">
        <v>7274</v>
      </c>
      <c r="B4472" t="s">
        <v>7275</v>
      </c>
    </row>
    <row r="4473" spans="1:2" x14ac:dyDescent="0.25">
      <c r="A4473" t="s">
        <v>7276</v>
      </c>
      <c r="B4473" t="s">
        <v>7277</v>
      </c>
    </row>
    <row r="4474" spans="1:2" x14ac:dyDescent="0.25">
      <c r="A4474" t="s">
        <v>7278</v>
      </c>
      <c r="B4474" t="s">
        <v>7279</v>
      </c>
    </row>
    <row r="4475" spans="1:2" x14ac:dyDescent="0.25">
      <c r="A4475" t="s">
        <v>7280</v>
      </c>
      <c r="B4475" t="s">
        <v>7281</v>
      </c>
    </row>
    <row r="4476" spans="1:2" x14ac:dyDescent="0.25">
      <c r="A4476" t="s">
        <v>7282</v>
      </c>
      <c r="B4476" t="s">
        <v>7283</v>
      </c>
    </row>
    <row r="4477" spans="1:2" x14ac:dyDescent="0.25">
      <c r="A4477" t="s">
        <v>7284</v>
      </c>
      <c r="B4477" t="s">
        <v>7285</v>
      </c>
    </row>
    <row r="4478" spans="1:2" x14ac:dyDescent="0.25">
      <c r="A4478" t="s">
        <v>7286</v>
      </c>
      <c r="B4478" t="s">
        <v>7287</v>
      </c>
    </row>
    <row r="4479" spans="1:2" x14ac:dyDescent="0.25">
      <c r="A4479" t="s">
        <v>7288</v>
      </c>
      <c r="B4479" t="s">
        <v>7289</v>
      </c>
    </row>
    <row r="4480" spans="1:2" x14ac:dyDescent="0.25">
      <c r="A4480" t="s">
        <v>7290</v>
      </c>
      <c r="B4480" t="s">
        <v>7291</v>
      </c>
    </row>
    <row r="4481" spans="1:2" x14ac:dyDescent="0.25">
      <c r="A4481" t="s">
        <v>7292</v>
      </c>
      <c r="B4481" t="s">
        <v>7293</v>
      </c>
    </row>
    <row r="4482" spans="1:2" x14ac:dyDescent="0.25">
      <c r="A4482" t="s">
        <v>7294</v>
      </c>
      <c r="B4482" t="s">
        <v>7295</v>
      </c>
    </row>
    <row r="4483" spans="1:2" x14ac:dyDescent="0.25">
      <c r="A4483" t="s">
        <v>7296</v>
      </c>
      <c r="B4483" t="s">
        <v>7297</v>
      </c>
    </row>
    <row r="4484" spans="1:2" x14ac:dyDescent="0.25">
      <c r="A4484" t="s">
        <v>7298</v>
      </c>
      <c r="B4484" t="s">
        <v>7299</v>
      </c>
    </row>
    <row r="4485" spans="1:2" x14ac:dyDescent="0.25">
      <c r="A4485" t="s">
        <v>7300</v>
      </c>
      <c r="B4485" t="s">
        <v>7301</v>
      </c>
    </row>
    <row r="4486" spans="1:2" x14ac:dyDescent="0.25">
      <c r="A4486" t="s">
        <v>7302</v>
      </c>
      <c r="B4486" t="s">
        <v>7303</v>
      </c>
    </row>
    <row r="4487" spans="1:2" x14ac:dyDescent="0.25">
      <c r="A4487" t="s">
        <v>7304</v>
      </c>
      <c r="B4487" t="s">
        <v>7305</v>
      </c>
    </row>
    <row r="4488" spans="1:2" x14ac:dyDescent="0.25">
      <c r="A4488" t="s">
        <v>7306</v>
      </c>
      <c r="B4488" t="s">
        <v>7307</v>
      </c>
    </row>
    <row r="4489" spans="1:2" x14ac:dyDescent="0.25">
      <c r="A4489" t="s">
        <v>7308</v>
      </c>
      <c r="B4489" t="s">
        <v>7309</v>
      </c>
    </row>
    <row r="4490" spans="1:2" x14ac:dyDescent="0.25">
      <c r="A4490" t="s">
        <v>7310</v>
      </c>
      <c r="B4490" t="s">
        <v>7311</v>
      </c>
    </row>
    <row r="4491" spans="1:2" x14ac:dyDescent="0.25">
      <c r="A4491" t="s">
        <v>7312</v>
      </c>
      <c r="B4491" t="s">
        <v>7313</v>
      </c>
    </row>
    <row r="4492" spans="1:2" x14ac:dyDescent="0.25">
      <c r="A4492" t="s">
        <v>3443</v>
      </c>
      <c r="B4492" t="s">
        <v>3444</v>
      </c>
    </row>
    <row r="4493" spans="1:2" x14ac:dyDescent="0.25">
      <c r="A4493" t="s">
        <v>7314</v>
      </c>
      <c r="B4493" t="s">
        <v>7315</v>
      </c>
    </row>
    <row r="4494" spans="1:2" x14ac:dyDescent="0.25">
      <c r="A4494" t="s">
        <v>7316</v>
      </c>
      <c r="B4494" t="s">
        <v>7317</v>
      </c>
    </row>
    <row r="4495" spans="1:2" x14ac:dyDescent="0.25">
      <c r="A4495" t="s">
        <v>7318</v>
      </c>
      <c r="B4495" t="s">
        <v>7319</v>
      </c>
    </row>
    <row r="4496" spans="1:2" x14ac:dyDescent="0.25">
      <c r="A4496" t="s">
        <v>7320</v>
      </c>
      <c r="B4496" t="s">
        <v>7321</v>
      </c>
    </row>
    <row r="4497" spans="1:2" x14ac:dyDescent="0.25">
      <c r="A4497" t="s">
        <v>7322</v>
      </c>
      <c r="B4497" t="s">
        <v>7323</v>
      </c>
    </row>
    <row r="4498" spans="1:2" x14ac:dyDescent="0.25">
      <c r="A4498" t="s">
        <v>7324</v>
      </c>
      <c r="B4498" t="s">
        <v>7325</v>
      </c>
    </row>
    <row r="4499" spans="1:2" x14ac:dyDescent="0.25">
      <c r="A4499" t="s">
        <v>3447</v>
      </c>
      <c r="B4499" t="s">
        <v>3448</v>
      </c>
    </row>
    <row r="4500" spans="1:2" x14ac:dyDescent="0.25">
      <c r="A4500" t="s">
        <v>7326</v>
      </c>
      <c r="B4500" t="s">
        <v>7327</v>
      </c>
    </row>
    <row r="4501" spans="1:2" x14ac:dyDescent="0.25">
      <c r="A4501" t="s">
        <v>7328</v>
      </c>
      <c r="B4501" t="s">
        <v>7329</v>
      </c>
    </row>
    <row r="4502" spans="1:2" x14ac:dyDescent="0.25">
      <c r="A4502" t="s">
        <v>7330</v>
      </c>
      <c r="B4502" t="s">
        <v>7331</v>
      </c>
    </row>
    <row r="4503" spans="1:2" x14ac:dyDescent="0.25">
      <c r="A4503" t="s">
        <v>7332</v>
      </c>
      <c r="B4503" t="s">
        <v>7333</v>
      </c>
    </row>
    <row r="4504" spans="1:2" x14ac:dyDescent="0.25">
      <c r="A4504" t="s">
        <v>7334</v>
      </c>
      <c r="B4504" t="s">
        <v>7335</v>
      </c>
    </row>
    <row r="4505" spans="1:2" x14ac:dyDescent="0.25">
      <c r="A4505" t="s">
        <v>7336</v>
      </c>
      <c r="B4505" t="s">
        <v>7337</v>
      </c>
    </row>
    <row r="4506" spans="1:2" x14ac:dyDescent="0.25">
      <c r="A4506" t="s">
        <v>7338</v>
      </c>
      <c r="B4506" t="s">
        <v>7339</v>
      </c>
    </row>
    <row r="4507" spans="1:2" x14ac:dyDescent="0.25">
      <c r="A4507" t="s">
        <v>7340</v>
      </c>
      <c r="B4507" t="s">
        <v>7341</v>
      </c>
    </row>
    <row r="4508" spans="1:2" x14ac:dyDescent="0.25">
      <c r="A4508" t="s">
        <v>7342</v>
      </c>
      <c r="B4508" t="s">
        <v>7343</v>
      </c>
    </row>
    <row r="4509" spans="1:2" x14ac:dyDescent="0.25">
      <c r="A4509" t="s">
        <v>7344</v>
      </c>
      <c r="B4509" t="s">
        <v>7345</v>
      </c>
    </row>
    <row r="4510" spans="1:2" x14ac:dyDescent="0.25">
      <c r="A4510" t="s">
        <v>7346</v>
      </c>
      <c r="B4510" t="s">
        <v>7347</v>
      </c>
    </row>
    <row r="4511" spans="1:2" x14ac:dyDescent="0.25">
      <c r="A4511" t="s">
        <v>7348</v>
      </c>
      <c r="B4511" t="s">
        <v>7349</v>
      </c>
    </row>
    <row r="4512" spans="1:2" x14ac:dyDescent="0.25">
      <c r="A4512" t="s">
        <v>7350</v>
      </c>
      <c r="B4512" t="s">
        <v>7351</v>
      </c>
    </row>
    <row r="4513" spans="1:2" x14ac:dyDescent="0.25">
      <c r="A4513" t="s">
        <v>7352</v>
      </c>
      <c r="B4513" t="s">
        <v>7353</v>
      </c>
    </row>
    <row r="4514" spans="1:2" x14ac:dyDescent="0.25">
      <c r="A4514" t="s">
        <v>7354</v>
      </c>
      <c r="B4514" t="s">
        <v>7355</v>
      </c>
    </row>
    <row r="4515" spans="1:2" x14ac:dyDescent="0.25">
      <c r="A4515" t="s">
        <v>7356</v>
      </c>
      <c r="B4515" t="s">
        <v>7357</v>
      </c>
    </row>
    <row r="4516" spans="1:2" x14ac:dyDescent="0.25">
      <c r="A4516" t="s">
        <v>7358</v>
      </c>
      <c r="B4516" t="s">
        <v>7359</v>
      </c>
    </row>
    <row r="4517" spans="1:2" x14ac:dyDescent="0.25">
      <c r="A4517" t="s">
        <v>7360</v>
      </c>
      <c r="B4517" t="s">
        <v>7361</v>
      </c>
    </row>
    <row r="4518" spans="1:2" x14ac:dyDescent="0.25">
      <c r="A4518" t="s">
        <v>7362</v>
      </c>
      <c r="B4518" t="s">
        <v>7363</v>
      </c>
    </row>
    <row r="4519" spans="1:2" x14ac:dyDescent="0.25">
      <c r="A4519" t="s">
        <v>7364</v>
      </c>
      <c r="B4519" t="s">
        <v>7365</v>
      </c>
    </row>
    <row r="4520" spans="1:2" x14ac:dyDescent="0.25">
      <c r="A4520" t="s">
        <v>7366</v>
      </c>
      <c r="B4520" t="s">
        <v>7367</v>
      </c>
    </row>
    <row r="4521" spans="1:2" x14ac:dyDescent="0.25">
      <c r="A4521" t="s">
        <v>7368</v>
      </c>
      <c r="B4521" t="s">
        <v>7369</v>
      </c>
    </row>
    <row r="4522" spans="1:2" x14ac:dyDescent="0.25">
      <c r="A4522" t="s">
        <v>7370</v>
      </c>
      <c r="B4522" t="s">
        <v>7371</v>
      </c>
    </row>
    <row r="4523" spans="1:2" x14ac:dyDescent="0.25">
      <c r="A4523" t="s">
        <v>7372</v>
      </c>
      <c r="B4523" t="s">
        <v>7373</v>
      </c>
    </row>
    <row r="4524" spans="1:2" x14ac:dyDescent="0.25">
      <c r="A4524" t="s">
        <v>7374</v>
      </c>
      <c r="B4524" t="s">
        <v>7375</v>
      </c>
    </row>
    <row r="4525" spans="1:2" x14ac:dyDescent="0.25">
      <c r="A4525" t="s">
        <v>7376</v>
      </c>
      <c r="B4525" t="s">
        <v>7377</v>
      </c>
    </row>
    <row r="4526" spans="1:2" x14ac:dyDescent="0.25">
      <c r="A4526" t="s">
        <v>7378</v>
      </c>
      <c r="B4526" t="s">
        <v>7379</v>
      </c>
    </row>
    <row r="4527" spans="1:2" x14ac:dyDescent="0.25">
      <c r="A4527" t="s">
        <v>7380</v>
      </c>
      <c r="B4527" t="s">
        <v>7381</v>
      </c>
    </row>
    <row r="4528" spans="1:2" x14ac:dyDescent="0.25">
      <c r="A4528" t="s">
        <v>7382</v>
      </c>
      <c r="B4528" t="s">
        <v>7383</v>
      </c>
    </row>
    <row r="4529" spans="1:2" x14ac:dyDescent="0.25">
      <c r="A4529" t="s">
        <v>7384</v>
      </c>
      <c r="B4529" t="s">
        <v>7385</v>
      </c>
    </row>
    <row r="4530" spans="1:2" x14ac:dyDescent="0.25">
      <c r="A4530" t="s">
        <v>7386</v>
      </c>
      <c r="B4530" t="s">
        <v>7387</v>
      </c>
    </row>
    <row r="4531" spans="1:2" x14ac:dyDescent="0.25">
      <c r="A4531" t="s">
        <v>7388</v>
      </c>
      <c r="B4531" t="s">
        <v>7389</v>
      </c>
    </row>
    <row r="4532" spans="1:2" x14ac:dyDescent="0.25">
      <c r="A4532" t="s">
        <v>7390</v>
      </c>
      <c r="B4532" t="s">
        <v>7391</v>
      </c>
    </row>
    <row r="4533" spans="1:2" x14ac:dyDescent="0.25">
      <c r="A4533" t="s">
        <v>7392</v>
      </c>
      <c r="B4533" t="s">
        <v>7393</v>
      </c>
    </row>
    <row r="4534" spans="1:2" x14ac:dyDescent="0.25">
      <c r="A4534" t="s">
        <v>7394</v>
      </c>
      <c r="B4534" t="s">
        <v>7395</v>
      </c>
    </row>
    <row r="4535" spans="1:2" x14ac:dyDescent="0.25">
      <c r="A4535" t="s">
        <v>7396</v>
      </c>
      <c r="B4535" t="s">
        <v>7397</v>
      </c>
    </row>
    <row r="4536" spans="1:2" x14ac:dyDescent="0.25">
      <c r="A4536" t="s">
        <v>7398</v>
      </c>
      <c r="B4536" t="s">
        <v>7399</v>
      </c>
    </row>
    <row r="4537" spans="1:2" x14ac:dyDescent="0.25">
      <c r="A4537" t="s">
        <v>7400</v>
      </c>
      <c r="B4537" t="s">
        <v>7401</v>
      </c>
    </row>
    <row r="4538" spans="1:2" x14ac:dyDescent="0.25">
      <c r="A4538" t="s">
        <v>7402</v>
      </c>
      <c r="B4538" t="s">
        <v>7403</v>
      </c>
    </row>
    <row r="4539" spans="1:2" x14ac:dyDescent="0.25">
      <c r="A4539" t="s">
        <v>7404</v>
      </c>
      <c r="B4539" t="s">
        <v>7405</v>
      </c>
    </row>
    <row r="4540" spans="1:2" x14ac:dyDescent="0.25">
      <c r="A4540" t="s">
        <v>3479</v>
      </c>
      <c r="B4540" t="s">
        <v>7406</v>
      </c>
    </row>
    <row r="4541" spans="1:2" x14ac:dyDescent="0.25">
      <c r="A4541" t="s">
        <v>7407</v>
      </c>
      <c r="B4541" t="s">
        <v>7408</v>
      </c>
    </row>
    <row r="4542" spans="1:2" x14ac:dyDescent="0.25">
      <c r="A4542" t="s">
        <v>7409</v>
      </c>
      <c r="B4542" t="s">
        <v>7410</v>
      </c>
    </row>
    <row r="4543" spans="1:2" x14ac:dyDescent="0.25">
      <c r="A4543" t="s">
        <v>7411</v>
      </c>
      <c r="B4543" t="s">
        <v>7412</v>
      </c>
    </row>
    <row r="4544" spans="1:2" x14ac:dyDescent="0.25">
      <c r="A4544" t="s">
        <v>7413</v>
      </c>
      <c r="B4544" t="s">
        <v>7414</v>
      </c>
    </row>
    <row r="4545" spans="1:2" x14ac:dyDescent="0.25">
      <c r="A4545" t="s">
        <v>3491</v>
      </c>
      <c r="B4545" t="s">
        <v>3492</v>
      </c>
    </row>
    <row r="4546" spans="1:2" x14ac:dyDescent="0.25">
      <c r="A4546" t="s">
        <v>7415</v>
      </c>
      <c r="B4546" t="s">
        <v>7416</v>
      </c>
    </row>
    <row r="4547" spans="1:2" x14ac:dyDescent="0.25">
      <c r="A4547" t="s">
        <v>7417</v>
      </c>
      <c r="B4547" t="s">
        <v>7418</v>
      </c>
    </row>
    <row r="4548" spans="1:2" x14ac:dyDescent="0.25">
      <c r="A4548" t="s">
        <v>7419</v>
      </c>
      <c r="B4548" t="s">
        <v>7420</v>
      </c>
    </row>
    <row r="4549" spans="1:2" x14ac:dyDescent="0.25">
      <c r="A4549" t="s">
        <v>7421</v>
      </c>
      <c r="B4549" t="s">
        <v>7422</v>
      </c>
    </row>
    <row r="4550" spans="1:2" x14ac:dyDescent="0.25">
      <c r="A4550" t="s">
        <v>3495</v>
      </c>
      <c r="B4550" t="s">
        <v>3496</v>
      </c>
    </row>
    <row r="4551" spans="1:2" x14ac:dyDescent="0.25">
      <c r="A4551" t="s">
        <v>7423</v>
      </c>
      <c r="B4551" t="s">
        <v>7424</v>
      </c>
    </row>
    <row r="4552" spans="1:2" x14ac:dyDescent="0.25">
      <c r="A4552" t="s">
        <v>7425</v>
      </c>
      <c r="B4552" t="s">
        <v>7426</v>
      </c>
    </row>
    <row r="4553" spans="1:2" x14ac:dyDescent="0.25">
      <c r="A4553" t="s">
        <v>3499</v>
      </c>
      <c r="B4553" t="s">
        <v>7427</v>
      </c>
    </row>
    <row r="4554" spans="1:2" x14ac:dyDescent="0.25">
      <c r="A4554" t="s">
        <v>7428</v>
      </c>
      <c r="B4554" t="s">
        <v>7429</v>
      </c>
    </row>
    <row r="4555" spans="1:2" x14ac:dyDescent="0.25">
      <c r="A4555" t="s">
        <v>7430</v>
      </c>
      <c r="B4555" t="s">
        <v>7431</v>
      </c>
    </row>
    <row r="4556" spans="1:2" x14ac:dyDescent="0.25">
      <c r="A4556" t="s">
        <v>7432</v>
      </c>
      <c r="B4556" t="s">
        <v>7433</v>
      </c>
    </row>
    <row r="4557" spans="1:2" x14ac:dyDescent="0.25">
      <c r="A4557" t="s">
        <v>7434</v>
      </c>
      <c r="B4557" t="s">
        <v>7435</v>
      </c>
    </row>
    <row r="4558" spans="1:2" x14ac:dyDescent="0.25">
      <c r="A4558" t="s">
        <v>7436</v>
      </c>
      <c r="B4558" t="s">
        <v>7437</v>
      </c>
    </row>
    <row r="4559" spans="1:2" x14ac:dyDescent="0.25">
      <c r="A4559" t="s">
        <v>7438</v>
      </c>
      <c r="B4559" t="s">
        <v>7439</v>
      </c>
    </row>
    <row r="4560" spans="1:2" x14ac:dyDescent="0.25">
      <c r="A4560" t="s">
        <v>3503</v>
      </c>
      <c r="B4560" t="s">
        <v>3504</v>
      </c>
    </row>
    <row r="4561" spans="1:2" x14ac:dyDescent="0.25">
      <c r="A4561" t="s">
        <v>3505</v>
      </c>
      <c r="B4561" t="s">
        <v>3506</v>
      </c>
    </row>
    <row r="4562" spans="1:2" x14ac:dyDescent="0.25">
      <c r="A4562" t="s">
        <v>7440</v>
      </c>
      <c r="B4562" t="s">
        <v>7441</v>
      </c>
    </row>
    <row r="4563" spans="1:2" x14ac:dyDescent="0.25">
      <c r="A4563" t="s">
        <v>7442</v>
      </c>
      <c r="B4563" t="s">
        <v>7443</v>
      </c>
    </row>
    <row r="4564" spans="1:2" x14ac:dyDescent="0.25">
      <c r="A4564" t="s">
        <v>7444</v>
      </c>
      <c r="B4564" t="s">
        <v>7445</v>
      </c>
    </row>
    <row r="4565" spans="1:2" x14ac:dyDescent="0.25">
      <c r="A4565" t="s">
        <v>7446</v>
      </c>
      <c r="B4565" t="s">
        <v>7447</v>
      </c>
    </row>
    <row r="4566" spans="1:2" x14ac:dyDescent="0.25">
      <c r="A4566" t="s">
        <v>3513</v>
      </c>
      <c r="B4566" t="s">
        <v>3514</v>
      </c>
    </row>
    <row r="4567" spans="1:2" x14ac:dyDescent="0.25">
      <c r="A4567" t="s">
        <v>7448</v>
      </c>
      <c r="B4567" t="s">
        <v>7449</v>
      </c>
    </row>
    <row r="4568" spans="1:2" x14ac:dyDescent="0.25">
      <c r="A4568" t="s">
        <v>7450</v>
      </c>
      <c r="B4568" t="s">
        <v>7451</v>
      </c>
    </row>
    <row r="4569" spans="1:2" x14ac:dyDescent="0.25">
      <c r="A4569" t="s">
        <v>2215</v>
      </c>
      <c r="B4569" t="s">
        <v>7452</v>
      </c>
    </row>
    <row r="4570" spans="1:2" x14ac:dyDescent="0.25">
      <c r="A4570" t="s">
        <v>7453</v>
      </c>
      <c r="B4570" t="s">
        <v>7454</v>
      </c>
    </row>
    <row r="4571" spans="1:2" x14ac:dyDescent="0.25">
      <c r="A4571" t="s">
        <v>7455</v>
      </c>
      <c r="B4571" t="s">
        <v>7456</v>
      </c>
    </row>
    <row r="4572" spans="1:2" x14ac:dyDescent="0.25">
      <c r="A4572" t="s">
        <v>7457</v>
      </c>
      <c r="B4572" t="s">
        <v>7458</v>
      </c>
    </row>
    <row r="4573" spans="1:2" x14ac:dyDescent="0.25">
      <c r="A4573" t="s">
        <v>7459</v>
      </c>
      <c r="B4573" t="s">
        <v>7460</v>
      </c>
    </row>
    <row r="4574" spans="1:2" x14ac:dyDescent="0.25">
      <c r="A4574" t="s">
        <v>3527</v>
      </c>
      <c r="B4574" t="s">
        <v>7461</v>
      </c>
    </row>
    <row r="4575" spans="1:2" x14ac:dyDescent="0.25">
      <c r="A4575" t="s">
        <v>7462</v>
      </c>
      <c r="B4575" t="s">
        <v>7463</v>
      </c>
    </row>
    <row r="4576" spans="1:2" x14ac:dyDescent="0.25">
      <c r="A4576" t="s">
        <v>7464</v>
      </c>
      <c r="B4576" t="s">
        <v>7465</v>
      </c>
    </row>
    <row r="4577" spans="1:2" x14ac:dyDescent="0.25">
      <c r="A4577" t="s">
        <v>3529</v>
      </c>
      <c r="B4577" t="s">
        <v>3530</v>
      </c>
    </row>
    <row r="4578" spans="1:2" x14ac:dyDescent="0.25">
      <c r="A4578" t="s">
        <v>7466</v>
      </c>
      <c r="B4578" t="s">
        <v>7467</v>
      </c>
    </row>
    <row r="4579" spans="1:2" x14ac:dyDescent="0.25">
      <c r="A4579" t="s">
        <v>7468</v>
      </c>
      <c r="B4579" t="s">
        <v>7469</v>
      </c>
    </row>
    <row r="4580" spans="1:2" x14ac:dyDescent="0.25">
      <c r="A4580" t="s">
        <v>7470</v>
      </c>
      <c r="B4580" t="s">
        <v>7471</v>
      </c>
    </row>
    <row r="4581" spans="1:2" x14ac:dyDescent="0.25">
      <c r="A4581" t="s">
        <v>7472</v>
      </c>
      <c r="B4581" t="s">
        <v>7473</v>
      </c>
    </row>
    <row r="4582" spans="1:2" x14ac:dyDescent="0.25">
      <c r="A4582" t="s">
        <v>7474</v>
      </c>
      <c r="B4582" t="s">
        <v>7475</v>
      </c>
    </row>
    <row r="4583" spans="1:2" x14ac:dyDescent="0.25">
      <c r="A4583" t="s">
        <v>7476</v>
      </c>
      <c r="B4583" t="s">
        <v>7477</v>
      </c>
    </row>
    <row r="4584" spans="1:2" x14ac:dyDescent="0.25">
      <c r="A4584" t="s">
        <v>7478</v>
      </c>
      <c r="B4584" t="s">
        <v>7479</v>
      </c>
    </row>
    <row r="4585" spans="1:2" x14ac:dyDescent="0.25">
      <c r="A4585" t="s">
        <v>7480</v>
      </c>
      <c r="B4585" t="s">
        <v>7481</v>
      </c>
    </row>
    <row r="4586" spans="1:2" x14ac:dyDescent="0.25">
      <c r="A4586" t="s">
        <v>7482</v>
      </c>
      <c r="B4586" t="s">
        <v>7483</v>
      </c>
    </row>
    <row r="4587" spans="1:2" x14ac:dyDescent="0.25">
      <c r="A4587" t="s">
        <v>7484</v>
      </c>
      <c r="B4587" t="s">
        <v>7485</v>
      </c>
    </row>
    <row r="4588" spans="1:2" x14ac:dyDescent="0.25">
      <c r="A4588" t="s">
        <v>7486</v>
      </c>
      <c r="B4588" t="s">
        <v>7487</v>
      </c>
    </row>
    <row r="4589" spans="1:2" x14ac:dyDescent="0.25">
      <c r="A4589" t="s">
        <v>3542</v>
      </c>
      <c r="B4589" t="s">
        <v>3543</v>
      </c>
    </row>
    <row r="4590" spans="1:2" x14ac:dyDescent="0.25">
      <c r="A4590" t="s">
        <v>7488</v>
      </c>
      <c r="B4590" t="s">
        <v>7489</v>
      </c>
    </row>
    <row r="4591" spans="1:2" x14ac:dyDescent="0.25">
      <c r="A4591" t="s">
        <v>7490</v>
      </c>
      <c r="B4591" t="s">
        <v>7491</v>
      </c>
    </row>
    <row r="4592" spans="1:2" x14ac:dyDescent="0.25">
      <c r="A4592" t="s">
        <v>7492</v>
      </c>
      <c r="B4592" t="s">
        <v>7493</v>
      </c>
    </row>
    <row r="4593" spans="1:2" x14ac:dyDescent="0.25">
      <c r="A4593" t="s">
        <v>7494</v>
      </c>
      <c r="B4593" t="s">
        <v>7495</v>
      </c>
    </row>
    <row r="4594" spans="1:2" x14ac:dyDescent="0.25">
      <c r="A4594" t="s">
        <v>7496</v>
      </c>
      <c r="B4594" t="s">
        <v>7497</v>
      </c>
    </row>
    <row r="4595" spans="1:2" x14ac:dyDescent="0.25">
      <c r="A4595" t="s">
        <v>3550</v>
      </c>
      <c r="B4595" t="s">
        <v>3551</v>
      </c>
    </row>
    <row r="4596" spans="1:2" x14ac:dyDescent="0.25">
      <c r="A4596" t="s">
        <v>3552</v>
      </c>
      <c r="B4596" t="s">
        <v>3553</v>
      </c>
    </row>
    <row r="4597" spans="1:2" x14ac:dyDescent="0.25">
      <c r="A4597" t="s">
        <v>7498</v>
      </c>
      <c r="B4597" t="s">
        <v>7499</v>
      </c>
    </row>
    <row r="4598" spans="1:2" x14ac:dyDescent="0.25">
      <c r="A4598" t="s">
        <v>7500</v>
      </c>
      <c r="B4598" t="s">
        <v>7501</v>
      </c>
    </row>
    <row r="4599" spans="1:2" x14ac:dyDescent="0.25">
      <c r="A4599" t="s">
        <v>3554</v>
      </c>
      <c r="B4599" t="s">
        <v>3555</v>
      </c>
    </row>
    <row r="4600" spans="1:2" x14ac:dyDescent="0.25">
      <c r="A4600" t="s">
        <v>7502</v>
      </c>
      <c r="B4600" t="s">
        <v>7503</v>
      </c>
    </row>
    <row r="4601" spans="1:2" x14ac:dyDescent="0.25">
      <c r="A4601" t="s">
        <v>7504</v>
      </c>
      <c r="B4601" t="s">
        <v>7505</v>
      </c>
    </row>
    <row r="4602" spans="1:2" x14ac:dyDescent="0.25">
      <c r="A4602" t="s">
        <v>7506</v>
      </c>
      <c r="B4602" t="s">
        <v>7507</v>
      </c>
    </row>
    <row r="4603" spans="1:2" x14ac:dyDescent="0.25">
      <c r="A4603" t="s">
        <v>7508</v>
      </c>
      <c r="B4603" t="s">
        <v>7509</v>
      </c>
    </row>
    <row r="4604" spans="1:2" x14ac:dyDescent="0.25">
      <c r="A4604" t="s">
        <v>7510</v>
      </c>
      <c r="B4604" t="s">
        <v>7511</v>
      </c>
    </row>
    <row r="4605" spans="1:2" x14ac:dyDescent="0.25">
      <c r="A4605" t="s">
        <v>7512</v>
      </c>
      <c r="B4605" t="s">
        <v>7513</v>
      </c>
    </row>
    <row r="4606" spans="1:2" x14ac:dyDescent="0.25">
      <c r="A4606" t="s">
        <v>3564</v>
      </c>
      <c r="B4606" t="s">
        <v>3565</v>
      </c>
    </row>
    <row r="4607" spans="1:2" x14ac:dyDescent="0.25">
      <c r="A4607" t="s">
        <v>3566</v>
      </c>
      <c r="B4607" t="s">
        <v>3567</v>
      </c>
    </row>
    <row r="4608" spans="1:2" x14ac:dyDescent="0.25">
      <c r="A4608" t="s">
        <v>7514</v>
      </c>
      <c r="B4608" t="s">
        <v>7515</v>
      </c>
    </row>
    <row r="4609" spans="1:2" x14ac:dyDescent="0.25">
      <c r="A4609" t="s">
        <v>7516</v>
      </c>
      <c r="B4609" t="s">
        <v>7517</v>
      </c>
    </row>
    <row r="4610" spans="1:2" x14ac:dyDescent="0.25">
      <c r="A4610" t="s">
        <v>7518</v>
      </c>
      <c r="B4610" t="s">
        <v>7519</v>
      </c>
    </row>
    <row r="4611" spans="1:2" x14ac:dyDescent="0.25">
      <c r="A4611" t="s">
        <v>7520</v>
      </c>
      <c r="B4611" t="s">
        <v>7521</v>
      </c>
    </row>
    <row r="4612" spans="1:2" x14ac:dyDescent="0.25">
      <c r="A4612" t="s">
        <v>7522</v>
      </c>
      <c r="B4612" t="s">
        <v>7523</v>
      </c>
    </row>
    <row r="4613" spans="1:2" x14ac:dyDescent="0.25">
      <c r="A4613" t="s">
        <v>7524</v>
      </c>
      <c r="B4613" t="s">
        <v>7525</v>
      </c>
    </row>
    <row r="4614" spans="1:2" x14ac:dyDescent="0.25">
      <c r="A4614" t="s">
        <v>7526</v>
      </c>
      <c r="B4614" t="s">
        <v>7527</v>
      </c>
    </row>
    <row r="4615" spans="1:2" x14ac:dyDescent="0.25">
      <c r="A4615" t="s">
        <v>7528</v>
      </c>
      <c r="B4615" t="s">
        <v>7529</v>
      </c>
    </row>
    <row r="4616" spans="1:2" x14ac:dyDescent="0.25">
      <c r="A4616" t="s">
        <v>7530</v>
      </c>
      <c r="B4616" t="s">
        <v>7531</v>
      </c>
    </row>
    <row r="4617" spans="1:2" x14ac:dyDescent="0.25">
      <c r="A4617" t="s">
        <v>7532</v>
      </c>
      <c r="B4617" t="s">
        <v>7533</v>
      </c>
    </row>
    <row r="4618" spans="1:2" x14ac:dyDescent="0.25">
      <c r="A4618" t="s">
        <v>7534</v>
      </c>
      <c r="B4618" t="s">
        <v>7535</v>
      </c>
    </row>
    <row r="4619" spans="1:2" x14ac:dyDescent="0.25">
      <c r="A4619" t="s">
        <v>7536</v>
      </c>
      <c r="B4619" t="s">
        <v>7537</v>
      </c>
    </row>
    <row r="4620" spans="1:2" x14ac:dyDescent="0.25">
      <c r="A4620" t="s">
        <v>7538</v>
      </c>
      <c r="B4620" t="s">
        <v>7539</v>
      </c>
    </row>
    <row r="4621" spans="1:2" x14ac:dyDescent="0.25">
      <c r="A4621" t="s">
        <v>43</v>
      </c>
      <c r="B4621" t="s">
        <v>7540</v>
      </c>
    </row>
    <row r="4622" spans="1:2" x14ac:dyDescent="0.25">
      <c r="A4622" t="s">
        <v>7541</v>
      </c>
      <c r="B4622" t="s">
        <v>7542</v>
      </c>
    </row>
    <row r="4623" spans="1:2" x14ac:dyDescent="0.25">
      <c r="A4623" t="s">
        <v>7543</v>
      </c>
      <c r="B4623" t="s">
        <v>7544</v>
      </c>
    </row>
    <row r="4624" spans="1:2" x14ac:dyDescent="0.25">
      <c r="A4624" t="s">
        <v>7545</v>
      </c>
      <c r="B4624" t="s">
        <v>7546</v>
      </c>
    </row>
    <row r="4625" spans="1:2" x14ac:dyDescent="0.25">
      <c r="A4625" t="s">
        <v>3579</v>
      </c>
      <c r="B4625" t="s">
        <v>3580</v>
      </c>
    </row>
    <row r="4626" spans="1:2" x14ac:dyDescent="0.25">
      <c r="A4626" t="s">
        <v>7547</v>
      </c>
      <c r="B4626" t="s">
        <v>7548</v>
      </c>
    </row>
    <row r="4627" spans="1:2" x14ac:dyDescent="0.25">
      <c r="A4627" t="s">
        <v>7549</v>
      </c>
      <c r="B4627" t="s">
        <v>7550</v>
      </c>
    </row>
    <row r="4628" spans="1:2" x14ac:dyDescent="0.25">
      <c r="A4628" t="s">
        <v>7551</v>
      </c>
      <c r="B4628" t="s">
        <v>7552</v>
      </c>
    </row>
    <row r="4629" spans="1:2" x14ac:dyDescent="0.25">
      <c r="A4629" t="s">
        <v>7553</v>
      </c>
      <c r="B4629" t="s">
        <v>7554</v>
      </c>
    </row>
    <row r="4630" spans="1:2" x14ac:dyDescent="0.25">
      <c r="A4630" t="s">
        <v>7555</v>
      </c>
      <c r="B4630" t="s">
        <v>7556</v>
      </c>
    </row>
    <row r="4631" spans="1:2" x14ac:dyDescent="0.25">
      <c r="A4631" t="s">
        <v>7557</v>
      </c>
      <c r="B4631" t="s">
        <v>7558</v>
      </c>
    </row>
    <row r="4632" spans="1:2" x14ac:dyDescent="0.25">
      <c r="A4632" t="s">
        <v>7559</v>
      </c>
      <c r="B4632" t="s">
        <v>7560</v>
      </c>
    </row>
    <row r="4633" spans="1:2" x14ac:dyDescent="0.25">
      <c r="A4633" t="s">
        <v>3589</v>
      </c>
      <c r="B4633" t="s">
        <v>3590</v>
      </c>
    </row>
    <row r="4634" spans="1:2" x14ac:dyDescent="0.25">
      <c r="A4634" t="s">
        <v>3593</v>
      </c>
      <c r="B4634" t="s">
        <v>3594</v>
      </c>
    </row>
    <row r="4635" spans="1:2" x14ac:dyDescent="0.25">
      <c r="A4635" t="s">
        <v>7561</v>
      </c>
      <c r="B4635" t="s">
        <v>7562</v>
      </c>
    </row>
    <row r="4636" spans="1:2" x14ac:dyDescent="0.25">
      <c r="A4636" t="s">
        <v>3597</v>
      </c>
      <c r="B4636" t="s">
        <v>3598</v>
      </c>
    </row>
    <row r="4637" spans="1:2" x14ac:dyDescent="0.25">
      <c r="A4637" t="s">
        <v>3599</v>
      </c>
      <c r="B4637" t="s">
        <v>3600</v>
      </c>
    </row>
    <row r="4638" spans="1:2" x14ac:dyDescent="0.25">
      <c r="A4638" t="s">
        <v>3601</v>
      </c>
      <c r="B4638" t="s">
        <v>3602</v>
      </c>
    </row>
    <row r="4639" spans="1:2" x14ac:dyDescent="0.25">
      <c r="A4639" t="s">
        <v>7563</v>
      </c>
      <c r="B4639" t="s">
        <v>7564</v>
      </c>
    </row>
    <row r="4640" spans="1:2" x14ac:dyDescent="0.25">
      <c r="A4640" t="s">
        <v>7565</v>
      </c>
      <c r="B4640" t="s">
        <v>7566</v>
      </c>
    </row>
    <row r="4641" spans="1:2" x14ac:dyDescent="0.25">
      <c r="A4641" t="s">
        <v>3607</v>
      </c>
      <c r="B4641" t="s">
        <v>3608</v>
      </c>
    </row>
    <row r="4642" spans="1:2" x14ac:dyDescent="0.25">
      <c r="A4642" t="s">
        <v>3609</v>
      </c>
      <c r="B4642" t="s">
        <v>3610</v>
      </c>
    </row>
    <row r="4643" spans="1:2" x14ac:dyDescent="0.25">
      <c r="A4643" t="s">
        <v>7567</v>
      </c>
      <c r="B4643" t="s">
        <v>7568</v>
      </c>
    </row>
    <row r="4644" spans="1:2" x14ac:dyDescent="0.25">
      <c r="A4644" t="s">
        <v>3611</v>
      </c>
      <c r="B4644" t="s">
        <v>3612</v>
      </c>
    </row>
    <row r="4645" spans="1:2" x14ac:dyDescent="0.25">
      <c r="A4645" t="s">
        <v>7569</v>
      </c>
      <c r="B4645" t="s">
        <v>7570</v>
      </c>
    </row>
    <row r="4646" spans="1:2" x14ac:dyDescent="0.25">
      <c r="A4646" t="s">
        <v>7571</v>
      </c>
      <c r="B4646" t="s">
        <v>7572</v>
      </c>
    </row>
    <row r="4647" spans="1:2" x14ac:dyDescent="0.25">
      <c r="A4647" t="s">
        <v>7573</v>
      </c>
      <c r="B4647" t="s">
        <v>7574</v>
      </c>
    </row>
    <row r="4648" spans="1:2" x14ac:dyDescent="0.25">
      <c r="A4648" t="s">
        <v>7575</v>
      </c>
      <c r="B4648" t="s">
        <v>7576</v>
      </c>
    </row>
    <row r="4649" spans="1:2" x14ac:dyDescent="0.25">
      <c r="A4649" t="s">
        <v>7577</v>
      </c>
      <c r="B4649" t="s">
        <v>7578</v>
      </c>
    </row>
    <row r="4650" spans="1:2" x14ac:dyDescent="0.25">
      <c r="A4650" t="s">
        <v>7579</v>
      </c>
      <c r="B4650" t="s">
        <v>7580</v>
      </c>
    </row>
    <row r="4651" spans="1:2" x14ac:dyDescent="0.25">
      <c r="A4651" t="s">
        <v>7581</v>
      </c>
      <c r="B4651" t="s">
        <v>7582</v>
      </c>
    </row>
    <row r="4652" spans="1:2" x14ac:dyDescent="0.25">
      <c r="A4652" t="s">
        <v>7583</v>
      </c>
      <c r="B4652" t="s">
        <v>7584</v>
      </c>
    </row>
    <row r="4653" spans="1:2" x14ac:dyDescent="0.25">
      <c r="A4653" t="s">
        <v>7585</v>
      </c>
      <c r="B4653" t="s">
        <v>7586</v>
      </c>
    </row>
    <row r="4654" spans="1:2" x14ac:dyDescent="0.25">
      <c r="A4654" t="s">
        <v>7587</v>
      </c>
      <c r="B4654" t="s">
        <v>7588</v>
      </c>
    </row>
    <row r="4655" spans="1:2" x14ac:dyDescent="0.25">
      <c r="A4655" t="s">
        <v>7589</v>
      </c>
      <c r="B4655" t="s">
        <v>7590</v>
      </c>
    </row>
    <row r="4656" spans="1:2" x14ac:dyDescent="0.25">
      <c r="A4656" t="s">
        <v>7591</v>
      </c>
      <c r="B4656" t="s">
        <v>7592</v>
      </c>
    </row>
    <row r="4657" spans="1:2" x14ac:dyDescent="0.25">
      <c r="A4657" t="s">
        <v>7593</v>
      </c>
      <c r="B4657" t="s">
        <v>7594</v>
      </c>
    </row>
    <row r="4658" spans="1:2" x14ac:dyDescent="0.25">
      <c r="A4658" t="s">
        <v>7595</v>
      </c>
      <c r="B4658" t="s">
        <v>7596</v>
      </c>
    </row>
    <row r="4659" spans="1:2" x14ac:dyDescent="0.25">
      <c r="A4659" t="s">
        <v>7597</v>
      </c>
      <c r="B4659" t="s">
        <v>7598</v>
      </c>
    </row>
    <row r="4660" spans="1:2" x14ac:dyDescent="0.25">
      <c r="A4660" t="s">
        <v>7599</v>
      </c>
      <c r="B4660" t="s">
        <v>7600</v>
      </c>
    </row>
    <row r="4661" spans="1:2" x14ac:dyDescent="0.25">
      <c r="A4661" t="s">
        <v>3627</v>
      </c>
      <c r="B4661" t="s">
        <v>3628</v>
      </c>
    </row>
    <row r="4662" spans="1:2" x14ac:dyDescent="0.25">
      <c r="A4662" t="s">
        <v>7601</v>
      </c>
      <c r="B4662" t="s">
        <v>7602</v>
      </c>
    </row>
    <row r="4663" spans="1:2" x14ac:dyDescent="0.25">
      <c r="A4663" t="s">
        <v>7603</v>
      </c>
      <c r="B4663" t="s">
        <v>7604</v>
      </c>
    </row>
    <row r="4664" spans="1:2" x14ac:dyDescent="0.25">
      <c r="A4664" t="s">
        <v>7605</v>
      </c>
      <c r="B4664" t="s">
        <v>7606</v>
      </c>
    </row>
    <row r="4665" spans="1:2" x14ac:dyDescent="0.25">
      <c r="A4665" t="s">
        <v>7607</v>
      </c>
      <c r="B4665" t="s">
        <v>7608</v>
      </c>
    </row>
    <row r="4666" spans="1:2" x14ac:dyDescent="0.25">
      <c r="A4666" t="s">
        <v>7609</v>
      </c>
      <c r="B4666" t="s">
        <v>7610</v>
      </c>
    </row>
    <row r="4667" spans="1:2" x14ac:dyDescent="0.25">
      <c r="A4667" t="s">
        <v>7611</v>
      </c>
      <c r="B4667" t="s">
        <v>7612</v>
      </c>
    </row>
    <row r="4668" spans="1:2" x14ac:dyDescent="0.25">
      <c r="A4668" t="s">
        <v>7613</v>
      </c>
      <c r="B4668" t="s">
        <v>7614</v>
      </c>
    </row>
    <row r="4669" spans="1:2" x14ac:dyDescent="0.25">
      <c r="A4669" t="s">
        <v>7615</v>
      </c>
      <c r="B4669" t="s">
        <v>7616</v>
      </c>
    </row>
    <row r="4670" spans="1:2" x14ac:dyDescent="0.25">
      <c r="A4670" t="s">
        <v>7617</v>
      </c>
      <c r="B4670" t="s">
        <v>7618</v>
      </c>
    </row>
    <row r="4671" spans="1:2" x14ac:dyDescent="0.25">
      <c r="A4671" t="s">
        <v>7619</v>
      </c>
      <c r="B4671" t="s">
        <v>7620</v>
      </c>
    </row>
    <row r="4672" spans="1:2" x14ac:dyDescent="0.25">
      <c r="A4672" t="s">
        <v>7621</v>
      </c>
      <c r="B4672" t="s">
        <v>7622</v>
      </c>
    </row>
    <row r="4673" spans="1:2" x14ac:dyDescent="0.25">
      <c r="A4673" t="s">
        <v>7623</v>
      </c>
      <c r="B4673" t="s">
        <v>7624</v>
      </c>
    </row>
    <row r="4674" spans="1:2" x14ac:dyDescent="0.25">
      <c r="A4674" t="s">
        <v>7625</v>
      </c>
      <c r="B4674" t="s">
        <v>7626</v>
      </c>
    </row>
    <row r="4675" spans="1:2" x14ac:dyDescent="0.25">
      <c r="A4675" t="s">
        <v>7627</v>
      </c>
      <c r="B4675" t="s">
        <v>7628</v>
      </c>
    </row>
    <row r="4676" spans="1:2" x14ac:dyDescent="0.25">
      <c r="A4676" t="s">
        <v>7629</v>
      </c>
      <c r="B4676" t="s">
        <v>7630</v>
      </c>
    </row>
    <row r="4677" spans="1:2" x14ac:dyDescent="0.25">
      <c r="A4677" t="s">
        <v>7631</v>
      </c>
      <c r="B4677" t="s">
        <v>7632</v>
      </c>
    </row>
    <row r="4678" spans="1:2" x14ac:dyDescent="0.25">
      <c r="A4678" t="s">
        <v>7633</v>
      </c>
      <c r="B4678" t="s">
        <v>7634</v>
      </c>
    </row>
    <row r="4679" spans="1:2" x14ac:dyDescent="0.25">
      <c r="A4679" t="s">
        <v>7635</v>
      </c>
      <c r="B4679" t="s">
        <v>7636</v>
      </c>
    </row>
    <row r="4680" spans="1:2" x14ac:dyDescent="0.25">
      <c r="A4680" t="s">
        <v>7637</v>
      </c>
      <c r="B4680" t="s">
        <v>7638</v>
      </c>
    </row>
    <row r="4681" spans="1:2" x14ac:dyDescent="0.25">
      <c r="A4681" t="s">
        <v>7639</v>
      </c>
      <c r="B4681" t="s">
        <v>7640</v>
      </c>
    </row>
    <row r="4682" spans="1:2" x14ac:dyDescent="0.25">
      <c r="A4682" t="s">
        <v>7641</v>
      </c>
      <c r="B4682" t="s">
        <v>7642</v>
      </c>
    </row>
    <row r="4683" spans="1:2" x14ac:dyDescent="0.25">
      <c r="A4683" t="s">
        <v>7643</v>
      </c>
      <c r="B4683" t="s">
        <v>7644</v>
      </c>
    </row>
    <row r="4684" spans="1:2" x14ac:dyDescent="0.25">
      <c r="A4684" t="s">
        <v>7645</v>
      </c>
      <c r="B4684" t="s">
        <v>7646</v>
      </c>
    </row>
    <row r="4685" spans="1:2" x14ac:dyDescent="0.25">
      <c r="A4685" t="s">
        <v>7647</v>
      </c>
      <c r="B4685" t="s">
        <v>7648</v>
      </c>
    </row>
    <row r="4686" spans="1:2" x14ac:dyDescent="0.25">
      <c r="A4686" t="s">
        <v>7649</v>
      </c>
      <c r="B4686" t="s">
        <v>7650</v>
      </c>
    </row>
    <row r="4687" spans="1:2" x14ac:dyDescent="0.25">
      <c r="A4687" t="s">
        <v>7651</v>
      </c>
      <c r="B4687" t="s">
        <v>7652</v>
      </c>
    </row>
    <row r="4688" spans="1:2" x14ac:dyDescent="0.25">
      <c r="A4688" t="s">
        <v>7653</v>
      </c>
      <c r="B4688" t="s">
        <v>7654</v>
      </c>
    </row>
    <row r="4689" spans="1:2" x14ac:dyDescent="0.25">
      <c r="A4689" t="s">
        <v>7655</v>
      </c>
      <c r="B4689" t="s">
        <v>7656</v>
      </c>
    </row>
    <row r="4690" spans="1:2" x14ac:dyDescent="0.25">
      <c r="A4690" t="s">
        <v>7657</v>
      </c>
      <c r="B4690" t="s">
        <v>7658</v>
      </c>
    </row>
    <row r="4691" spans="1:2" x14ac:dyDescent="0.25">
      <c r="A4691" t="s">
        <v>7659</v>
      </c>
      <c r="B4691" t="s">
        <v>7660</v>
      </c>
    </row>
    <row r="4692" spans="1:2" x14ac:dyDescent="0.25">
      <c r="A4692" t="s">
        <v>7661</v>
      </c>
      <c r="B4692" t="s">
        <v>7662</v>
      </c>
    </row>
    <row r="4693" spans="1:2" x14ac:dyDescent="0.25">
      <c r="A4693" t="s">
        <v>7663</v>
      </c>
      <c r="B4693" t="s">
        <v>7664</v>
      </c>
    </row>
    <row r="4694" spans="1:2" x14ac:dyDescent="0.25">
      <c r="A4694" t="s">
        <v>7665</v>
      </c>
      <c r="B4694" t="s">
        <v>7666</v>
      </c>
    </row>
    <row r="4695" spans="1:2" x14ac:dyDescent="0.25">
      <c r="A4695" t="s">
        <v>7667</v>
      </c>
      <c r="B4695" t="s">
        <v>7668</v>
      </c>
    </row>
    <row r="4696" spans="1:2" x14ac:dyDescent="0.25">
      <c r="A4696" t="s">
        <v>7669</v>
      </c>
      <c r="B4696" t="s">
        <v>7670</v>
      </c>
    </row>
    <row r="4697" spans="1:2" x14ac:dyDescent="0.25">
      <c r="A4697" t="s">
        <v>7671</v>
      </c>
      <c r="B4697" t="s">
        <v>7672</v>
      </c>
    </row>
    <row r="4698" spans="1:2" x14ac:dyDescent="0.25">
      <c r="A4698" t="s">
        <v>7673</v>
      </c>
      <c r="B4698" t="s">
        <v>7674</v>
      </c>
    </row>
    <row r="4699" spans="1:2" x14ac:dyDescent="0.25">
      <c r="A4699" t="s">
        <v>7675</v>
      </c>
      <c r="B4699" t="s">
        <v>7676</v>
      </c>
    </row>
    <row r="4700" spans="1:2" x14ac:dyDescent="0.25">
      <c r="A4700" t="s">
        <v>7677</v>
      </c>
      <c r="B4700" t="s">
        <v>7678</v>
      </c>
    </row>
    <row r="4701" spans="1:2" x14ac:dyDescent="0.25">
      <c r="A4701" t="s">
        <v>7679</v>
      </c>
      <c r="B4701" t="s">
        <v>7680</v>
      </c>
    </row>
    <row r="4702" spans="1:2" x14ac:dyDescent="0.25">
      <c r="A4702" t="s">
        <v>3720</v>
      </c>
      <c r="B4702" t="s">
        <v>7681</v>
      </c>
    </row>
    <row r="4703" spans="1:2" x14ac:dyDescent="0.25">
      <c r="A4703" t="s">
        <v>7682</v>
      </c>
      <c r="B4703" t="s">
        <v>7683</v>
      </c>
    </row>
    <row r="4704" spans="1:2" x14ac:dyDescent="0.25">
      <c r="A4704" t="s">
        <v>7684</v>
      </c>
      <c r="B4704" t="s">
        <v>7685</v>
      </c>
    </row>
    <row r="4705" spans="1:2" x14ac:dyDescent="0.25">
      <c r="A4705" t="s">
        <v>3668</v>
      </c>
      <c r="B4705" t="s">
        <v>3669</v>
      </c>
    </row>
    <row r="4706" spans="1:2" x14ac:dyDescent="0.25">
      <c r="A4706" t="s">
        <v>7686</v>
      </c>
      <c r="B4706" t="s">
        <v>7687</v>
      </c>
    </row>
    <row r="4707" spans="1:2" x14ac:dyDescent="0.25">
      <c r="A4707" t="s">
        <v>7688</v>
      </c>
      <c r="B4707" t="s">
        <v>7689</v>
      </c>
    </row>
    <row r="4708" spans="1:2" x14ac:dyDescent="0.25">
      <c r="A4708" t="s">
        <v>7690</v>
      </c>
      <c r="B4708" t="s">
        <v>7691</v>
      </c>
    </row>
    <row r="4709" spans="1:2" x14ac:dyDescent="0.25">
      <c r="A4709" t="s">
        <v>567</v>
      </c>
      <c r="B4709" t="s">
        <v>568</v>
      </c>
    </row>
    <row r="4710" spans="1:2" x14ac:dyDescent="0.25">
      <c r="A4710" t="s">
        <v>7692</v>
      </c>
      <c r="B4710" t="s">
        <v>7693</v>
      </c>
    </row>
    <row r="4711" spans="1:2" x14ac:dyDescent="0.25">
      <c r="A4711" t="s">
        <v>7694</v>
      </c>
      <c r="B4711" t="s">
        <v>7695</v>
      </c>
    </row>
    <row r="4712" spans="1:2" x14ac:dyDescent="0.25">
      <c r="A4712" t="s">
        <v>7696</v>
      </c>
      <c r="B4712" t="s">
        <v>7697</v>
      </c>
    </row>
    <row r="4713" spans="1:2" x14ac:dyDescent="0.25">
      <c r="A4713" t="s">
        <v>7698</v>
      </c>
      <c r="B4713" t="s">
        <v>7699</v>
      </c>
    </row>
    <row r="4714" spans="1:2" x14ac:dyDescent="0.25">
      <c r="A4714" t="s">
        <v>3689</v>
      </c>
      <c r="B4714" t="s">
        <v>7700</v>
      </c>
    </row>
    <row r="4715" spans="1:2" x14ac:dyDescent="0.25">
      <c r="A4715" t="s">
        <v>7701</v>
      </c>
      <c r="B4715" t="s">
        <v>7702</v>
      </c>
    </row>
    <row r="4716" spans="1:2" x14ac:dyDescent="0.25">
      <c r="A4716" t="s">
        <v>3691</v>
      </c>
      <c r="B4716" t="s">
        <v>3692</v>
      </c>
    </row>
    <row r="4717" spans="1:2" x14ac:dyDescent="0.25">
      <c r="A4717" t="s">
        <v>7703</v>
      </c>
      <c r="B4717" t="s">
        <v>7704</v>
      </c>
    </row>
    <row r="4718" spans="1:2" x14ac:dyDescent="0.25">
      <c r="A4718" t="s">
        <v>3693</v>
      </c>
      <c r="B4718" t="s">
        <v>3694</v>
      </c>
    </row>
    <row r="4719" spans="1:2" x14ac:dyDescent="0.25">
      <c r="A4719" t="s">
        <v>3695</v>
      </c>
      <c r="B4719" t="s">
        <v>3696</v>
      </c>
    </row>
    <row r="4720" spans="1:2" x14ac:dyDescent="0.25">
      <c r="A4720" t="s">
        <v>3703</v>
      </c>
      <c r="B4720" t="s">
        <v>3704</v>
      </c>
    </row>
    <row r="4721" spans="1:2" x14ac:dyDescent="0.25">
      <c r="A4721" t="s">
        <v>7705</v>
      </c>
      <c r="B4721" t="s">
        <v>7706</v>
      </c>
    </row>
    <row r="4722" spans="1:2" x14ac:dyDescent="0.25">
      <c r="A4722" t="s">
        <v>192</v>
      </c>
      <c r="B4722" t="s">
        <v>3705</v>
      </c>
    </row>
    <row r="4723" spans="1:2" x14ac:dyDescent="0.25">
      <c r="A4723" t="s">
        <v>3706</v>
      </c>
      <c r="B4723" t="s">
        <v>3707</v>
      </c>
    </row>
    <row r="4724" spans="1:2" x14ac:dyDescent="0.25">
      <c r="A4724" t="s">
        <v>7707</v>
      </c>
      <c r="B4724" t="s">
        <v>7708</v>
      </c>
    </row>
    <row r="4725" spans="1:2" x14ac:dyDescent="0.25">
      <c r="A4725" t="s">
        <v>7709</v>
      </c>
      <c r="B4725" t="s">
        <v>7710</v>
      </c>
    </row>
    <row r="4726" spans="1:2" x14ac:dyDescent="0.25">
      <c r="A4726" t="s">
        <v>7711</v>
      </c>
      <c r="B4726" t="s">
        <v>7712</v>
      </c>
    </row>
    <row r="4727" spans="1:2" x14ac:dyDescent="0.25">
      <c r="A4727" t="s">
        <v>7713</v>
      </c>
      <c r="B4727" t="s">
        <v>7714</v>
      </c>
    </row>
    <row r="4728" spans="1:2" x14ac:dyDescent="0.25">
      <c r="A4728" t="s">
        <v>7715</v>
      </c>
      <c r="B4728" t="s">
        <v>7716</v>
      </c>
    </row>
    <row r="4729" spans="1:2" x14ac:dyDescent="0.25">
      <c r="A4729" t="s">
        <v>7717</v>
      </c>
      <c r="B4729" t="s">
        <v>7718</v>
      </c>
    </row>
    <row r="4730" spans="1:2" x14ac:dyDescent="0.25">
      <c r="A4730" t="s">
        <v>7719</v>
      </c>
      <c r="B4730" t="s">
        <v>7720</v>
      </c>
    </row>
    <row r="4731" spans="1:2" x14ac:dyDescent="0.25">
      <c r="A4731" t="s">
        <v>7721</v>
      </c>
      <c r="B4731" t="s">
        <v>7722</v>
      </c>
    </row>
    <row r="4732" spans="1:2" x14ac:dyDescent="0.25">
      <c r="A4732" t="s">
        <v>7723</v>
      </c>
      <c r="B4732" t="s">
        <v>7724</v>
      </c>
    </row>
    <row r="4733" spans="1:2" x14ac:dyDescent="0.25">
      <c r="A4733" t="s">
        <v>3718</v>
      </c>
      <c r="B4733" t="s">
        <v>7725</v>
      </c>
    </row>
    <row r="4734" spans="1:2" x14ac:dyDescent="0.25">
      <c r="A4734" t="s">
        <v>7726</v>
      </c>
      <c r="B4734" t="s">
        <v>7727</v>
      </c>
    </row>
    <row r="4735" spans="1:2" x14ac:dyDescent="0.25">
      <c r="A4735" t="s">
        <v>7728</v>
      </c>
      <c r="B4735" t="s">
        <v>7729</v>
      </c>
    </row>
    <row r="4736" spans="1:2" x14ac:dyDescent="0.25">
      <c r="A4736" t="s">
        <v>7730</v>
      </c>
      <c r="B4736" t="s">
        <v>7731</v>
      </c>
    </row>
    <row r="4737" spans="1:2" x14ac:dyDescent="0.25">
      <c r="A4737" t="s">
        <v>7732</v>
      </c>
      <c r="B4737" t="s">
        <v>7733</v>
      </c>
    </row>
    <row r="4738" spans="1:2" x14ac:dyDescent="0.25">
      <c r="A4738" t="s">
        <v>7734</v>
      </c>
      <c r="B4738" t="s">
        <v>7735</v>
      </c>
    </row>
    <row r="4739" spans="1:2" x14ac:dyDescent="0.25">
      <c r="A4739" t="s">
        <v>7736</v>
      </c>
      <c r="B4739" t="s">
        <v>7737</v>
      </c>
    </row>
    <row r="4740" spans="1:2" x14ac:dyDescent="0.25">
      <c r="A4740" t="s">
        <v>7738</v>
      </c>
      <c r="B4740" t="s">
        <v>7739</v>
      </c>
    </row>
    <row r="4741" spans="1:2" x14ac:dyDescent="0.25">
      <c r="A4741" t="s">
        <v>7740</v>
      </c>
      <c r="B4741" t="s">
        <v>7741</v>
      </c>
    </row>
    <row r="4742" spans="1:2" x14ac:dyDescent="0.25">
      <c r="A4742" t="s">
        <v>7742</v>
      </c>
      <c r="B4742" t="s">
        <v>7743</v>
      </c>
    </row>
    <row r="4743" spans="1:2" x14ac:dyDescent="0.25">
      <c r="A4743" t="s">
        <v>7744</v>
      </c>
      <c r="B4743" t="s">
        <v>7745</v>
      </c>
    </row>
    <row r="4744" spans="1:2" x14ac:dyDescent="0.25">
      <c r="A4744" t="s">
        <v>7746</v>
      </c>
      <c r="B4744" t="s">
        <v>7747</v>
      </c>
    </row>
    <row r="4745" spans="1:2" x14ac:dyDescent="0.25">
      <c r="A4745" t="s">
        <v>7748</v>
      </c>
      <c r="B4745" t="s">
        <v>7749</v>
      </c>
    </row>
    <row r="4746" spans="1:2" x14ac:dyDescent="0.25">
      <c r="A4746" t="s">
        <v>7750</v>
      </c>
      <c r="B4746" t="s">
        <v>7751</v>
      </c>
    </row>
    <row r="4747" spans="1:2" x14ac:dyDescent="0.25">
      <c r="A4747" t="s">
        <v>7752</v>
      </c>
      <c r="B4747" t="s">
        <v>7753</v>
      </c>
    </row>
    <row r="4748" spans="1:2" x14ac:dyDescent="0.25">
      <c r="A4748" t="s">
        <v>7754</v>
      </c>
      <c r="B4748" t="s">
        <v>7755</v>
      </c>
    </row>
    <row r="4749" spans="1:2" x14ac:dyDescent="0.25">
      <c r="A4749" t="s">
        <v>7756</v>
      </c>
      <c r="B4749" t="s">
        <v>7757</v>
      </c>
    </row>
    <row r="4750" spans="1:2" x14ac:dyDescent="0.25">
      <c r="A4750" t="s">
        <v>7758</v>
      </c>
      <c r="B4750" t="s">
        <v>7759</v>
      </c>
    </row>
    <row r="4751" spans="1:2" x14ac:dyDescent="0.25">
      <c r="A4751" t="s">
        <v>7760</v>
      </c>
      <c r="B4751" t="s">
        <v>7761</v>
      </c>
    </row>
    <row r="4752" spans="1:2" x14ac:dyDescent="0.25">
      <c r="A4752" t="s">
        <v>7762</v>
      </c>
      <c r="B4752" t="s">
        <v>7763</v>
      </c>
    </row>
    <row r="4753" spans="1:2" x14ac:dyDescent="0.25">
      <c r="A4753" t="s">
        <v>7764</v>
      </c>
      <c r="B4753" t="s">
        <v>7765</v>
      </c>
    </row>
    <row r="4754" spans="1:2" x14ac:dyDescent="0.25">
      <c r="A4754" t="s">
        <v>7766</v>
      </c>
      <c r="B4754" t="s">
        <v>7767</v>
      </c>
    </row>
    <row r="4755" spans="1:2" x14ac:dyDescent="0.25">
      <c r="A4755" t="s">
        <v>7768</v>
      </c>
      <c r="B4755" t="s">
        <v>7769</v>
      </c>
    </row>
    <row r="4756" spans="1:2" x14ac:dyDescent="0.25">
      <c r="A4756" t="s">
        <v>7770</v>
      </c>
      <c r="B4756" t="s">
        <v>7771</v>
      </c>
    </row>
    <row r="4757" spans="1:2" x14ac:dyDescent="0.25">
      <c r="A4757" t="s">
        <v>7772</v>
      </c>
      <c r="B4757" t="s">
        <v>7773</v>
      </c>
    </row>
    <row r="4758" spans="1:2" x14ac:dyDescent="0.25">
      <c r="A4758" t="s">
        <v>7774</v>
      </c>
      <c r="B4758" t="s">
        <v>7775</v>
      </c>
    </row>
    <row r="4759" spans="1:2" x14ac:dyDescent="0.25">
      <c r="A4759" t="s">
        <v>7776</v>
      </c>
      <c r="B4759" t="s">
        <v>7777</v>
      </c>
    </row>
    <row r="4760" spans="1:2" x14ac:dyDescent="0.25">
      <c r="A4760" t="s">
        <v>7778</v>
      </c>
      <c r="B4760" t="s">
        <v>7779</v>
      </c>
    </row>
    <row r="4761" spans="1:2" x14ac:dyDescent="0.25">
      <c r="A4761" t="s">
        <v>7780</v>
      </c>
      <c r="B4761" t="s">
        <v>7781</v>
      </c>
    </row>
    <row r="4762" spans="1:2" x14ac:dyDescent="0.25">
      <c r="A4762" t="s">
        <v>7782</v>
      </c>
      <c r="B4762" t="s">
        <v>7783</v>
      </c>
    </row>
    <row r="4763" spans="1:2" x14ac:dyDescent="0.25">
      <c r="A4763" t="s">
        <v>7784</v>
      </c>
      <c r="B4763" t="s">
        <v>7785</v>
      </c>
    </row>
    <row r="4764" spans="1:2" x14ac:dyDescent="0.25">
      <c r="A4764" t="s">
        <v>7786</v>
      </c>
      <c r="B4764" t="s">
        <v>7787</v>
      </c>
    </row>
    <row r="4765" spans="1:2" x14ac:dyDescent="0.25">
      <c r="A4765" t="s">
        <v>7788</v>
      </c>
      <c r="B4765" t="s">
        <v>7789</v>
      </c>
    </row>
    <row r="4766" spans="1:2" x14ac:dyDescent="0.25">
      <c r="A4766" t="s">
        <v>3742</v>
      </c>
      <c r="B4766" t="s">
        <v>3743</v>
      </c>
    </row>
    <row r="4767" spans="1:2" x14ac:dyDescent="0.25">
      <c r="A4767" t="s">
        <v>3744</v>
      </c>
      <c r="B4767" t="s">
        <v>3745</v>
      </c>
    </row>
    <row r="4768" spans="1:2" x14ac:dyDescent="0.25">
      <c r="A4768" t="s">
        <v>7790</v>
      </c>
      <c r="B4768" t="s">
        <v>7791</v>
      </c>
    </row>
    <row r="4769" spans="1:2" x14ac:dyDescent="0.25">
      <c r="A4769" t="s">
        <v>3746</v>
      </c>
      <c r="B4769" t="s">
        <v>3747</v>
      </c>
    </row>
    <row r="4770" spans="1:2" x14ac:dyDescent="0.25">
      <c r="A4770" t="s">
        <v>7792</v>
      </c>
      <c r="B4770" t="s">
        <v>7793</v>
      </c>
    </row>
    <row r="4771" spans="1:2" x14ac:dyDescent="0.25">
      <c r="A4771" t="s">
        <v>7794</v>
      </c>
      <c r="B4771" t="s">
        <v>7795</v>
      </c>
    </row>
    <row r="4772" spans="1:2" x14ac:dyDescent="0.25">
      <c r="A4772" t="s">
        <v>7796</v>
      </c>
      <c r="B4772" t="s">
        <v>7797</v>
      </c>
    </row>
    <row r="4773" spans="1:2" x14ac:dyDescent="0.25">
      <c r="A4773" t="s">
        <v>7798</v>
      </c>
      <c r="B4773" t="s">
        <v>7799</v>
      </c>
    </row>
    <row r="4774" spans="1:2" x14ac:dyDescent="0.25">
      <c r="A4774" t="s">
        <v>7800</v>
      </c>
      <c r="B4774" t="s">
        <v>7801</v>
      </c>
    </row>
    <row r="4775" spans="1:2" x14ac:dyDescent="0.25">
      <c r="A4775" t="s">
        <v>7802</v>
      </c>
      <c r="B4775" t="s">
        <v>7803</v>
      </c>
    </row>
    <row r="4776" spans="1:2" x14ac:dyDescent="0.25">
      <c r="A4776" t="s">
        <v>7804</v>
      </c>
      <c r="B4776" t="s">
        <v>7805</v>
      </c>
    </row>
    <row r="4777" spans="1:2" x14ac:dyDescent="0.25">
      <c r="A4777" t="s">
        <v>7806</v>
      </c>
      <c r="B4777" t="s">
        <v>7807</v>
      </c>
    </row>
    <row r="4778" spans="1:2" x14ac:dyDescent="0.25">
      <c r="A4778" t="s">
        <v>4406</v>
      </c>
      <c r="B4778" t="s">
        <v>7808</v>
      </c>
    </row>
    <row r="4779" spans="1:2" x14ac:dyDescent="0.25">
      <c r="A4779" t="s">
        <v>7809</v>
      </c>
      <c r="B4779" t="s">
        <v>7810</v>
      </c>
    </row>
    <row r="4780" spans="1:2" x14ac:dyDescent="0.25">
      <c r="A4780" t="s">
        <v>3222</v>
      </c>
      <c r="B4780" t="s">
        <v>3223</v>
      </c>
    </row>
    <row r="4781" spans="1:2" x14ac:dyDescent="0.25">
      <c r="A4781" s="21" t="s">
        <v>7811</v>
      </c>
      <c r="B4781" t="s">
        <v>7812</v>
      </c>
    </row>
    <row r="4782" spans="1:2" x14ac:dyDescent="0.25">
      <c r="A4782" t="s">
        <v>7813</v>
      </c>
      <c r="B4782" t="s">
        <v>7814</v>
      </c>
    </row>
    <row r="4783" spans="1:2" x14ac:dyDescent="0.25">
      <c r="A4783" t="s">
        <v>7815</v>
      </c>
      <c r="B4783" t="s">
        <v>7816</v>
      </c>
    </row>
    <row r="4784" spans="1:2" x14ac:dyDescent="0.25">
      <c r="A4784" t="s">
        <v>7817</v>
      </c>
      <c r="B4784" t="s">
        <v>7818</v>
      </c>
    </row>
    <row r="4785" spans="1:2" x14ac:dyDescent="0.25">
      <c r="A4785" t="s">
        <v>2174</v>
      </c>
      <c r="B4785" t="s">
        <v>7819</v>
      </c>
    </row>
    <row r="4786" spans="1:2" x14ac:dyDescent="0.25">
      <c r="A4786" t="s">
        <v>4918</v>
      </c>
      <c r="B4786" t="s">
        <v>4919</v>
      </c>
    </row>
    <row r="4787" spans="1:2" x14ac:dyDescent="0.25">
      <c r="A4787" t="s">
        <v>1455</v>
      </c>
      <c r="B4787" t="s">
        <v>1337</v>
      </c>
    </row>
    <row r="4788" spans="1:2" x14ac:dyDescent="0.25">
      <c r="A4788" t="s">
        <v>7855</v>
      </c>
      <c r="B4788" t="s">
        <v>7856</v>
      </c>
    </row>
    <row r="4789" spans="1:2" x14ac:dyDescent="0.25">
      <c r="A4789" t="s">
        <v>7857</v>
      </c>
      <c r="B4789" t="s">
        <v>7858</v>
      </c>
    </row>
    <row r="4790" spans="1:2" x14ac:dyDescent="0.25">
      <c r="A4790" t="s">
        <v>7859</v>
      </c>
      <c r="B4790" t="s">
        <v>7860</v>
      </c>
    </row>
    <row r="4791" spans="1:2" x14ac:dyDescent="0.25">
      <c r="A4791" t="s">
        <v>7868</v>
      </c>
      <c r="B4791" t="s">
        <v>7869</v>
      </c>
    </row>
    <row r="4792" spans="1:2" x14ac:dyDescent="0.25">
      <c r="A4792" t="s">
        <v>7870</v>
      </c>
      <c r="B4792" t="s">
        <v>7871</v>
      </c>
    </row>
    <row r="4793" spans="1:2" x14ac:dyDescent="0.25">
      <c r="A4793" t="s">
        <v>7872</v>
      </c>
      <c r="B4793" t="s">
        <v>7873</v>
      </c>
    </row>
    <row r="4794" spans="1:2" x14ac:dyDescent="0.25">
      <c r="A4794" t="s">
        <v>7874</v>
      </c>
      <c r="B4794" t="s">
        <v>7875</v>
      </c>
    </row>
    <row r="4795" spans="1:2" x14ac:dyDescent="0.25">
      <c r="A4795" s="14" t="s">
        <v>7876</v>
      </c>
      <c r="B4795" t="s">
        <v>7877</v>
      </c>
    </row>
    <row r="4796" spans="1:2" x14ac:dyDescent="0.25">
      <c r="A4796" s="14" t="s">
        <v>7878</v>
      </c>
      <c r="B4796" t="s">
        <v>7879</v>
      </c>
    </row>
    <row r="4797" spans="1:2" x14ac:dyDescent="0.25">
      <c r="A4797" s="1" t="s">
        <v>7848</v>
      </c>
      <c r="B4797" t="s">
        <v>7849</v>
      </c>
    </row>
    <row r="4798" spans="1:2" x14ac:dyDescent="0.25">
      <c r="A4798" s="16" t="s">
        <v>7880</v>
      </c>
      <c r="B4798" t="s">
        <v>7881</v>
      </c>
    </row>
    <row r="4799" spans="1:2" x14ac:dyDescent="0.25">
      <c r="A4799" s="1" t="s">
        <v>7938</v>
      </c>
      <c r="B4799" t="s">
        <v>7939</v>
      </c>
    </row>
    <row r="4800" spans="1:2" x14ac:dyDescent="0.25">
      <c r="A4800" s="1" t="s">
        <v>1494</v>
      </c>
      <c r="B4800" t="s">
        <v>7955</v>
      </c>
    </row>
    <row r="4801" spans="1:2" x14ac:dyDescent="0.25">
      <c r="A4801" s="1" t="s">
        <v>7956</v>
      </c>
      <c r="B4801" t="s">
        <v>7957</v>
      </c>
    </row>
    <row r="4802" spans="1:2" x14ac:dyDescent="0.25">
      <c r="A4802" s="1" t="s">
        <v>7958</v>
      </c>
      <c r="B4802" t="s">
        <v>7959</v>
      </c>
    </row>
    <row r="4803" spans="1:2" x14ac:dyDescent="0.25">
      <c r="A4803" s="1" t="s">
        <v>7960</v>
      </c>
      <c r="B4803" t="s">
        <v>7961</v>
      </c>
    </row>
    <row r="4804" spans="1:2" x14ac:dyDescent="0.25">
      <c r="A4804" s="21" t="s">
        <v>8041</v>
      </c>
      <c r="B4804" t="s">
        <v>8042</v>
      </c>
    </row>
    <row r="4805" spans="1:2" x14ac:dyDescent="0.25">
      <c r="A4805" s="21" t="s">
        <v>8043</v>
      </c>
      <c r="B4805" t="s">
        <v>8044</v>
      </c>
    </row>
    <row r="4806" spans="1:2" x14ac:dyDescent="0.25">
      <c r="A4806" s="21" t="s">
        <v>8045</v>
      </c>
      <c r="B4806" t="s">
        <v>8046</v>
      </c>
    </row>
    <row r="4807" spans="1:2" x14ac:dyDescent="0.25">
      <c r="B4807" t="s">
        <v>8047</v>
      </c>
    </row>
    <row r="4808" spans="1:2" x14ac:dyDescent="0.25">
      <c r="A4808" s="22" t="s">
        <v>8086</v>
      </c>
      <c r="B4808" t="s">
        <v>8087</v>
      </c>
    </row>
    <row r="4809" spans="1:2" x14ac:dyDescent="0.25">
      <c r="A4809" s="21" t="s">
        <v>8014</v>
      </c>
      <c r="B4809" t="s">
        <v>8015</v>
      </c>
    </row>
    <row r="4810" spans="1:2" x14ac:dyDescent="0.25">
      <c r="A4810" s="21" t="s">
        <v>8089</v>
      </c>
      <c r="B4810" t="s">
        <v>8090</v>
      </c>
    </row>
    <row r="4811" spans="1:2" x14ac:dyDescent="0.25">
      <c r="A4811" s="1" t="s">
        <v>8123</v>
      </c>
      <c r="B4811" t="s">
        <v>8124</v>
      </c>
    </row>
    <row r="4812" spans="1:2" x14ac:dyDescent="0.25">
      <c r="A4812" s="14" t="s">
        <v>8125</v>
      </c>
      <c r="B4812" t="s">
        <v>8126</v>
      </c>
    </row>
    <row r="4813" spans="1:2" x14ac:dyDescent="0.25">
      <c r="A4813" s="1" t="s">
        <v>8127</v>
      </c>
      <c r="B4813" t="s">
        <v>8128</v>
      </c>
    </row>
    <row r="4814" spans="1:2" x14ac:dyDescent="0.25">
      <c r="A4814" s="14" t="s">
        <v>8129</v>
      </c>
      <c r="B4814" t="s">
        <v>8130</v>
      </c>
    </row>
    <row r="4815" spans="1:2" x14ac:dyDescent="0.25">
      <c r="A4815" s="14" t="s">
        <v>8131</v>
      </c>
      <c r="B4815" t="s">
        <v>8134</v>
      </c>
    </row>
    <row r="4816" spans="1:2" x14ac:dyDescent="0.25">
      <c r="A4816" s="1" t="s">
        <v>8135</v>
      </c>
      <c r="B4816" t="s">
        <v>8136</v>
      </c>
    </row>
    <row r="4817" spans="1:2" x14ac:dyDescent="0.25">
      <c r="A4817" s="14" t="s">
        <v>8137</v>
      </c>
      <c r="B4817" t="s">
        <v>8138</v>
      </c>
    </row>
    <row r="4818" spans="1:2" x14ac:dyDescent="0.25">
      <c r="A4818" s="14" t="s">
        <v>8139</v>
      </c>
      <c r="B4818" t="s">
        <v>8140</v>
      </c>
    </row>
    <row r="4819" spans="1:2" x14ac:dyDescent="0.25">
      <c r="A4819" s="14" t="s">
        <v>8141</v>
      </c>
      <c r="B4819" t="s">
        <v>8142</v>
      </c>
    </row>
    <row r="4820" spans="1:2" x14ac:dyDescent="0.25">
      <c r="A4820" s="14" t="s">
        <v>8143</v>
      </c>
      <c r="B4820" t="s">
        <v>8144</v>
      </c>
    </row>
    <row r="4821" spans="1:2" x14ac:dyDescent="0.25">
      <c r="A4821" s="14" t="s">
        <v>8145</v>
      </c>
      <c r="B4821" t="s">
        <v>8146</v>
      </c>
    </row>
    <row r="4822" spans="1:2" x14ac:dyDescent="0.25">
      <c r="A4822" s="14" t="s">
        <v>8147</v>
      </c>
      <c r="B4822" t="s">
        <v>8148</v>
      </c>
    </row>
    <row r="4823" spans="1:2" x14ac:dyDescent="0.25">
      <c r="A4823" s="14" t="s">
        <v>8149</v>
      </c>
      <c r="B4823" t="s">
        <v>8150</v>
      </c>
    </row>
    <row r="4824" spans="1:2" x14ac:dyDescent="0.25">
      <c r="A4824" s="14" t="s">
        <v>8151</v>
      </c>
      <c r="B4824" t="s">
        <v>8152</v>
      </c>
    </row>
    <row r="4825" spans="1:2" x14ac:dyDescent="0.25">
      <c r="A4825" s="14" t="s">
        <v>8153</v>
      </c>
      <c r="B4825" t="s">
        <v>8154</v>
      </c>
    </row>
    <row r="4826" spans="1:2" x14ac:dyDescent="0.25">
      <c r="A4826" s="14" t="s">
        <v>8155</v>
      </c>
      <c r="B4826" t="s">
        <v>8156</v>
      </c>
    </row>
    <row r="4827" spans="1:2" x14ac:dyDescent="0.25">
      <c r="A4827" s="14" t="s">
        <v>8157</v>
      </c>
      <c r="B4827" t="s">
        <v>8158</v>
      </c>
    </row>
    <row r="4828" spans="1:2" x14ac:dyDescent="0.25">
      <c r="A4828" s="14" t="s">
        <v>8159</v>
      </c>
      <c r="B4828" t="s">
        <v>8160</v>
      </c>
    </row>
    <row r="4829" spans="1:2" x14ac:dyDescent="0.25">
      <c r="A4829" s="1" t="s">
        <v>110</v>
      </c>
      <c r="B4829" t="s">
        <v>111</v>
      </c>
    </row>
    <row r="4830" spans="1:2" x14ac:dyDescent="0.25">
      <c r="A4830" s="1" t="s">
        <v>8163</v>
      </c>
      <c r="B4830" t="s">
        <v>8164</v>
      </c>
    </row>
    <row r="4831" spans="1:2" x14ac:dyDescent="0.25">
      <c r="A4831" s="1" t="s">
        <v>8165</v>
      </c>
      <c r="B4831" t="s">
        <v>8166</v>
      </c>
    </row>
    <row r="4832" spans="1:2" x14ac:dyDescent="0.25">
      <c r="A4832" s="14" t="s">
        <v>8167</v>
      </c>
      <c r="B4832" t="s">
        <v>8168</v>
      </c>
    </row>
    <row r="4833" spans="1:2" x14ac:dyDescent="0.25">
      <c r="A4833" s="14" t="s">
        <v>8169</v>
      </c>
      <c r="B4833" t="s">
        <v>8170</v>
      </c>
    </row>
    <row r="4834" spans="1:2" x14ac:dyDescent="0.25">
      <c r="A4834" s="14" t="s">
        <v>8171</v>
      </c>
      <c r="B4834" t="s">
        <v>8172</v>
      </c>
    </row>
    <row r="4835" spans="1:2" x14ac:dyDescent="0.25">
      <c r="A4835" s="14" t="s">
        <v>8173</v>
      </c>
      <c r="B4835" t="s">
        <v>826</v>
      </c>
    </row>
    <row r="4836" spans="1:2" x14ac:dyDescent="0.25">
      <c r="A4836" s="14" t="s">
        <v>8174</v>
      </c>
      <c r="B4836" t="s">
        <v>8175</v>
      </c>
    </row>
    <row r="4837" spans="1:2" x14ac:dyDescent="0.25">
      <c r="A4837" s="14" t="s">
        <v>8176</v>
      </c>
      <c r="B4837" t="s">
        <v>8177</v>
      </c>
    </row>
    <row r="4838" spans="1:2" x14ac:dyDescent="0.25">
      <c r="A4838" s="14" t="s">
        <v>8178</v>
      </c>
      <c r="B4838" t="s">
        <v>8179</v>
      </c>
    </row>
    <row r="4839" spans="1:2" x14ac:dyDescent="0.25">
      <c r="A4839" s="14" t="s">
        <v>8180</v>
      </c>
      <c r="B4839" t="s">
        <v>8181</v>
      </c>
    </row>
    <row r="4840" spans="1:2" x14ac:dyDescent="0.25">
      <c r="A4840" s="14" t="s">
        <v>8182</v>
      </c>
      <c r="B4840" t="s">
        <v>8183</v>
      </c>
    </row>
    <row r="4841" spans="1:2" x14ac:dyDescent="0.25">
      <c r="A4841" s="14" t="s">
        <v>8184</v>
      </c>
      <c r="B4841" t="s">
        <v>8185</v>
      </c>
    </row>
    <row r="4842" spans="1:2" x14ac:dyDescent="0.25">
      <c r="A4842" s="14" t="s">
        <v>8186</v>
      </c>
      <c r="B4842" t="s">
        <v>8187</v>
      </c>
    </row>
    <row r="4843" spans="1:2" x14ac:dyDescent="0.25">
      <c r="A4843" s="1" t="s">
        <v>8437</v>
      </c>
      <c r="B4843" t="s">
        <v>8188</v>
      </c>
    </row>
    <row r="4844" spans="1:2" x14ac:dyDescent="0.25">
      <c r="A4844" s="1" t="s">
        <v>8189</v>
      </c>
      <c r="B4844" t="s">
        <v>8190</v>
      </c>
    </row>
    <row r="4845" spans="1:2" x14ac:dyDescent="0.25">
      <c r="A4845" s="1" t="s">
        <v>8191</v>
      </c>
      <c r="B4845" t="s">
        <v>1178</v>
      </c>
    </row>
    <row r="4846" spans="1:2" x14ac:dyDescent="0.25">
      <c r="A4846" s="1" t="s">
        <v>8192</v>
      </c>
      <c r="B4846" t="s">
        <v>8193</v>
      </c>
    </row>
    <row r="4847" spans="1:2" x14ac:dyDescent="0.25">
      <c r="A4847" s="1" t="s">
        <v>8197</v>
      </c>
      <c r="B4847" t="s">
        <v>8198</v>
      </c>
    </row>
    <row r="4848" spans="1:2" x14ac:dyDescent="0.25">
      <c r="A4848" s="1" t="s">
        <v>8203</v>
      </c>
      <c r="B4848" t="s">
        <v>8204</v>
      </c>
    </row>
    <row r="4849" spans="1:2" x14ac:dyDescent="0.25">
      <c r="A4849" s="1" t="s">
        <v>8205</v>
      </c>
      <c r="B4849" t="s">
        <v>8206</v>
      </c>
    </row>
    <row r="4850" spans="1:2" x14ac:dyDescent="0.25">
      <c r="A4850" s="1" t="s">
        <v>8207</v>
      </c>
      <c r="B4850" t="s">
        <v>8208</v>
      </c>
    </row>
    <row r="4851" spans="1:2" x14ac:dyDescent="0.25">
      <c r="A4851" s="1" t="s">
        <v>8209</v>
      </c>
      <c r="B4851" t="s">
        <v>8210</v>
      </c>
    </row>
    <row r="4852" spans="1:2" x14ac:dyDescent="0.25">
      <c r="A4852" s="1" t="s">
        <v>8211</v>
      </c>
      <c r="B4852" t="s">
        <v>8212</v>
      </c>
    </row>
    <row r="4853" spans="1:2" x14ac:dyDescent="0.25">
      <c r="A4853" s="22" t="s">
        <v>8225</v>
      </c>
      <c r="B4853" t="s">
        <v>8226</v>
      </c>
    </row>
    <row r="4854" spans="1:2" x14ac:dyDescent="0.25">
      <c r="A4854" s="22" t="s">
        <v>8227</v>
      </c>
      <c r="B4854" t="s">
        <v>8228</v>
      </c>
    </row>
    <row r="4855" spans="1:2" x14ac:dyDescent="0.25">
      <c r="A4855" s="22" t="s">
        <v>8229</v>
      </c>
      <c r="B4855" t="s">
        <v>8230</v>
      </c>
    </row>
    <row r="4856" spans="1:2" x14ac:dyDescent="0.25">
      <c r="A4856" s="22" t="s">
        <v>8231</v>
      </c>
      <c r="B4856" t="s">
        <v>8232</v>
      </c>
    </row>
    <row r="4857" spans="1:2" x14ac:dyDescent="0.25">
      <c r="A4857" s="22" t="s">
        <v>8234</v>
      </c>
      <c r="B4857" t="s">
        <v>8235</v>
      </c>
    </row>
    <row r="4858" spans="1:2" x14ac:dyDescent="0.25">
      <c r="A4858" s="1" t="s">
        <v>8237</v>
      </c>
      <c r="B4858" t="s">
        <v>8238</v>
      </c>
    </row>
    <row r="4859" spans="1:2" x14ac:dyDescent="0.25">
      <c r="A4859" s="1" t="s">
        <v>8239</v>
      </c>
      <c r="B4859" t="s">
        <v>8240</v>
      </c>
    </row>
    <row r="4860" spans="1:2" x14ac:dyDescent="0.25">
      <c r="A4860" s="1" t="s">
        <v>8242</v>
      </c>
      <c r="B4860" t="s">
        <v>107</v>
      </c>
    </row>
    <row r="4861" spans="1:2" x14ac:dyDescent="0.25">
      <c r="A4861" s="1" t="s">
        <v>8243</v>
      </c>
      <c r="B4861" t="s">
        <v>8244</v>
      </c>
    </row>
    <row r="4862" spans="1:2" x14ac:dyDescent="0.25">
      <c r="A4862" s="1" t="s">
        <v>8246</v>
      </c>
      <c r="B4862" t="s">
        <v>8247</v>
      </c>
    </row>
    <row r="4863" spans="1:2" x14ac:dyDescent="0.25">
      <c r="A4863" s="1" t="s">
        <v>8248</v>
      </c>
      <c r="B4863" t="s">
        <v>8249</v>
      </c>
    </row>
    <row r="4864" spans="1:2" x14ac:dyDescent="0.25">
      <c r="A4864" s="1" t="s">
        <v>8251</v>
      </c>
      <c r="B4864" t="s">
        <v>8252</v>
      </c>
    </row>
    <row r="4865" spans="1:2" x14ac:dyDescent="0.25">
      <c r="A4865" s="1" t="s">
        <v>8254</v>
      </c>
      <c r="B4865" t="s">
        <v>8255</v>
      </c>
    </row>
    <row r="4866" spans="1:2" x14ac:dyDescent="0.25">
      <c r="A4866" s="1" t="s">
        <v>8256</v>
      </c>
      <c r="B4866" t="s">
        <v>8257</v>
      </c>
    </row>
    <row r="4867" spans="1:2" x14ac:dyDescent="0.25">
      <c r="A4867" s="22" t="s">
        <v>8258</v>
      </c>
      <c r="B4867" t="s">
        <v>8259</v>
      </c>
    </row>
    <row r="4868" spans="1:2" x14ac:dyDescent="0.25">
      <c r="A4868" s="1" t="s">
        <v>8261</v>
      </c>
      <c r="B4868" t="s">
        <v>8262</v>
      </c>
    </row>
    <row r="4869" spans="1:2" x14ac:dyDescent="0.25">
      <c r="A4869" s="1" t="s">
        <v>8263</v>
      </c>
      <c r="B4869" t="s">
        <v>8264</v>
      </c>
    </row>
    <row r="4870" spans="1:2" x14ac:dyDescent="0.25">
      <c r="A4870" s="1" t="s">
        <v>8265</v>
      </c>
      <c r="B4870" t="s">
        <v>8266</v>
      </c>
    </row>
    <row r="4871" spans="1:2" x14ac:dyDescent="0.25">
      <c r="A4871" s="1" t="s">
        <v>8271</v>
      </c>
      <c r="B4871" t="s">
        <v>8272</v>
      </c>
    </row>
    <row r="4872" spans="1:2" x14ac:dyDescent="0.25">
      <c r="A4872" s="22" t="s">
        <v>8275</v>
      </c>
      <c r="B4872" t="s">
        <v>8276</v>
      </c>
    </row>
    <row r="4873" spans="1:2" x14ac:dyDescent="0.25">
      <c r="A4873" s="1" t="s">
        <v>8277</v>
      </c>
      <c r="B4873" t="s">
        <v>8278</v>
      </c>
    </row>
    <row r="4874" spans="1:2" x14ac:dyDescent="0.25">
      <c r="A4874" s="1" t="s">
        <v>8279</v>
      </c>
      <c r="B4874" t="s">
        <v>8280</v>
      </c>
    </row>
    <row r="4875" spans="1:2" x14ac:dyDescent="0.25">
      <c r="A4875" s="1" t="s">
        <v>8281</v>
      </c>
      <c r="B4875" t="s">
        <v>8282</v>
      </c>
    </row>
    <row r="4876" spans="1:2" x14ac:dyDescent="0.25">
      <c r="A4876" s="1" t="s">
        <v>8283</v>
      </c>
      <c r="B4876" t="s">
        <v>8284</v>
      </c>
    </row>
    <row r="4877" spans="1:2" x14ac:dyDescent="0.25">
      <c r="A4877" s="1" t="s">
        <v>8285</v>
      </c>
      <c r="B4877" t="s">
        <v>8286</v>
      </c>
    </row>
    <row r="4878" spans="1:2" x14ac:dyDescent="0.25">
      <c r="A4878" s="22" t="s">
        <v>8289</v>
      </c>
      <c r="B4878" t="s">
        <v>8290</v>
      </c>
    </row>
    <row r="4879" spans="1:2" x14ac:dyDescent="0.25">
      <c r="A4879" s="1" t="s">
        <v>8291</v>
      </c>
      <c r="B4879" t="s">
        <v>8292</v>
      </c>
    </row>
    <row r="4880" spans="1:2" x14ac:dyDescent="0.25">
      <c r="A4880" s="1" t="s">
        <v>8293</v>
      </c>
      <c r="B4880" t="s">
        <v>8294</v>
      </c>
    </row>
    <row r="4881" spans="1:2" x14ac:dyDescent="0.25">
      <c r="A4881" s="1" t="s">
        <v>8295</v>
      </c>
      <c r="B4881" t="s">
        <v>8296</v>
      </c>
    </row>
    <row r="4882" spans="1:2" x14ac:dyDescent="0.25">
      <c r="A4882" s="1" t="s">
        <v>8297</v>
      </c>
      <c r="B4882" t="s">
        <v>8298</v>
      </c>
    </row>
    <row r="4883" spans="1:2" x14ac:dyDescent="0.25">
      <c r="A4883" s="1" t="s">
        <v>8299</v>
      </c>
      <c r="B4883" t="s">
        <v>8087</v>
      </c>
    </row>
    <row r="4884" spans="1:2" x14ac:dyDescent="0.25">
      <c r="A4884" s="1" t="s">
        <v>8300</v>
      </c>
      <c r="B4884" t="s">
        <v>8301</v>
      </c>
    </row>
    <row r="4885" spans="1:2" x14ac:dyDescent="0.25">
      <c r="A4885" s="1" t="s">
        <v>8302</v>
      </c>
      <c r="B4885" t="s">
        <v>8303</v>
      </c>
    </row>
    <row r="4886" spans="1:2" x14ac:dyDescent="0.25">
      <c r="A4886" s="1" t="s">
        <v>8310</v>
      </c>
      <c r="B4886" t="s">
        <v>8311</v>
      </c>
    </row>
    <row r="4887" spans="1:2" x14ac:dyDescent="0.25">
      <c r="A4887" s="1" t="s">
        <v>8321</v>
      </c>
      <c r="B4887" t="s">
        <v>8322</v>
      </c>
    </row>
    <row r="4888" spans="1:2" x14ac:dyDescent="0.25">
      <c r="A4888" s="1" t="s">
        <v>8324</v>
      </c>
      <c r="B4888" t="s">
        <v>8325</v>
      </c>
    </row>
    <row r="4889" spans="1:2" x14ac:dyDescent="0.25">
      <c r="A4889" s="1" t="s">
        <v>8326</v>
      </c>
      <c r="B4889" t="s">
        <v>8327</v>
      </c>
    </row>
    <row r="4890" spans="1:2" x14ac:dyDescent="0.25">
      <c r="A4890" s="1" t="s">
        <v>8333</v>
      </c>
      <c r="B4890" t="s">
        <v>8334</v>
      </c>
    </row>
    <row r="4891" spans="1:2" x14ac:dyDescent="0.25">
      <c r="A4891" s="1" t="s">
        <v>8336</v>
      </c>
      <c r="B4891" t="s">
        <v>8337</v>
      </c>
    </row>
    <row r="4892" spans="1:2" x14ac:dyDescent="0.25">
      <c r="A4892" s="1" t="s">
        <v>8341</v>
      </c>
      <c r="B4892" t="s">
        <v>8342</v>
      </c>
    </row>
    <row r="4893" spans="1:2" x14ac:dyDescent="0.25">
      <c r="A4893" s="1" t="s">
        <v>8343</v>
      </c>
      <c r="B4893" t="s">
        <v>8344</v>
      </c>
    </row>
    <row r="4894" spans="1:2" x14ac:dyDescent="0.25">
      <c r="A4894" s="1" t="s">
        <v>8346</v>
      </c>
      <c r="B4894" t="s">
        <v>8347</v>
      </c>
    </row>
    <row r="4895" spans="1:2" x14ac:dyDescent="0.25">
      <c r="A4895" s="1" t="s">
        <v>8350</v>
      </c>
      <c r="B4895" t="s">
        <v>8351</v>
      </c>
    </row>
    <row r="4896" spans="1:2" x14ac:dyDescent="0.25">
      <c r="A4896" s="1" t="s">
        <v>8352</v>
      </c>
      <c r="B4896" t="s">
        <v>8353</v>
      </c>
    </row>
    <row r="4897" spans="1:2" x14ac:dyDescent="0.25">
      <c r="A4897" s="1" t="s">
        <v>8356</v>
      </c>
      <c r="B4897" t="s">
        <v>8357</v>
      </c>
    </row>
    <row r="4898" spans="1:2" x14ac:dyDescent="0.25">
      <c r="A4898" s="1" t="s">
        <v>8360</v>
      </c>
      <c r="B4898" t="s">
        <v>8361</v>
      </c>
    </row>
    <row r="4899" spans="1:2" x14ac:dyDescent="0.25">
      <c r="A4899" s="1" t="s">
        <v>354</v>
      </c>
      <c r="B4899" t="s">
        <v>8362</v>
      </c>
    </row>
    <row r="4900" spans="1:2" x14ac:dyDescent="0.25">
      <c r="A4900" s="1" t="s">
        <v>8364</v>
      </c>
      <c r="B4900" t="s">
        <v>8365</v>
      </c>
    </row>
    <row r="4901" spans="1:2" x14ac:dyDescent="0.25">
      <c r="A4901" s="1" t="s">
        <v>79</v>
      </c>
      <c r="B4901" t="s">
        <v>8365</v>
      </c>
    </row>
    <row r="4902" spans="1:2" x14ac:dyDescent="0.25">
      <c r="A4902" s="1" t="s">
        <v>8374</v>
      </c>
      <c r="B4902" t="s">
        <v>8375</v>
      </c>
    </row>
    <row r="4903" spans="1:2" x14ac:dyDescent="0.25">
      <c r="A4903" s="1" t="s">
        <v>8379</v>
      </c>
      <c r="B4903" t="s">
        <v>8380</v>
      </c>
    </row>
    <row r="4904" spans="1:2" x14ac:dyDescent="0.25">
      <c r="A4904" s="1" t="s">
        <v>8383</v>
      </c>
      <c r="B4904" t="s">
        <v>8384</v>
      </c>
    </row>
    <row r="4905" spans="1:2" x14ac:dyDescent="0.25">
      <c r="A4905" s="1" t="s">
        <v>8385</v>
      </c>
      <c r="B4905" t="s">
        <v>8386</v>
      </c>
    </row>
    <row r="4906" spans="1:2" x14ac:dyDescent="0.25">
      <c r="A4906" s="1" t="s">
        <v>8389</v>
      </c>
      <c r="B4906" t="s">
        <v>8390</v>
      </c>
    </row>
    <row r="4907" spans="1:2" x14ac:dyDescent="0.25">
      <c r="A4907" s="1" t="s">
        <v>8395</v>
      </c>
      <c r="B4907" t="s">
        <v>8396</v>
      </c>
    </row>
    <row r="4908" spans="1:2" x14ac:dyDescent="0.25">
      <c r="A4908" s="1" t="s">
        <v>331</v>
      </c>
      <c r="B4908" t="s">
        <v>332</v>
      </c>
    </row>
    <row r="4909" spans="1:2" x14ac:dyDescent="0.25">
      <c r="A4909" s="1" t="s">
        <v>827</v>
      </c>
      <c r="B4909" t="s">
        <v>8397</v>
      </c>
    </row>
    <row r="4910" spans="1:2" x14ac:dyDescent="0.25">
      <c r="A4910" s="1" t="s">
        <v>8408</v>
      </c>
      <c r="B4910" t="s">
        <v>8409</v>
      </c>
    </row>
    <row r="4911" spans="1:2" x14ac:dyDescent="0.25">
      <c r="A4911" s="1" t="s">
        <v>8406</v>
      </c>
      <c r="B4911" t="s">
        <v>8407</v>
      </c>
    </row>
    <row r="4912" spans="1:2" x14ac:dyDescent="0.25">
      <c r="A4912" s="1" t="s">
        <v>8404</v>
      </c>
      <c r="B4912" t="s">
        <v>8405</v>
      </c>
    </row>
    <row r="4913" spans="1:2" x14ac:dyDescent="0.25">
      <c r="A4913" s="1" t="s">
        <v>8402</v>
      </c>
      <c r="B4913" t="s">
        <v>8403</v>
      </c>
    </row>
    <row r="4914" spans="1:2" x14ac:dyDescent="0.25">
      <c r="A4914" s="1" t="s">
        <v>8088</v>
      </c>
      <c r="B4914" t="s">
        <v>8411</v>
      </c>
    </row>
    <row r="4915" spans="1:2" x14ac:dyDescent="0.25">
      <c r="A4915" s="1" t="s">
        <v>8400</v>
      </c>
      <c r="B4915" t="s">
        <v>8401</v>
      </c>
    </row>
    <row r="4916" spans="1:2" x14ac:dyDescent="0.25">
      <c r="A4916" s="1" t="s">
        <v>8398</v>
      </c>
      <c r="B4916" t="s">
        <v>8399</v>
      </c>
    </row>
    <row r="4917" spans="1:2" x14ac:dyDescent="0.25">
      <c r="A4917" s="1" t="s">
        <v>7852</v>
      </c>
      <c r="B4917" t="s">
        <v>7853</v>
      </c>
    </row>
    <row r="4918" spans="1:2" x14ac:dyDescent="0.25">
      <c r="A4918" s="1" t="s">
        <v>8413</v>
      </c>
      <c r="B4918" t="s">
        <v>8414</v>
      </c>
    </row>
    <row r="4919" spans="1:2" x14ac:dyDescent="0.25">
      <c r="A4919" s="1" t="s">
        <v>8430</v>
      </c>
      <c r="B4919" t="s">
        <v>8431</v>
      </c>
    </row>
    <row r="4920" spans="1:2" x14ac:dyDescent="0.25">
      <c r="A4920" s="1" t="s">
        <v>8432</v>
      </c>
      <c r="B4920" t="s">
        <v>8433</v>
      </c>
    </row>
    <row r="4921" spans="1:2" x14ac:dyDescent="0.25">
      <c r="A4921" s="1" t="s">
        <v>8438</v>
      </c>
      <c r="B4921" t="s">
        <v>1222</v>
      </c>
    </row>
    <row r="4922" spans="1:2" x14ac:dyDescent="0.25">
      <c r="A4922" s="1" t="s">
        <v>8440</v>
      </c>
      <c r="B4922" t="s">
        <v>8441</v>
      </c>
    </row>
    <row r="4923" spans="1:2" x14ac:dyDescent="0.25">
      <c r="A4923" s="1" t="s">
        <v>8442</v>
      </c>
      <c r="B4923" t="s">
        <v>8443</v>
      </c>
    </row>
    <row r="4924" spans="1:2" x14ac:dyDescent="0.25">
      <c r="A4924" s="1" t="s">
        <v>8444</v>
      </c>
      <c r="B4924" t="s">
        <v>8445</v>
      </c>
    </row>
    <row r="4925" spans="1:2" x14ac:dyDescent="0.25">
      <c r="A4925" s="1" t="s">
        <v>8446</v>
      </c>
      <c r="B4925" t="s">
        <v>8447</v>
      </c>
    </row>
    <row r="4926" spans="1:2" x14ac:dyDescent="0.25">
      <c r="A4926" s="1" t="s">
        <v>8448</v>
      </c>
      <c r="B4926" t="s">
        <v>8449</v>
      </c>
    </row>
    <row r="4927" spans="1:2" x14ac:dyDescent="0.25">
      <c r="A4927" s="1" t="s">
        <v>8450</v>
      </c>
      <c r="B4927" t="s">
        <v>8451</v>
      </c>
    </row>
    <row r="4928" spans="1:2" x14ac:dyDescent="0.25">
      <c r="A4928" s="1" t="s">
        <v>8452</v>
      </c>
      <c r="B4928" t="s">
        <v>691</v>
      </c>
    </row>
    <row r="4929" spans="1:2" x14ac:dyDescent="0.25">
      <c r="A4929" s="1" t="s">
        <v>8454</v>
      </c>
      <c r="B4929" t="s">
        <v>8455</v>
      </c>
    </row>
    <row r="4930" spans="1:2" x14ac:dyDescent="0.25">
      <c r="A4930" s="1" t="s">
        <v>8456</v>
      </c>
      <c r="B4930" t="s">
        <v>8457</v>
      </c>
    </row>
    <row r="4931" spans="1:2" x14ac:dyDescent="0.25">
      <c r="A4931" s="1" t="s">
        <v>8458</v>
      </c>
      <c r="B4931" t="s">
        <v>8459</v>
      </c>
    </row>
    <row r="4932" spans="1:2" x14ac:dyDescent="0.25">
      <c r="A4932" s="1" t="s">
        <v>8460</v>
      </c>
      <c r="B4932" t="s">
        <v>8461</v>
      </c>
    </row>
    <row r="4933" spans="1:2" x14ac:dyDescent="0.25">
      <c r="A4933" s="1" t="s">
        <v>8462</v>
      </c>
      <c r="B4933" t="s">
        <v>8463</v>
      </c>
    </row>
    <row r="4934" spans="1:2" x14ac:dyDescent="0.25">
      <c r="A4934" s="1" t="s">
        <v>8464</v>
      </c>
      <c r="B4934" t="s">
        <v>8465</v>
      </c>
    </row>
    <row r="4935" spans="1:2" x14ac:dyDescent="0.25">
      <c r="A4935" s="1" t="s">
        <v>8466</v>
      </c>
      <c r="B4935" t="s">
        <v>8467</v>
      </c>
    </row>
    <row r="4936" spans="1:2" x14ac:dyDescent="0.25">
      <c r="A4936" s="1" t="s">
        <v>8468</v>
      </c>
      <c r="B4936" t="s">
        <v>8469</v>
      </c>
    </row>
    <row r="4937" spans="1:2" x14ac:dyDescent="0.25">
      <c r="A4937" s="1" t="s">
        <v>8470</v>
      </c>
      <c r="B4937" t="s">
        <v>8471</v>
      </c>
    </row>
    <row r="4938" spans="1:2" x14ac:dyDescent="0.25">
      <c r="A4938" s="1" t="s">
        <v>8472</v>
      </c>
      <c r="B4938" t="s">
        <v>8087</v>
      </c>
    </row>
    <row r="4939" spans="1:2" x14ac:dyDescent="0.25">
      <c r="A4939" s="1" t="s">
        <v>8482</v>
      </c>
      <c r="B4939" t="s">
        <v>8483</v>
      </c>
    </row>
    <row r="4940" spans="1:2" x14ac:dyDescent="0.25">
      <c r="A4940" s="1" t="s">
        <v>8484</v>
      </c>
      <c r="B4940" t="s">
        <v>8485</v>
      </c>
    </row>
    <row r="4941" spans="1:2" x14ac:dyDescent="0.25">
      <c r="A4941" s="1" t="s">
        <v>8486</v>
      </c>
      <c r="B4941" t="s">
        <v>8487</v>
      </c>
    </row>
    <row r="4942" spans="1:2" x14ac:dyDescent="0.25">
      <c r="A4942" s="1" t="s">
        <v>8488</v>
      </c>
      <c r="B4942" t="s">
        <v>8489</v>
      </c>
    </row>
    <row r="4943" spans="1:2" x14ac:dyDescent="0.25">
      <c r="A4943" s="1" t="s">
        <v>8490</v>
      </c>
      <c r="B4943" t="s">
        <v>8491</v>
      </c>
    </row>
    <row r="4944" spans="1:2" x14ac:dyDescent="0.25">
      <c r="A4944" s="1" t="s">
        <v>8492</v>
      </c>
      <c r="B4944" t="s">
        <v>8493</v>
      </c>
    </row>
    <row r="4945" spans="1:2" x14ac:dyDescent="0.25">
      <c r="A4945" s="1" t="s">
        <v>8495</v>
      </c>
      <c r="B4945" t="s">
        <v>8496</v>
      </c>
    </row>
    <row r="4946" spans="1:2" x14ac:dyDescent="0.25">
      <c r="A4946" s="1" t="s">
        <v>8497</v>
      </c>
      <c r="B4946" t="s">
        <v>6649</v>
      </c>
    </row>
    <row r="4947" spans="1:2" x14ac:dyDescent="0.25">
      <c r="A4947" s="1" t="s">
        <v>8498</v>
      </c>
      <c r="B4947" t="s">
        <v>8499</v>
      </c>
    </row>
    <row r="4948" spans="1:2" x14ac:dyDescent="0.25">
      <c r="A4948" s="1" t="s">
        <v>8502</v>
      </c>
      <c r="B4948" t="s">
        <v>8503</v>
      </c>
    </row>
    <row r="4949" spans="1:2" x14ac:dyDescent="0.25">
      <c r="A4949" s="1" t="s">
        <v>8504</v>
      </c>
      <c r="B4949" t="s">
        <v>8505</v>
      </c>
    </row>
    <row r="4950" spans="1:2" x14ac:dyDescent="0.25">
      <c r="A4950" s="1" t="s">
        <v>8506</v>
      </c>
      <c r="B4950" t="s">
        <v>8507</v>
      </c>
    </row>
    <row r="4951" spans="1:2" x14ac:dyDescent="0.25">
      <c r="A4951" s="1" t="s">
        <v>8510</v>
      </c>
      <c r="B4951" t="s">
        <v>8511</v>
      </c>
    </row>
    <row r="4952" spans="1:2" x14ac:dyDescent="0.25">
      <c r="A4952" s="22" t="s">
        <v>8512</v>
      </c>
      <c r="B4952" t="s">
        <v>8513</v>
      </c>
    </row>
    <row r="4953" spans="1:2" x14ac:dyDescent="0.25">
      <c r="A4953" s="1" t="s">
        <v>8514</v>
      </c>
      <c r="B4953" t="s">
        <v>8515</v>
      </c>
    </row>
    <row r="4954" spans="1:2" x14ac:dyDescent="0.25">
      <c r="A4954" s="1" t="s">
        <v>8516</v>
      </c>
      <c r="B4954" t="s">
        <v>8517</v>
      </c>
    </row>
    <row r="4955" spans="1:2" x14ac:dyDescent="0.25">
      <c r="A4955" s="1" t="s">
        <v>8519</v>
      </c>
      <c r="B4955" t="s">
        <v>8520</v>
      </c>
    </row>
    <row r="4956" spans="1:2" x14ac:dyDescent="0.25">
      <c r="A4956" s="1" t="s">
        <v>8523</v>
      </c>
      <c r="B4956" t="s">
        <v>8524</v>
      </c>
    </row>
    <row r="4957" spans="1:2" x14ac:dyDescent="0.25">
      <c r="A4957" s="1" t="s">
        <v>8525</v>
      </c>
      <c r="B4957" t="s">
        <v>8526</v>
      </c>
    </row>
    <row r="4958" spans="1:2" x14ac:dyDescent="0.25">
      <c r="A4958" s="1" t="s">
        <v>8528</v>
      </c>
      <c r="B4958" t="s">
        <v>8529</v>
      </c>
    </row>
    <row r="4959" spans="1:2" x14ac:dyDescent="0.25">
      <c r="A4959" s="1" t="s">
        <v>8531</v>
      </c>
      <c r="B4959" t="s">
        <v>7973</v>
      </c>
    </row>
    <row r="4960" spans="1:2" x14ac:dyDescent="0.25">
      <c r="A4960" s="1" t="s">
        <v>8533</v>
      </c>
      <c r="B4960" t="s">
        <v>1302</v>
      </c>
    </row>
    <row r="4961" spans="1:5" x14ac:dyDescent="0.25">
      <c r="A4961" s="1" t="s">
        <v>8535</v>
      </c>
      <c r="B4961" t="s">
        <v>8536</v>
      </c>
    </row>
    <row r="4962" spans="1:5" x14ac:dyDescent="0.25">
      <c r="A4962" s="1" t="s">
        <v>8537</v>
      </c>
      <c r="B4962" t="s">
        <v>8538</v>
      </c>
    </row>
    <row r="4963" spans="1:5" x14ac:dyDescent="0.25">
      <c r="A4963" s="1" t="s">
        <v>8541</v>
      </c>
      <c r="B4963" t="s">
        <v>225</v>
      </c>
    </row>
    <row r="4964" spans="1:5" x14ac:dyDescent="0.25">
      <c r="A4964" s="1" t="s">
        <v>8542</v>
      </c>
      <c r="B4964" t="s">
        <v>8543</v>
      </c>
    </row>
    <row r="4965" spans="1:5" x14ac:dyDescent="0.25">
      <c r="A4965" s="1" t="s">
        <v>8318</v>
      </c>
      <c r="B4965" t="s">
        <v>543</v>
      </c>
    </row>
    <row r="4966" spans="1:5" x14ac:dyDescent="0.25">
      <c r="A4966" s="1" t="s">
        <v>8547</v>
      </c>
      <c r="B4966" t="s">
        <v>935</v>
      </c>
    </row>
    <row r="4967" spans="1:5" x14ac:dyDescent="0.25">
      <c r="A4967" s="1" t="s">
        <v>8548</v>
      </c>
      <c r="B4967" t="s">
        <v>8549</v>
      </c>
    </row>
    <row r="4968" spans="1:5" x14ac:dyDescent="0.25">
      <c r="A4968" s="1" t="s">
        <v>8550</v>
      </c>
      <c r="B4968" t="s">
        <v>8551</v>
      </c>
    </row>
    <row r="4969" spans="1:5" x14ac:dyDescent="0.25">
      <c r="A4969" s="1" t="s">
        <v>8556</v>
      </c>
      <c r="B4969" t="s">
        <v>8555</v>
      </c>
    </row>
    <row r="4970" spans="1:5" x14ac:dyDescent="0.25">
      <c r="A4970" s="1" t="s">
        <v>8558</v>
      </c>
      <c r="B4970" t="s">
        <v>8559</v>
      </c>
    </row>
    <row r="4971" spans="1:5" x14ac:dyDescent="0.25">
      <c r="A4971" s="1" t="s">
        <v>8560</v>
      </c>
      <c r="B4971" t="s">
        <v>8561</v>
      </c>
    </row>
    <row r="4972" spans="1:5" x14ac:dyDescent="0.25">
      <c r="A4972" s="1" t="s">
        <v>8563</v>
      </c>
      <c r="B4972" t="s">
        <v>8564</v>
      </c>
    </row>
    <row r="4973" spans="1:5" x14ac:dyDescent="0.25">
      <c r="A4973" s="1" t="s">
        <v>8565</v>
      </c>
      <c r="B4973" t="s">
        <v>8566</v>
      </c>
    </row>
    <row r="4974" spans="1:5" x14ac:dyDescent="0.25">
      <c r="A4974" s="1" t="s">
        <v>8567</v>
      </c>
      <c r="B4974" t="s">
        <v>8568</v>
      </c>
    </row>
    <row r="4975" spans="1:5" x14ac:dyDescent="0.25">
      <c r="A4975" s="1" t="s">
        <v>8569</v>
      </c>
      <c r="B4975" t="s">
        <v>8570</v>
      </c>
    </row>
    <row r="4976" spans="1:5" x14ac:dyDescent="0.25">
      <c r="A4976" s="1" t="s">
        <v>8571</v>
      </c>
      <c r="B4976" t="s">
        <v>8572</v>
      </c>
      <c r="E4976">
        <v>288.04000000000002</v>
      </c>
    </row>
    <row r="4977" spans="1:5" x14ac:dyDescent="0.25">
      <c r="A4977" s="1" t="s">
        <v>8574</v>
      </c>
      <c r="B4977" t="s">
        <v>8573</v>
      </c>
      <c r="C4977">
        <v>1936.16</v>
      </c>
      <c r="E4977">
        <v>703.16</v>
      </c>
    </row>
    <row r="4978" spans="1:5" x14ac:dyDescent="0.25">
      <c r="A4978" s="1" t="s">
        <v>8575</v>
      </c>
      <c r="B4978" t="s">
        <v>1207</v>
      </c>
      <c r="C4978">
        <v>1946.16</v>
      </c>
      <c r="E4978">
        <v>191.61</v>
      </c>
    </row>
    <row r="4979" spans="1:5" x14ac:dyDescent="0.25">
      <c r="A4979" s="1" t="s">
        <v>8576</v>
      </c>
      <c r="B4979" t="s">
        <v>8577</v>
      </c>
      <c r="C4979">
        <f>SUM(C4977:C4978)</f>
        <v>3882.32</v>
      </c>
      <c r="E4979">
        <v>370.13</v>
      </c>
    </row>
    <row r="4980" spans="1:5" x14ac:dyDescent="0.25">
      <c r="A4980" s="1" t="s">
        <v>8578</v>
      </c>
      <c r="B4980" t="s">
        <v>8579</v>
      </c>
      <c r="E4980">
        <v>393.22</v>
      </c>
    </row>
    <row r="4981" spans="1:5" x14ac:dyDescent="0.25">
      <c r="A4981" s="31" t="s">
        <v>8580</v>
      </c>
      <c r="B4981" t="s">
        <v>8581</v>
      </c>
      <c r="E4981">
        <f>SUM(E4976:E4980)</f>
        <v>1946.16</v>
      </c>
    </row>
    <row r="4982" spans="1:5" x14ac:dyDescent="0.25">
      <c r="A4982" s="1" t="s">
        <v>8582</v>
      </c>
      <c r="B4982" t="s">
        <v>8583</v>
      </c>
    </row>
    <row r="4983" spans="1:5" x14ac:dyDescent="0.25">
      <c r="A4983" s="1" t="s">
        <v>8585</v>
      </c>
      <c r="B4983" t="s">
        <v>8586</v>
      </c>
    </row>
    <row r="4984" spans="1:5" x14ac:dyDescent="0.25">
      <c r="A4984" s="1" t="s">
        <v>8587</v>
      </c>
      <c r="B4984" t="s">
        <v>8588</v>
      </c>
    </row>
    <row r="4985" spans="1:5" x14ac:dyDescent="0.25">
      <c r="A4985" s="1" t="s">
        <v>8590</v>
      </c>
      <c r="B4985" t="s">
        <v>8591</v>
      </c>
    </row>
    <row r="4986" spans="1:5" x14ac:dyDescent="0.25">
      <c r="A4986" s="1" t="s">
        <v>8609</v>
      </c>
      <c r="B4986" t="s">
        <v>8610</v>
      </c>
    </row>
    <row r="4987" spans="1:5" x14ac:dyDescent="0.25">
      <c r="A4987" s="1" t="s">
        <v>8611</v>
      </c>
      <c r="B4987" t="s">
        <v>8612</v>
      </c>
    </row>
    <row r="4988" spans="1:5" x14ac:dyDescent="0.25">
      <c r="A4988" s="1" t="s">
        <v>8613</v>
      </c>
      <c r="B4988" t="s">
        <v>8614</v>
      </c>
    </row>
    <row r="4989" spans="1:5" x14ac:dyDescent="0.25">
      <c r="A4989" s="1" t="s">
        <v>8615</v>
      </c>
      <c r="B4989" t="s">
        <v>8616</v>
      </c>
    </row>
    <row r="4990" spans="1:5" x14ac:dyDescent="0.25">
      <c r="A4990" s="1" t="s">
        <v>8617</v>
      </c>
      <c r="B4990" t="s">
        <v>8618</v>
      </c>
    </row>
    <row r="4991" spans="1:5" x14ac:dyDescent="0.25">
      <c r="A4991" s="1" t="s">
        <v>8620</v>
      </c>
      <c r="B4991" t="s">
        <v>8621</v>
      </c>
    </row>
    <row r="4992" spans="1:5" x14ac:dyDescent="0.25">
      <c r="A4992" s="1" t="s">
        <v>8625</v>
      </c>
      <c r="B4992" t="s">
        <v>8626</v>
      </c>
    </row>
    <row r="4993" spans="1:2" x14ac:dyDescent="0.25">
      <c r="A4993" s="1" t="s">
        <v>8627</v>
      </c>
      <c r="B4993" t="s">
        <v>8628</v>
      </c>
    </row>
    <row r="4994" spans="1:2" x14ac:dyDescent="0.25">
      <c r="A4994" s="1" t="s">
        <v>8679</v>
      </c>
      <c r="B4994" s="54" t="s">
        <v>8680</v>
      </c>
    </row>
    <row r="4995" spans="1:2" x14ac:dyDescent="0.25">
      <c r="A4995" s="1" t="s">
        <v>8681</v>
      </c>
      <c r="B4995" t="s">
        <v>8682</v>
      </c>
    </row>
    <row r="4996" spans="1:2" x14ac:dyDescent="0.25">
      <c r="A4996" s="1" t="s">
        <v>8685</v>
      </c>
      <c r="B4996" t="s">
        <v>8686</v>
      </c>
    </row>
    <row r="4997" spans="1:2" x14ac:dyDescent="0.25">
      <c r="A4997" s="1" t="s">
        <v>8687</v>
      </c>
      <c r="B4997" t="s">
        <v>8688</v>
      </c>
    </row>
    <row r="4998" spans="1:2" x14ac:dyDescent="0.25">
      <c r="A4998" s="1" t="s">
        <v>8689</v>
      </c>
      <c r="B4998" t="s">
        <v>8690</v>
      </c>
    </row>
    <row r="4999" spans="1:2" x14ac:dyDescent="0.25">
      <c r="A4999" s="1" t="s">
        <v>8691</v>
      </c>
      <c r="B4999" t="s">
        <v>1054</v>
      </c>
    </row>
    <row r="5000" spans="1:2" x14ac:dyDescent="0.25">
      <c r="A5000" s="1" t="s">
        <v>8692</v>
      </c>
      <c r="B5000" t="s">
        <v>8693</v>
      </c>
    </row>
    <row r="5001" spans="1:2" x14ac:dyDescent="0.25">
      <c r="A5001" s="1" t="s">
        <v>8694</v>
      </c>
      <c r="B5001" t="s">
        <v>8695</v>
      </c>
    </row>
    <row r="5002" spans="1:2" x14ac:dyDescent="0.25">
      <c r="A5002" s="1" t="s">
        <v>8696</v>
      </c>
      <c r="B5002" t="s">
        <v>8697</v>
      </c>
    </row>
    <row r="5003" spans="1:2" x14ac:dyDescent="0.25">
      <c r="A5003" s="1" t="s">
        <v>8698</v>
      </c>
      <c r="B5003" t="s">
        <v>8699</v>
      </c>
    </row>
    <row r="5004" spans="1:2" x14ac:dyDescent="0.25">
      <c r="A5004" s="1" t="s">
        <v>8700</v>
      </c>
      <c r="B5004" t="s">
        <v>8701</v>
      </c>
    </row>
    <row r="5005" spans="1:2" x14ac:dyDescent="0.25">
      <c r="A5005" s="1" t="s">
        <v>8702</v>
      </c>
      <c r="B5005" t="s">
        <v>8703</v>
      </c>
    </row>
    <row r="5006" spans="1:2" x14ac:dyDescent="0.25">
      <c r="A5006" s="1" t="s">
        <v>8704</v>
      </c>
      <c r="B5006" t="s">
        <v>8705</v>
      </c>
    </row>
    <row r="5007" spans="1:2" x14ac:dyDescent="0.25">
      <c r="A5007" s="1" t="s">
        <v>8709</v>
      </c>
      <c r="B5007" t="s">
        <v>8710</v>
      </c>
    </row>
    <row r="5008" spans="1:2" x14ac:dyDescent="0.25">
      <c r="A5008" t="s">
        <v>8724</v>
      </c>
      <c r="B5008" t="s">
        <v>8712</v>
      </c>
    </row>
    <row r="5009" spans="1:2" x14ac:dyDescent="0.25">
      <c r="A5009" s="1" t="s">
        <v>8713</v>
      </c>
      <c r="B5009" t="s">
        <v>8714</v>
      </c>
    </row>
    <row r="5010" spans="1:2" x14ac:dyDescent="0.25">
      <c r="A5010" s="1" t="s">
        <v>8716</v>
      </c>
      <c r="B5010" t="s">
        <v>8717</v>
      </c>
    </row>
    <row r="5011" spans="1:2" x14ac:dyDescent="0.25">
      <c r="A5011" s="1" t="s">
        <v>8719</v>
      </c>
      <c r="B5011" t="s">
        <v>8720</v>
      </c>
    </row>
    <row r="5012" spans="1:2" x14ac:dyDescent="0.25">
      <c r="A5012" s="1" t="s">
        <v>8777</v>
      </c>
      <c r="B5012" t="s">
        <v>8776</v>
      </c>
    </row>
    <row r="5013" spans="1:2" x14ac:dyDescent="0.25">
      <c r="A5013" s="1" t="s">
        <v>8775</v>
      </c>
      <c r="B5013" t="s">
        <v>8774</v>
      </c>
    </row>
    <row r="5014" spans="1:2" x14ac:dyDescent="0.25">
      <c r="A5014" s="1" t="s">
        <v>7909</v>
      </c>
      <c r="B5014" t="s">
        <v>8780</v>
      </c>
    </row>
    <row r="5015" spans="1:2" x14ac:dyDescent="0.25">
      <c r="A5015" s="1" t="s">
        <v>8773</v>
      </c>
      <c r="B5015" t="s">
        <v>8772</v>
      </c>
    </row>
    <row r="5016" spans="1:2" x14ac:dyDescent="0.25">
      <c r="A5016" s="1" t="s">
        <v>8771</v>
      </c>
      <c r="B5016" t="s">
        <v>8770</v>
      </c>
    </row>
    <row r="5017" spans="1:2" x14ac:dyDescent="0.25">
      <c r="A5017" s="1" t="s">
        <v>8769</v>
      </c>
      <c r="B5017" t="s">
        <v>8768</v>
      </c>
    </row>
    <row r="5018" spans="1:2" x14ac:dyDescent="0.25">
      <c r="A5018" s="1" t="s">
        <v>348</v>
      </c>
      <c r="B5018" t="s">
        <v>8781</v>
      </c>
    </row>
    <row r="5019" spans="1:2" x14ac:dyDescent="0.25">
      <c r="A5019" s="1" t="s">
        <v>8767</v>
      </c>
      <c r="B5019" t="s">
        <v>8766</v>
      </c>
    </row>
    <row r="5020" spans="1:2" x14ac:dyDescent="0.25">
      <c r="A5020" s="1" t="s">
        <v>8765</v>
      </c>
      <c r="B5020" t="s">
        <v>8764</v>
      </c>
    </row>
    <row r="5021" spans="1:2" x14ac:dyDescent="0.25">
      <c r="A5021" s="1" t="s">
        <v>390</v>
      </c>
      <c r="B5021" t="s">
        <v>8782</v>
      </c>
    </row>
    <row r="5022" spans="1:2" x14ac:dyDescent="0.25">
      <c r="A5022" s="1" t="s">
        <v>8762</v>
      </c>
      <c r="B5022" t="s">
        <v>8763</v>
      </c>
    </row>
    <row r="5023" spans="1:2" x14ac:dyDescent="0.25">
      <c r="A5023" s="1" t="s">
        <v>8760</v>
      </c>
      <c r="B5023" t="s">
        <v>8761</v>
      </c>
    </row>
    <row r="5024" spans="1:2" x14ac:dyDescent="0.25">
      <c r="A5024" s="1" t="s">
        <v>8758</v>
      </c>
      <c r="B5024" t="s">
        <v>8757</v>
      </c>
    </row>
    <row r="5025" spans="1:2" x14ac:dyDescent="0.25">
      <c r="A5025" s="1" t="s">
        <v>8754</v>
      </c>
      <c r="B5025" t="s">
        <v>8753</v>
      </c>
    </row>
    <row r="5026" spans="1:2" x14ac:dyDescent="0.25">
      <c r="A5026" s="1" t="s">
        <v>8752</v>
      </c>
      <c r="B5026" t="s">
        <v>8751</v>
      </c>
    </row>
    <row r="5027" spans="1:2" x14ac:dyDescent="0.25">
      <c r="A5027" s="1" t="s">
        <v>8738</v>
      </c>
      <c r="B5027" t="s">
        <v>8739</v>
      </c>
    </row>
    <row r="5028" spans="1:2" x14ac:dyDescent="0.25">
      <c r="A5028" s="1" t="s">
        <v>8756</v>
      </c>
      <c r="B5028" t="s">
        <v>8659</v>
      </c>
    </row>
    <row r="5029" spans="1:2" x14ac:dyDescent="0.25">
      <c r="A5029" s="1" t="s">
        <v>8759</v>
      </c>
      <c r="B5029" t="s">
        <v>8179</v>
      </c>
    </row>
    <row r="5030" spans="1:2" x14ac:dyDescent="0.25">
      <c r="A5030" s="1" t="s">
        <v>8798</v>
      </c>
      <c r="B5030" t="s">
        <v>8799</v>
      </c>
    </row>
    <row r="5031" spans="1:2" x14ac:dyDescent="0.25">
      <c r="A5031" s="1" t="s">
        <v>8800</v>
      </c>
      <c r="B5031" t="s">
        <v>8801</v>
      </c>
    </row>
    <row r="5032" spans="1:2" x14ac:dyDescent="0.25">
      <c r="A5032" s="1" t="s">
        <v>8802</v>
      </c>
      <c r="B5032" t="s">
        <v>8803</v>
      </c>
    </row>
    <row r="5033" spans="1:2" x14ac:dyDescent="0.25">
      <c r="A5033" s="1" t="s">
        <v>8804</v>
      </c>
      <c r="B5033" t="s">
        <v>1179</v>
      </c>
    </row>
    <row r="5034" spans="1:2" x14ac:dyDescent="0.25">
      <c r="A5034" s="1" t="s">
        <v>8805</v>
      </c>
      <c r="B5034" t="s">
        <v>8806</v>
      </c>
    </row>
    <row r="5035" spans="1:2" x14ac:dyDescent="0.25">
      <c r="A5035" s="1" t="s">
        <v>8807</v>
      </c>
      <c r="B5035" t="s">
        <v>8808</v>
      </c>
    </row>
    <row r="5036" spans="1:2" x14ac:dyDescent="0.25">
      <c r="A5036" s="1" t="s">
        <v>8809</v>
      </c>
      <c r="B5036" t="s">
        <v>8810</v>
      </c>
    </row>
    <row r="5037" spans="1:2" x14ac:dyDescent="0.25">
      <c r="A5037" s="1" t="s">
        <v>8811</v>
      </c>
      <c r="B5037" t="s">
        <v>8812</v>
      </c>
    </row>
    <row r="5038" spans="1:2" x14ac:dyDescent="0.25">
      <c r="A5038" s="22" t="s">
        <v>8813</v>
      </c>
      <c r="B5038" t="s">
        <v>8814</v>
      </c>
    </row>
    <row r="5039" spans="1:2" x14ac:dyDescent="0.25">
      <c r="A5039" s="1" t="s">
        <v>8818</v>
      </c>
      <c r="B5039" t="s">
        <v>8819</v>
      </c>
    </row>
    <row r="5040" spans="1:2" x14ac:dyDescent="0.25">
      <c r="A5040" s="1" t="s">
        <v>8820</v>
      </c>
      <c r="B5040" t="s">
        <v>8821</v>
      </c>
    </row>
    <row r="5041" spans="1:2" x14ac:dyDescent="0.25">
      <c r="A5041" s="1" t="s">
        <v>8822</v>
      </c>
      <c r="B5041" t="s">
        <v>8823</v>
      </c>
    </row>
    <row r="5042" spans="1:2" x14ac:dyDescent="0.25">
      <c r="A5042" s="1" t="s">
        <v>8825</v>
      </c>
      <c r="B5042" t="s">
        <v>8826</v>
      </c>
    </row>
    <row r="5043" spans="1:2" x14ac:dyDescent="0.25">
      <c r="A5043" s="1" t="s">
        <v>8827</v>
      </c>
      <c r="B5043" t="s">
        <v>8038</v>
      </c>
    </row>
    <row r="5044" spans="1:2" x14ac:dyDescent="0.25">
      <c r="A5044" s="1" t="s">
        <v>8828</v>
      </c>
      <c r="B5044" t="s">
        <v>8829</v>
      </c>
    </row>
    <row r="5045" spans="1:2" x14ac:dyDescent="0.25">
      <c r="A5045" s="1" t="s">
        <v>8830</v>
      </c>
      <c r="B5045" t="s">
        <v>8831</v>
      </c>
    </row>
    <row r="5046" spans="1:2" x14ac:dyDescent="0.25">
      <c r="A5046" s="1" t="s">
        <v>8835</v>
      </c>
      <c r="B5046" t="s">
        <v>8836</v>
      </c>
    </row>
    <row r="5047" spans="1:2" x14ac:dyDescent="0.25">
      <c r="A5047" s="1" t="s">
        <v>8838</v>
      </c>
      <c r="B5047" t="s">
        <v>1706</v>
      </c>
    </row>
    <row r="5048" spans="1:2" x14ac:dyDescent="0.25">
      <c r="A5048" s="52" t="s">
        <v>8841</v>
      </c>
      <c r="B5048" t="s">
        <v>837</v>
      </c>
    </row>
    <row r="5049" spans="1:2" x14ac:dyDescent="0.25">
      <c r="A5049" s="1" t="s">
        <v>8842</v>
      </c>
      <c r="B5049" t="s">
        <v>8843</v>
      </c>
    </row>
    <row r="5050" spans="1:2" x14ac:dyDescent="0.25">
      <c r="A5050" s="1" t="s">
        <v>8844</v>
      </c>
      <c r="B5050" t="s">
        <v>1359</v>
      </c>
    </row>
    <row r="5051" spans="1:2" x14ac:dyDescent="0.25">
      <c r="A5051" s="1" t="s">
        <v>8845</v>
      </c>
      <c r="B5051" t="s">
        <v>8846</v>
      </c>
    </row>
    <row r="5052" spans="1:2" x14ac:dyDescent="0.25">
      <c r="A5052" s="1" t="s">
        <v>8847</v>
      </c>
      <c r="B5052" t="s">
        <v>8848</v>
      </c>
    </row>
    <row r="5053" spans="1:2" x14ac:dyDescent="0.25">
      <c r="A5053" s="1" t="s">
        <v>8849</v>
      </c>
      <c r="B5053" t="s">
        <v>8850</v>
      </c>
    </row>
    <row r="5054" spans="1:2" x14ac:dyDescent="0.25">
      <c r="A5054" s="1" t="s">
        <v>8851</v>
      </c>
      <c r="B5054" t="s">
        <v>8852</v>
      </c>
    </row>
    <row r="5055" spans="1:2" x14ac:dyDescent="0.25">
      <c r="A5055" s="1" t="s">
        <v>8853</v>
      </c>
      <c r="B5055" t="s">
        <v>8854</v>
      </c>
    </row>
    <row r="5056" spans="1:2" x14ac:dyDescent="0.25">
      <c r="A5056" s="1" t="s">
        <v>8855</v>
      </c>
      <c r="B5056" t="s">
        <v>8856</v>
      </c>
    </row>
    <row r="5057" spans="1:2" x14ac:dyDescent="0.25">
      <c r="A5057" s="1" t="s">
        <v>8857</v>
      </c>
      <c r="B5057" t="s">
        <v>8858</v>
      </c>
    </row>
    <row r="5058" spans="1:2" x14ac:dyDescent="0.25">
      <c r="A5058" s="1" t="s">
        <v>8859</v>
      </c>
      <c r="B5058" t="s">
        <v>8860</v>
      </c>
    </row>
    <row r="5059" spans="1:2" x14ac:dyDescent="0.25">
      <c r="A5059" s="1" t="s">
        <v>8861</v>
      </c>
      <c r="B5059" t="s">
        <v>8862</v>
      </c>
    </row>
    <row r="5060" spans="1:2" x14ac:dyDescent="0.25">
      <c r="A5060" s="1" t="s">
        <v>8863</v>
      </c>
      <c r="B5060" t="s">
        <v>8864</v>
      </c>
    </row>
    <row r="5061" spans="1:2" x14ac:dyDescent="0.25">
      <c r="A5061" s="1" t="s">
        <v>8865</v>
      </c>
      <c r="B5061" t="s">
        <v>8866</v>
      </c>
    </row>
    <row r="5062" spans="1:2" x14ac:dyDescent="0.25">
      <c r="A5062" s="1" t="s">
        <v>8867</v>
      </c>
      <c r="B5062" t="s">
        <v>8868</v>
      </c>
    </row>
    <row r="5063" spans="1:2" x14ac:dyDescent="0.25">
      <c r="A5063" s="1" t="s">
        <v>8887</v>
      </c>
      <c r="B5063" t="s">
        <v>8888</v>
      </c>
    </row>
    <row r="5064" spans="1:2" x14ac:dyDescent="0.25">
      <c r="A5064" s="1" t="s">
        <v>8889</v>
      </c>
      <c r="B5064" t="s">
        <v>8890</v>
      </c>
    </row>
    <row r="5065" spans="1:2" x14ac:dyDescent="0.25">
      <c r="A5065" s="1" t="s">
        <v>8892</v>
      </c>
      <c r="B5065" t="s">
        <v>8893</v>
      </c>
    </row>
    <row r="5066" spans="1:2" x14ac:dyDescent="0.25">
      <c r="A5066" s="1" t="s">
        <v>8896</v>
      </c>
      <c r="B5066" t="s">
        <v>8087</v>
      </c>
    </row>
    <row r="5067" spans="1:2" x14ac:dyDescent="0.25">
      <c r="A5067" s="1" t="s">
        <v>8899</v>
      </c>
      <c r="B5067" t="s">
        <v>8900</v>
      </c>
    </row>
    <row r="5068" spans="1:2" x14ac:dyDescent="0.25">
      <c r="A5068" s="1" t="s">
        <v>8901</v>
      </c>
      <c r="B5068" t="s">
        <v>8902</v>
      </c>
    </row>
    <row r="5069" spans="1:2" x14ac:dyDescent="0.25">
      <c r="A5069" s="1" t="s">
        <v>8906</v>
      </c>
      <c r="B5069" t="s">
        <v>8907</v>
      </c>
    </row>
    <row r="5070" spans="1:2" x14ac:dyDescent="0.25">
      <c r="A5070" s="1" t="s">
        <v>8969</v>
      </c>
      <c r="B5070" t="s">
        <v>8970</v>
      </c>
    </row>
    <row r="5071" spans="1:2" x14ac:dyDescent="0.25">
      <c r="A5071" s="1" t="s">
        <v>8971</v>
      </c>
      <c r="B5071" t="s">
        <v>8972</v>
      </c>
    </row>
    <row r="5072" spans="1:2" x14ac:dyDescent="0.25">
      <c r="A5072" s="1" t="s">
        <v>8973</v>
      </c>
      <c r="B5072" t="s">
        <v>8974</v>
      </c>
    </row>
    <row r="5073" spans="1:2" x14ac:dyDescent="0.25">
      <c r="A5073" s="1" t="s">
        <v>8975</v>
      </c>
      <c r="B5073" t="s">
        <v>8976</v>
      </c>
    </row>
    <row r="5074" spans="1:2" x14ac:dyDescent="0.25">
      <c r="A5074" s="1" t="s">
        <v>8977</v>
      </c>
      <c r="B5074" t="s">
        <v>8978</v>
      </c>
    </row>
    <row r="5075" spans="1:2" x14ac:dyDescent="0.25">
      <c r="A5075" s="1" t="s">
        <v>8979</v>
      </c>
      <c r="B5075" t="s">
        <v>8980</v>
      </c>
    </row>
    <row r="5076" spans="1:2" x14ac:dyDescent="0.25">
      <c r="A5076" s="1" t="s">
        <v>8981</v>
      </c>
      <c r="B5076" t="s">
        <v>8982</v>
      </c>
    </row>
    <row r="5077" spans="1:2" x14ac:dyDescent="0.25">
      <c r="A5077" s="1" t="s">
        <v>8983</v>
      </c>
      <c r="B5077" t="s">
        <v>8984</v>
      </c>
    </row>
    <row r="5078" spans="1:2" x14ac:dyDescent="0.25">
      <c r="A5078" s="1" t="s">
        <v>8985</v>
      </c>
      <c r="B5078" t="s">
        <v>8986</v>
      </c>
    </row>
    <row r="5079" spans="1:2" x14ac:dyDescent="0.25">
      <c r="A5079" s="1" t="s">
        <v>8987</v>
      </c>
      <c r="B5079" t="s">
        <v>8988</v>
      </c>
    </row>
    <row r="5080" spans="1:2" x14ac:dyDescent="0.25">
      <c r="A5080" s="1" t="s">
        <v>8989</v>
      </c>
      <c r="B5080" t="s">
        <v>8990</v>
      </c>
    </row>
    <row r="5081" spans="1:2" x14ac:dyDescent="0.25">
      <c r="A5081" s="1" t="s">
        <v>8991</v>
      </c>
      <c r="B5081" t="s">
        <v>8992</v>
      </c>
    </row>
    <row r="5082" spans="1:2" x14ac:dyDescent="0.25">
      <c r="A5082" s="22" t="s">
        <v>9017</v>
      </c>
      <c r="B5082" t="s">
        <v>9018</v>
      </c>
    </row>
    <row r="5083" spans="1:2" x14ac:dyDescent="0.25">
      <c r="A5083" s="1" t="s">
        <v>9019</v>
      </c>
      <c r="B5083" t="s">
        <v>9020</v>
      </c>
    </row>
    <row r="5084" spans="1:2" x14ac:dyDescent="0.25">
      <c r="A5084" s="1" t="s">
        <v>9021</v>
      </c>
      <c r="B5084" t="s">
        <v>9022</v>
      </c>
    </row>
    <row r="5085" spans="1:2" x14ac:dyDescent="0.25">
      <c r="A5085" s="1" t="s">
        <v>9023</v>
      </c>
      <c r="B5085" t="s">
        <v>9024</v>
      </c>
    </row>
    <row r="5086" spans="1:2" x14ac:dyDescent="0.25">
      <c r="A5086" s="1" t="s">
        <v>9025</v>
      </c>
      <c r="B5086" t="s">
        <v>9026</v>
      </c>
    </row>
    <row r="5087" spans="1:2" x14ac:dyDescent="0.25">
      <c r="A5087" s="1" t="s">
        <v>9029</v>
      </c>
      <c r="B5087" t="s">
        <v>9030</v>
      </c>
    </row>
    <row r="5088" spans="1:2" x14ac:dyDescent="0.25">
      <c r="A5088" s="1" t="s">
        <v>9031</v>
      </c>
      <c r="B5088" t="s">
        <v>9032</v>
      </c>
    </row>
    <row r="5089" spans="1:2" x14ac:dyDescent="0.25">
      <c r="A5089" s="1" t="s">
        <v>9034</v>
      </c>
      <c r="B5089" t="s">
        <v>9035</v>
      </c>
    </row>
    <row r="5090" spans="1:2" x14ac:dyDescent="0.25">
      <c r="A5090" s="1" t="s">
        <v>9037</v>
      </c>
      <c r="B5090" t="s">
        <v>9038</v>
      </c>
    </row>
    <row r="5091" spans="1:2" x14ac:dyDescent="0.25">
      <c r="A5091" s="1" t="s">
        <v>9039</v>
      </c>
      <c r="B5091" t="s">
        <v>9040</v>
      </c>
    </row>
    <row r="5092" spans="1:2" x14ac:dyDescent="0.25">
      <c r="A5092" s="1" t="s">
        <v>9041</v>
      </c>
      <c r="B5092" t="s">
        <v>9042</v>
      </c>
    </row>
    <row r="5093" spans="1:2" x14ac:dyDescent="0.25">
      <c r="A5093" s="1" t="s">
        <v>9050</v>
      </c>
      <c r="B5093" t="s">
        <v>9051</v>
      </c>
    </row>
    <row r="5094" spans="1:2" x14ac:dyDescent="0.25">
      <c r="A5094" s="1" t="s">
        <v>9052</v>
      </c>
      <c r="B5094" t="s">
        <v>9053</v>
      </c>
    </row>
    <row r="5095" spans="1:2" x14ac:dyDescent="0.25">
      <c r="A5095" s="1" t="s">
        <v>9054</v>
      </c>
      <c r="B5095" t="s">
        <v>9055</v>
      </c>
    </row>
    <row r="5096" spans="1:2" x14ac:dyDescent="0.25">
      <c r="A5096" s="1" t="s">
        <v>9056</v>
      </c>
      <c r="B5096" t="s">
        <v>9057</v>
      </c>
    </row>
    <row r="5097" spans="1:2" x14ac:dyDescent="0.25">
      <c r="A5097" s="1" t="s">
        <v>9058</v>
      </c>
      <c r="B5097" t="s">
        <v>9059</v>
      </c>
    </row>
    <row r="5098" spans="1:2" x14ac:dyDescent="0.25">
      <c r="A5098" s="1" t="s">
        <v>9060</v>
      </c>
      <c r="B5098" t="s">
        <v>9061</v>
      </c>
    </row>
    <row r="5099" spans="1:2" x14ac:dyDescent="0.25">
      <c r="A5099" s="1" t="s">
        <v>9062</v>
      </c>
      <c r="B5099" t="s">
        <v>9063</v>
      </c>
    </row>
    <row r="5100" spans="1:2" x14ac:dyDescent="0.25">
      <c r="A5100" s="1" t="s">
        <v>9064</v>
      </c>
      <c r="B5100" t="s">
        <v>9065</v>
      </c>
    </row>
    <row r="5101" spans="1:2" x14ac:dyDescent="0.25">
      <c r="A5101" s="1" t="s">
        <v>9066</v>
      </c>
      <c r="B5101" t="s">
        <v>9067</v>
      </c>
    </row>
    <row r="5102" spans="1:2" x14ac:dyDescent="0.25">
      <c r="A5102" s="1" t="s">
        <v>9068</v>
      </c>
      <c r="B5102" t="s">
        <v>9069</v>
      </c>
    </row>
    <row r="5103" spans="1:2" x14ac:dyDescent="0.25">
      <c r="A5103" s="1" t="s">
        <v>9070</v>
      </c>
      <c r="B5103" t="s">
        <v>9071</v>
      </c>
    </row>
    <row r="5104" spans="1:2" x14ac:dyDescent="0.25">
      <c r="A5104" s="1" t="s">
        <v>9072</v>
      </c>
      <c r="B5104" t="s">
        <v>9073</v>
      </c>
    </row>
    <row r="5105" spans="1:2" x14ac:dyDescent="0.25">
      <c r="A5105" s="115" t="s">
        <v>9074</v>
      </c>
      <c r="B5105" t="s">
        <v>9075</v>
      </c>
    </row>
    <row r="5106" spans="1:2" x14ac:dyDescent="0.25">
      <c r="A5106" s="1" t="s">
        <v>9090</v>
      </c>
      <c r="B5106" t="s">
        <v>9091</v>
      </c>
    </row>
    <row r="5107" spans="1:2" x14ac:dyDescent="0.25">
      <c r="A5107" s="1" t="s">
        <v>9092</v>
      </c>
      <c r="B5107" t="s">
        <v>9093</v>
      </c>
    </row>
    <row r="5108" spans="1:2" x14ac:dyDescent="0.25">
      <c r="A5108" s="1" t="s">
        <v>9094</v>
      </c>
      <c r="B5108" t="s">
        <v>1448</v>
      </c>
    </row>
    <row r="5109" spans="1:2" x14ac:dyDescent="0.25">
      <c r="A5109" s="1" t="s">
        <v>9095</v>
      </c>
      <c r="B5109" t="s">
        <v>9096</v>
      </c>
    </row>
    <row r="5110" spans="1:2" x14ac:dyDescent="0.25">
      <c r="A5110" s="1" t="s">
        <v>9097</v>
      </c>
      <c r="B5110" t="s">
        <v>9098</v>
      </c>
    </row>
    <row r="5111" spans="1:2" x14ac:dyDescent="0.25">
      <c r="A5111" s="1" t="s">
        <v>9100</v>
      </c>
      <c r="B5111" t="s">
        <v>9101</v>
      </c>
    </row>
    <row r="5112" spans="1:2" x14ac:dyDescent="0.25">
      <c r="A5112" s="1" t="s">
        <v>9102</v>
      </c>
      <c r="B5112" t="s">
        <v>8087</v>
      </c>
    </row>
    <row r="5113" spans="1:2" x14ac:dyDescent="0.25">
      <c r="A5113" s="1" t="s">
        <v>9105</v>
      </c>
      <c r="B5113" t="s">
        <v>8087</v>
      </c>
    </row>
    <row r="5114" spans="1:2" x14ac:dyDescent="0.25">
      <c r="A5114" s="1" t="s">
        <v>9106</v>
      </c>
      <c r="B5114" t="s">
        <v>9107</v>
      </c>
    </row>
    <row r="5115" spans="1:2" x14ac:dyDescent="0.25">
      <c r="A5115" s="1" t="s">
        <v>9110</v>
      </c>
      <c r="B5115" t="s">
        <v>9111</v>
      </c>
    </row>
    <row r="5116" spans="1:2" x14ac:dyDescent="0.25">
      <c r="A5116" s="22" t="s">
        <v>9117</v>
      </c>
      <c r="B5116" t="s">
        <v>9118</v>
      </c>
    </row>
    <row r="5117" spans="1:2" x14ac:dyDescent="0.25">
      <c r="A5117" s="1" t="s">
        <v>9119</v>
      </c>
      <c r="B5117" t="s">
        <v>9120</v>
      </c>
    </row>
    <row r="5118" spans="1:2" x14ac:dyDescent="0.25">
      <c r="A5118" s="1" t="s">
        <v>9121</v>
      </c>
      <c r="B5118" t="s">
        <v>9122</v>
      </c>
    </row>
    <row r="5119" spans="1:2" x14ac:dyDescent="0.25">
      <c r="A5119" s="1" t="s">
        <v>9123</v>
      </c>
      <c r="B5119" t="s">
        <v>9124</v>
      </c>
    </row>
    <row r="5120" spans="1:2" x14ac:dyDescent="0.25">
      <c r="A5120" s="1" t="s">
        <v>9125</v>
      </c>
      <c r="B5120" t="s">
        <v>9126</v>
      </c>
    </row>
    <row r="5121" spans="1:2" x14ac:dyDescent="0.25">
      <c r="A5121" s="1" t="s">
        <v>8312</v>
      </c>
      <c r="B5121" t="s">
        <v>9127</v>
      </c>
    </row>
    <row r="5122" spans="1:2" x14ac:dyDescent="0.25">
      <c r="A5122" s="1" t="s">
        <v>9128</v>
      </c>
      <c r="B5122" t="s">
        <v>9129</v>
      </c>
    </row>
    <row r="5123" spans="1:2" x14ac:dyDescent="0.25">
      <c r="A5123" s="1" t="s">
        <v>9130</v>
      </c>
      <c r="B5123" t="s">
        <v>9131</v>
      </c>
    </row>
    <row r="5124" spans="1:2" x14ac:dyDescent="0.25">
      <c r="A5124" s="1" t="s">
        <v>9132</v>
      </c>
      <c r="B5124" t="s">
        <v>9133</v>
      </c>
    </row>
    <row r="5125" spans="1:2" x14ac:dyDescent="0.25">
      <c r="A5125" s="1" t="s">
        <v>9134</v>
      </c>
      <c r="B5125" t="s">
        <v>9135</v>
      </c>
    </row>
    <row r="5126" spans="1:2" x14ac:dyDescent="0.25">
      <c r="A5126" s="22" t="s">
        <v>9137</v>
      </c>
      <c r="B5126" t="s">
        <v>9138</v>
      </c>
    </row>
    <row r="5127" spans="1:2" x14ac:dyDescent="0.25">
      <c r="A5127" s="22" t="s">
        <v>9139</v>
      </c>
      <c r="B5127" t="s">
        <v>9140</v>
      </c>
    </row>
    <row r="5128" spans="1:2" x14ac:dyDescent="0.25">
      <c r="A5128" s="1" t="s">
        <v>9141</v>
      </c>
      <c r="B5128" t="s">
        <v>9142</v>
      </c>
    </row>
    <row r="5129" spans="1:2" x14ac:dyDescent="0.25">
      <c r="A5129" s="1" t="s">
        <v>9136</v>
      </c>
      <c r="B5129" t="s">
        <v>9143</v>
      </c>
    </row>
    <row r="5130" spans="1:2" x14ac:dyDescent="0.25">
      <c r="A5130" s="1" t="s">
        <v>9144</v>
      </c>
      <c r="B5130" t="s">
        <v>9145</v>
      </c>
    </row>
    <row r="5131" spans="1:2" x14ac:dyDescent="0.25">
      <c r="A5131" s="1" t="s">
        <v>9146</v>
      </c>
      <c r="B5131" t="s">
        <v>9147</v>
      </c>
    </row>
    <row r="5132" spans="1:2" x14ac:dyDescent="0.25">
      <c r="A5132" s="1" t="s">
        <v>9148</v>
      </c>
      <c r="B5132" t="s">
        <v>9149</v>
      </c>
    </row>
    <row r="5133" spans="1:2" x14ac:dyDescent="0.25">
      <c r="A5133" s="1" t="s">
        <v>9150</v>
      </c>
      <c r="B5133" t="s">
        <v>9151</v>
      </c>
    </row>
    <row r="5134" spans="1:2" x14ac:dyDescent="0.25">
      <c r="A5134" s="1" t="s">
        <v>9152</v>
      </c>
      <c r="B5134" t="s">
        <v>9153</v>
      </c>
    </row>
    <row r="5135" spans="1:2" x14ac:dyDescent="0.25">
      <c r="A5135" s="1" t="s">
        <v>9154</v>
      </c>
      <c r="B5135" t="s">
        <v>197</v>
      </c>
    </row>
    <row r="5136" spans="1:2" x14ac:dyDescent="0.25">
      <c r="A5136" s="1" t="s">
        <v>9155</v>
      </c>
      <c r="B5136" t="s">
        <v>9156</v>
      </c>
    </row>
    <row r="5137" spans="1:2" x14ac:dyDescent="0.25">
      <c r="A5137" s="1" t="s">
        <v>9157</v>
      </c>
      <c r="B5137" t="s">
        <v>9158</v>
      </c>
    </row>
    <row r="5138" spans="1:2" x14ac:dyDescent="0.25">
      <c r="A5138" s="1" t="s">
        <v>9159</v>
      </c>
      <c r="B5138" t="s">
        <v>9160</v>
      </c>
    </row>
    <row r="5139" spans="1:2" x14ac:dyDescent="0.25">
      <c r="A5139" s="1" t="s">
        <v>9161</v>
      </c>
      <c r="B5139" t="s">
        <v>9162</v>
      </c>
    </row>
    <row r="5140" spans="1:2" x14ac:dyDescent="0.25">
      <c r="A5140" s="1" t="s">
        <v>9163</v>
      </c>
      <c r="B5140" t="s">
        <v>9164</v>
      </c>
    </row>
    <row r="5141" spans="1:2" x14ac:dyDescent="0.25">
      <c r="A5141" s="1" t="s">
        <v>9165</v>
      </c>
      <c r="B5141" t="s">
        <v>9166</v>
      </c>
    </row>
    <row r="5142" spans="1:2" x14ac:dyDescent="0.25">
      <c r="A5142" s="1" t="s">
        <v>9167</v>
      </c>
      <c r="B5142" t="s">
        <v>9168</v>
      </c>
    </row>
    <row r="5143" spans="1:2" x14ac:dyDescent="0.25">
      <c r="A5143" s="1" t="s">
        <v>9169</v>
      </c>
      <c r="B5143" t="s">
        <v>6673</v>
      </c>
    </row>
    <row r="5144" spans="1:2" x14ac:dyDescent="0.25">
      <c r="A5144" s="1" t="s">
        <v>9170</v>
      </c>
      <c r="B5144" t="s">
        <v>9171</v>
      </c>
    </row>
    <row r="5145" spans="1:2" x14ac:dyDescent="0.25">
      <c r="A5145" s="1" t="s">
        <v>9172</v>
      </c>
      <c r="B5145" t="s">
        <v>9173</v>
      </c>
    </row>
    <row r="5146" spans="1:2" x14ac:dyDescent="0.25">
      <c r="A5146" s="1" t="s">
        <v>9174</v>
      </c>
      <c r="B5146" t="s">
        <v>1594</v>
      </c>
    </row>
    <row r="5147" spans="1:2" x14ac:dyDescent="0.25">
      <c r="A5147" s="1" t="s">
        <v>9175</v>
      </c>
      <c r="B5147" t="s">
        <v>9176</v>
      </c>
    </row>
    <row r="5148" spans="1:2" x14ac:dyDescent="0.25">
      <c r="A5148" s="1" t="s">
        <v>9178</v>
      </c>
      <c r="B5148" t="s">
        <v>9179</v>
      </c>
    </row>
    <row r="5149" spans="1:2" x14ac:dyDescent="0.25">
      <c r="A5149" s="1" t="s">
        <v>9180</v>
      </c>
      <c r="B5149" t="s">
        <v>9181</v>
      </c>
    </row>
    <row r="5150" spans="1:2" x14ac:dyDescent="0.25">
      <c r="A5150" s="1" t="s">
        <v>4471</v>
      </c>
      <c r="B5150" t="s">
        <v>9189</v>
      </c>
    </row>
    <row r="5151" spans="1:2" x14ac:dyDescent="0.25">
      <c r="A5151" s="1"/>
      <c r="B5151" t="s">
        <v>9190</v>
      </c>
    </row>
    <row r="5152" spans="1:2" x14ac:dyDescent="0.25">
      <c r="A5152" s="1"/>
      <c r="B5152" t="s">
        <v>9191</v>
      </c>
    </row>
    <row r="5153" spans="1:2" x14ac:dyDescent="0.25">
      <c r="A5153" s="1"/>
      <c r="B5153" t="s">
        <v>9192</v>
      </c>
    </row>
    <row r="5154" spans="1:2" x14ac:dyDescent="0.25">
      <c r="A5154" s="1"/>
      <c r="B5154" t="s">
        <v>7807</v>
      </c>
    </row>
    <row r="5155" spans="1:2" x14ac:dyDescent="0.25">
      <c r="A5155" s="1"/>
      <c r="B5155" t="s">
        <v>9193</v>
      </c>
    </row>
    <row r="5156" spans="1:2" x14ac:dyDescent="0.25">
      <c r="A5156" s="1"/>
      <c r="B5156" t="s">
        <v>9194</v>
      </c>
    </row>
    <row r="5157" spans="1:2" x14ac:dyDescent="0.25">
      <c r="A5157" s="1"/>
      <c r="B5157" t="s">
        <v>9195</v>
      </c>
    </row>
    <row r="5158" spans="1:2" x14ac:dyDescent="0.25">
      <c r="A5158" s="1"/>
      <c r="B5158" t="s">
        <v>9196</v>
      </c>
    </row>
    <row r="5159" spans="1:2" x14ac:dyDescent="0.25">
      <c r="A5159" s="1" t="s">
        <v>1653</v>
      </c>
      <c r="B5159" t="s">
        <v>9197</v>
      </c>
    </row>
    <row r="5160" spans="1:2" x14ac:dyDescent="0.25">
      <c r="A5160" s="1" t="s">
        <v>1653</v>
      </c>
      <c r="B5160" t="s">
        <v>9198</v>
      </c>
    </row>
    <row r="5161" spans="1:2" x14ac:dyDescent="0.25">
      <c r="A5161" s="1" t="s">
        <v>1174</v>
      </c>
      <c r="B5161" t="s">
        <v>1457</v>
      </c>
    </row>
    <row r="5162" spans="1:2" x14ac:dyDescent="0.25">
      <c r="A5162" s="1" t="s">
        <v>1458</v>
      </c>
      <c r="B5162" t="s">
        <v>1459</v>
      </c>
    </row>
    <row r="5163" spans="1:2" x14ac:dyDescent="0.25">
      <c r="A5163" s="1" t="s">
        <v>1469</v>
      </c>
      <c r="B5163" t="s">
        <v>9199</v>
      </c>
    </row>
    <row r="5164" spans="1:2" x14ac:dyDescent="0.25">
      <c r="A5164" s="1" t="s">
        <v>1469</v>
      </c>
      <c r="B5164" t="s">
        <v>9200</v>
      </c>
    </row>
    <row r="5165" spans="1:2" x14ac:dyDescent="0.25">
      <c r="A5165" s="1" t="s">
        <v>1489</v>
      </c>
      <c r="B5165" t="s">
        <v>1461</v>
      </c>
    </row>
    <row r="5166" spans="1:2" x14ac:dyDescent="0.25">
      <c r="A5166" s="1" t="s">
        <v>1174</v>
      </c>
      <c r="B5166" t="s">
        <v>1463</v>
      </c>
    </row>
    <row r="5167" spans="1:2" x14ac:dyDescent="0.25">
      <c r="A5167" s="1" t="s">
        <v>1464</v>
      </c>
      <c r="B5167" t="s">
        <v>1465</v>
      </c>
    </row>
    <row r="5168" spans="1:2" x14ac:dyDescent="0.25">
      <c r="A5168" s="1" t="s">
        <v>1641</v>
      </c>
      <c r="B5168" t="s">
        <v>1466</v>
      </c>
    </row>
    <row r="5169" spans="1:2" x14ac:dyDescent="0.25">
      <c r="A5169" s="1" t="s">
        <v>1600</v>
      </c>
      <c r="B5169" t="s">
        <v>1470</v>
      </c>
    </row>
    <row r="5170" spans="1:2" x14ac:dyDescent="0.25">
      <c r="A5170" s="1" t="s">
        <v>1489</v>
      </c>
      <c r="B5170" t="s">
        <v>1474</v>
      </c>
    </row>
    <row r="5171" spans="1:2" x14ac:dyDescent="0.25">
      <c r="A5171" s="1" t="s">
        <v>745</v>
      </c>
      <c r="B5171" t="s">
        <v>746</v>
      </c>
    </row>
    <row r="5172" spans="1:2" x14ac:dyDescent="0.25">
      <c r="A5172" s="1" t="s">
        <v>1174</v>
      </c>
      <c r="B5172" t="s">
        <v>1475</v>
      </c>
    </row>
    <row r="5173" spans="1:2" x14ac:dyDescent="0.25">
      <c r="A5173" s="1" t="s">
        <v>1489</v>
      </c>
      <c r="B5173" t="s">
        <v>774</v>
      </c>
    </row>
    <row r="5174" spans="1:2" x14ac:dyDescent="0.25">
      <c r="A5174" s="1" t="s">
        <v>1471</v>
      </c>
      <c r="B5174" t="s">
        <v>1477</v>
      </c>
    </row>
    <row r="5175" spans="1:2" x14ac:dyDescent="0.25">
      <c r="A5175" s="1" t="s">
        <v>1469</v>
      </c>
      <c r="B5175" t="s">
        <v>1479</v>
      </c>
    </row>
    <row r="5176" spans="1:2" x14ac:dyDescent="0.25">
      <c r="A5176" s="1" t="s">
        <v>1174</v>
      </c>
      <c r="B5176" t="s">
        <v>1175</v>
      </c>
    </row>
    <row r="5177" spans="1:2" x14ac:dyDescent="0.25">
      <c r="A5177" s="1" t="s">
        <v>1653</v>
      </c>
      <c r="B5177" t="s">
        <v>9201</v>
      </c>
    </row>
    <row r="5178" spans="1:2" x14ac:dyDescent="0.25">
      <c r="A5178" s="1" t="s">
        <v>1653</v>
      </c>
      <c r="B5178" t="s">
        <v>1483</v>
      </c>
    </row>
    <row r="5179" spans="1:2" x14ac:dyDescent="0.25">
      <c r="A5179" s="1" t="s">
        <v>1174</v>
      </c>
      <c r="B5179" t="s">
        <v>1484</v>
      </c>
    </row>
    <row r="5180" spans="1:2" x14ac:dyDescent="0.25">
      <c r="A5180" s="1" t="s">
        <v>1489</v>
      </c>
      <c r="B5180" t="s">
        <v>1486</v>
      </c>
    </row>
    <row r="5181" spans="1:2" x14ac:dyDescent="0.25">
      <c r="A5181" s="1" t="s">
        <v>1489</v>
      </c>
      <c r="B5181" t="s">
        <v>9202</v>
      </c>
    </row>
    <row r="5182" spans="1:2" x14ac:dyDescent="0.25">
      <c r="A5182" s="1" t="s">
        <v>1469</v>
      </c>
      <c r="B5182" t="s">
        <v>1490</v>
      </c>
    </row>
    <row r="5183" spans="1:2" x14ac:dyDescent="0.25">
      <c r="A5183" s="1" t="s">
        <v>1469</v>
      </c>
      <c r="B5183" t="s">
        <v>1491</v>
      </c>
    </row>
    <row r="5184" spans="1:2" x14ac:dyDescent="0.25">
      <c r="A5184" s="1" t="s">
        <v>1489</v>
      </c>
      <c r="B5184" t="s">
        <v>1495</v>
      </c>
    </row>
    <row r="5185" spans="1:2" x14ac:dyDescent="0.25">
      <c r="A5185" s="1" t="s">
        <v>1469</v>
      </c>
      <c r="B5185" t="s">
        <v>1496</v>
      </c>
    </row>
    <row r="5186" spans="1:2" x14ac:dyDescent="0.25">
      <c r="A5186" s="1" t="s">
        <v>1653</v>
      </c>
      <c r="B5186" t="s">
        <v>1500</v>
      </c>
    </row>
    <row r="5187" spans="1:2" x14ac:dyDescent="0.25">
      <c r="A5187" s="1" t="s">
        <v>1489</v>
      </c>
      <c r="B5187" t="s">
        <v>1503</v>
      </c>
    </row>
    <row r="5188" spans="1:2" x14ac:dyDescent="0.25">
      <c r="A5188" s="1" t="s">
        <v>1653</v>
      </c>
      <c r="B5188" t="s">
        <v>1505</v>
      </c>
    </row>
    <row r="5189" spans="1:2" x14ac:dyDescent="0.25">
      <c r="A5189" s="1" t="s">
        <v>1174</v>
      </c>
      <c r="B5189" t="s">
        <v>1507</v>
      </c>
    </row>
    <row r="5190" spans="1:2" x14ac:dyDescent="0.25">
      <c r="A5190" s="1" t="s">
        <v>1489</v>
      </c>
      <c r="B5190" t="s">
        <v>1509</v>
      </c>
    </row>
    <row r="5191" spans="1:2" x14ac:dyDescent="0.25">
      <c r="A5191" s="1" t="s">
        <v>1510</v>
      </c>
      <c r="B5191" t="s">
        <v>1511</v>
      </c>
    </row>
    <row r="5192" spans="1:2" x14ac:dyDescent="0.25">
      <c r="A5192" s="1" t="s">
        <v>1512</v>
      </c>
      <c r="B5192" t="s">
        <v>1513</v>
      </c>
    </row>
    <row r="5193" spans="1:2" x14ac:dyDescent="0.25">
      <c r="A5193" s="1" t="s">
        <v>1469</v>
      </c>
      <c r="B5193" t="s">
        <v>1515</v>
      </c>
    </row>
    <row r="5194" spans="1:2" x14ac:dyDescent="0.25">
      <c r="A5194" s="1" t="s">
        <v>1641</v>
      </c>
      <c r="B5194" t="s">
        <v>9203</v>
      </c>
    </row>
    <row r="5195" spans="1:2" x14ac:dyDescent="0.25">
      <c r="A5195" s="1" t="s">
        <v>1516</v>
      </c>
      <c r="B5195" t="s">
        <v>1517</v>
      </c>
    </row>
    <row r="5196" spans="1:2" x14ac:dyDescent="0.25">
      <c r="A5196" s="1" t="s">
        <v>745</v>
      </c>
      <c r="B5196" t="s">
        <v>1519</v>
      </c>
    </row>
    <row r="5197" spans="1:2" x14ac:dyDescent="0.25">
      <c r="A5197" s="1" t="s">
        <v>1469</v>
      </c>
      <c r="B5197" t="s">
        <v>1521</v>
      </c>
    </row>
    <row r="5198" spans="1:2" x14ac:dyDescent="0.25">
      <c r="A5198" s="1" t="s">
        <v>1174</v>
      </c>
      <c r="B5198" t="s">
        <v>789</v>
      </c>
    </row>
    <row r="5199" spans="1:2" x14ac:dyDescent="0.25">
      <c r="A5199" s="1" t="s">
        <v>1174</v>
      </c>
      <c r="B5199" t="s">
        <v>1523</v>
      </c>
    </row>
    <row r="5200" spans="1:2" x14ac:dyDescent="0.25">
      <c r="A5200" s="1" t="s">
        <v>1489</v>
      </c>
      <c r="B5200" t="s">
        <v>383</v>
      </c>
    </row>
    <row r="5201" spans="1:2" x14ac:dyDescent="0.25">
      <c r="A5201" s="1" t="s">
        <v>1653</v>
      </c>
      <c r="B5201" t="s">
        <v>1525</v>
      </c>
    </row>
    <row r="5202" spans="1:2" x14ac:dyDescent="0.25">
      <c r="A5202" s="1" t="s">
        <v>1174</v>
      </c>
      <c r="B5202" t="s">
        <v>1526</v>
      </c>
    </row>
    <row r="5203" spans="1:2" x14ac:dyDescent="0.25">
      <c r="A5203" s="1" t="s">
        <v>1489</v>
      </c>
      <c r="B5203" t="s">
        <v>1528</v>
      </c>
    </row>
    <row r="5204" spans="1:2" x14ac:dyDescent="0.25">
      <c r="A5204" s="1" t="s">
        <v>1489</v>
      </c>
      <c r="B5204" t="s">
        <v>1530</v>
      </c>
    </row>
    <row r="5205" spans="1:2" x14ac:dyDescent="0.25">
      <c r="A5205" s="1" t="s">
        <v>1174</v>
      </c>
      <c r="B5205" t="s">
        <v>279</v>
      </c>
    </row>
    <row r="5206" spans="1:2" x14ac:dyDescent="0.25">
      <c r="A5206" s="1" t="s">
        <v>1489</v>
      </c>
      <c r="B5206" t="s">
        <v>9204</v>
      </c>
    </row>
    <row r="5207" spans="1:2" x14ac:dyDescent="0.25">
      <c r="A5207" s="1" t="s">
        <v>1489</v>
      </c>
      <c r="B5207" t="s">
        <v>1533</v>
      </c>
    </row>
    <row r="5208" spans="1:2" x14ac:dyDescent="0.25">
      <c r="A5208" s="1" t="s">
        <v>1469</v>
      </c>
      <c r="B5208" t="s">
        <v>1534</v>
      </c>
    </row>
    <row r="5209" spans="1:2" x14ac:dyDescent="0.25">
      <c r="A5209" s="1" t="s">
        <v>1653</v>
      </c>
      <c r="B5209" t="s">
        <v>1536</v>
      </c>
    </row>
    <row r="5210" spans="1:2" x14ac:dyDescent="0.25">
      <c r="A5210" s="1" t="s">
        <v>1653</v>
      </c>
      <c r="B5210" t="s">
        <v>1538</v>
      </c>
    </row>
    <row r="5211" spans="1:2" x14ac:dyDescent="0.25">
      <c r="A5211" s="1" t="s">
        <v>1653</v>
      </c>
      <c r="B5211" t="s">
        <v>1539</v>
      </c>
    </row>
    <row r="5212" spans="1:2" x14ac:dyDescent="0.25">
      <c r="A5212" s="1" t="s">
        <v>1600</v>
      </c>
      <c r="B5212" t="s">
        <v>1540</v>
      </c>
    </row>
    <row r="5213" spans="1:2" x14ac:dyDescent="0.25">
      <c r="A5213" s="1" t="s">
        <v>1489</v>
      </c>
      <c r="B5213" t="s">
        <v>9205</v>
      </c>
    </row>
    <row r="5214" spans="1:2" x14ac:dyDescent="0.25">
      <c r="A5214" s="1" t="s">
        <v>1174</v>
      </c>
      <c r="B5214" t="s">
        <v>1543</v>
      </c>
    </row>
    <row r="5215" spans="1:2" x14ac:dyDescent="0.25">
      <c r="A5215" s="1" t="s">
        <v>1174</v>
      </c>
      <c r="B5215" t="s">
        <v>9206</v>
      </c>
    </row>
    <row r="5216" spans="1:2" x14ac:dyDescent="0.25">
      <c r="A5216" s="1" t="s">
        <v>1546</v>
      </c>
      <c r="B5216" t="s">
        <v>1547</v>
      </c>
    </row>
    <row r="5217" spans="1:2" x14ac:dyDescent="0.25">
      <c r="A5217" s="1" t="s">
        <v>1641</v>
      </c>
      <c r="B5217" t="s">
        <v>1548</v>
      </c>
    </row>
    <row r="5218" spans="1:2" x14ac:dyDescent="0.25">
      <c r="A5218" s="1" t="s">
        <v>1653</v>
      </c>
      <c r="B5218" t="s">
        <v>1549</v>
      </c>
    </row>
    <row r="5219" spans="1:2" x14ac:dyDescent="0.25">
      <c r="A5219" s="1" t="s">
        <v>1471</v>
      </c>
      <c r="B5219" t="s">
        <v>1551</v>
      </c>
    </row>
    <row r="5220" spans="1:2" x14ac:dyDescent="0.25">
      <c r="A5220" s="1" t="s">
        <v>1471</v>
      </c>
      <c r="B5220" t="s">
        <v>1553</v>
      </c>
    </row>
    <row r="5221" spans="1:2" x14ac:dyDescent="0.25">
      <c r="A5221" s="1" t="s">
        <v>1469</v>
      </c>
      <c r="B5221" t="s">
        <v>1555</v>
      </c>
    </row>
    <row r="5222" spans="1:2" x14ac:dyDescent="0.25">
      <c r="A5222" s="1" t="s">
        <v>1174</v>
      </c>
      <c r="B5222" t="s">
        <v>721</v>
      </c>
    </row>
    <row r="5223" spans="1:2" x14ac:dyDescent="0.25">
      <c r="A5223" s="1" t="s">
        <v>1174</v>
      </c>
      <c r="B5223" t="s">
        <v>1557</v>
      </c>
    </row>
    <row r="5224" spans="1:2" x14ac:dyDescent="0.25">
      <c r="A5224" s="1" t="s">
        <v>1653</v>
      </c>
      <c r="B5224" t="s">
        <v>1558</v>
      </c>
    </row>
    <row r="5225" spans="1:2" x14ac:dyDescent="0.25">
      <c r="A5225" s="1" t="s">
        <v>1653</v>
      </c>
      <c r="B5225" t="s">
        <v>1560</v>
      </c>
    </row>
    <row r="5226" spans="1:2" x14ac:dyDescent="0.25">
      <c r="A5226" s="1" t="s">
        <v>1174</v>
      </c>
      <c r="B5226" t="s">
        <v>800</v>
      </c>
    </row>
    <row r="5227" spans="1:2" x14ac:dyDescent="0.25">
      <c r="A5227" s="1" t="s">
        <v>1471</v>
      </c>
      <c r="B5227" t="s">
        <v>1564</v>
      </c>
    </row>
    <row r="5228" spans="1:2" x14ac:dyDescent="0.25">
      <c r="A5228" s="1" t="s">
        <v>1469</v>
      </c>
      <c r="B5228" t="s">
        <v>1565</v>
      </c>
    </row>
    <row r="5229" spans="1:2" x14ac:dyDescent="0.25">
      <c r="A5229" s="1" t="s">
        <v>39</v>
      </c>
      <c r="B5229" t="s">
        <v>1566</v>
      </c>
    </row>
    <row r="5230" spans="1:2" x14ac:dyDescent="0.25">
      <c r="A5230" s="1" t="s">
        <v>1469</v>
      </c>
      <c r="B5230" t="s">
        <v>1568</v>
      </c>
    </row>
    <row r="5231" spans="1:2" x14ac:dyDescent="0.25">
      <c r="A5231" s="1" t="s">
        <v>1174</v>
      </c>
      <c r="B5231" t="s">
        <v>1570</v>
      </c>
    </row>
    <row r="5232" spans="1:2" x14ac:dyDescent="0.25">
      <c r="A5232" s="1" t="s">
        <v>1653</v>
      </c>
      <c r="B5232" t="s">
        <v>1572</v>
      </c>
    </row>
    <row r="5233" spans="1:2" x14ac:dyDescent="0.25">
      <c r="A5233" s="1" t="s">
        <v>1489</v>
      </c>
      <c r="B5233" t="s">
        <v>497</v>
      </c>
    </row>
    <row r="5234" spans="1:2" x14ac:dyDescent="0.25">
      <c r="A5234" s="1" t="s">
        <v>1653</v>
      </c>
      <c r="B5234" t="s">
        <v>1573</v>
      </c>
    </row>
    <row r="5235" spans="1:2" x14ac:dyDescent="0.25">
      <c r="A5235" s="1" t="s">
        <v>1174</v>
      </c>
      <c r="B5235" t="s">
        <v>1574</v>
      </c>
    </row>
    <row r="5236" spans="1:2" x14ac:dyDescent="0.25">
      <c r="A5236" s="1" t="s">
        <v>1489</v>
      </c>
      <c r="B5236" t="s">
        <v>1575</v>
      </c>
    </row>
    <row r="5237" spans="1:2" x14ac:dyDescent="0.25">
      <c r="A5237" s="1" t="s">
        <v>1653</v>
      </c>
      <c r="B5237" t="s">
        <v>1576</v>
      </c>
    </row>
    <row r="5238" spans="1:2" x14ac:dyDescent="0.25">
      <c r="A5238" s="1" t="s">
        <v>1653</v>
      </c>
      <c r="B5238" t="s">
        <v>1578</v>
      </c>
    </row>
    <row r="5239" spans="1:2" x14ac:dyDescent="0.25">
      <c r="A5239" s="1" t="s">
        <v>1469</v>
      </c>
      <c r="B5239" t="s">
        <v>1579</v>
      </c>
    </row>
    <row r="5240" spans="1:2" x14ac:dyDescent="0.25">
      <c r="A5240" s="1" t="s">
        <v>1653</v>
      </c>
      <c r="B5240" t="s">
        <v>486</v>
      </c>
    </row>
    <row r="5241" spans="1:2" x14ac:dyDescent="0.25">
      <c r="A5241" s="1" t="s">
        <v>1469</v>
      </c>
      <c r="B5241" t="s">
        <v>1581</v>
      </c>
    </row>
    <row r="5242" spans="1:2" x14ac:dyDescent="0.25">
      <c r="A5242" s="1" t="s">
        <v>1641</v>
      </c>
      <c r="B5242" t="s">
        <v>1582</v>
      </c>
    </row>
    <row r="5243" spans="1:2" x14ac:dyDescent="0.25">
      <c r="A5243" s="1" t="s">
        <v>1489</v>
      </c>
      <c r="B5243" t="s">
        <v>795</v>
      </c>
    </row>
    <row r="5244" spans="1:2" x14ac:dyDescent="0.25">
      <c r="A5244" s="1" t="s">
        <v>1489</v>
      </c>
      <c r="B5244" t="s">
        <v>1583</v>
      </c>
    </row>
    <row r="5245" spans="1:2" x14ac:dyDescent="0.25">
      <c r="A5245" s="1" t="s">
        <v>1489</v>
      </c>
      <c r="B5245" t="s">
        <v>1585</v>
      </c>
    </row>
    <row r="5246" spans="1:2" x14ac:dyDescent="0.25">
      <c r="A5246" s="1" t="s">
        <v>1653</v>
      </c>
      <c r="B5246" t="s">
        <v>1587</v>
      </c>
    </row>
    <row r="5247" spans="1:2" x14ac:dyDescent="0.25">
      <c r="A5247" s="1" t="s">
        <v>1653</v>
      </c>
      <c r="B5247" t="s">
        <v>1588</v>
      </c>
    </row>
    <row r="5248" spans="1:2" x14ac:dyDescent="0.25">
      <c r="A5248" s="1" t="s">
        <v>1489</v>
      </c>
      <c r="B5248" t="s">
        <v>1589</v>
      </c>
    </row>
    <row r="5249" spans="1:2" x14ac:dyDescent="0.25">
      <c r="A5249" s="1" t="s">
        <v>1489</v>
      </c>
      <c r="B5249" t="s">
        <v>1591</v>
      </c>
    </row>
    <row r="5250" spans="1:2" x14ac:dyDescent="0.25">
      <c r="A5250" s="1" t="s">
        <v>745</v>
      </c>
      <c r="B5250" t="s">
        <v>1665</v>
      </c>
    </row>
    <row r="5251" spans="1:2" x14ac:dyDescent="0.25">
      <c r="A5251" s="1" t="s">
        <v>1174</v>
      </c>
      <c r="B5251" t="s">
        <v>1593</v>
      </c>
    </row>
    <row r="5252" spans="1:2" x14ac:dyDescent="0.25">
      <c r="A5252" s="1" t="s">
        <v>1469</v>
      </c>
      <c r="B5252" t="s">
        <v>1594</v>
      </c>
    </row>
    <row r="5253" spans="1:2" x14ac:dyDescent="0.25">
      <c r="A5253" s="1" t="s">
        <v>1469</v>
      </c>
      <c r="B5253" t="s">
        <v>1595</v>
      </c>
    </row>
    <row r="5254" spans="1:2" x14ac:dyDescent="0.25">
      <c r="A5254" s="1" t="s">
        <v>1653</v>
      </c>
      <c r="B5254" t="s">
        <v>1597</v>
      </c>
    </row>
    <row r="5255" spans="1:2" x14ac:dyDescent="0.25">
      <c r="A5255" s="1" t="s">
        <v>1489</v>
      </c>
      <c r="B5255" t="s">
        <v>1598</v>
      </c>
    </row>
    <row r="5256" spans="1:2" x14ac:dyDescent="0.25">
      <c r="A5256" s="1" t="s">
        <v>1469</v>
      </c>
      <c r="B5256" t="s">
        <v>1599</v>
      </c>
    </row>
    <row r="5257" spans="1:2" x14ac:dyDescent="0.25">
      <c r="A5257" s="1" t="s">
        <v>1489</v>
      </c>
      <c r="B5257" t="s">
        <v>1601</v>
      </c>
    </row>
    <row r="5258" spans="1:2" x14ac:dyDescent="0.25">
      <c r="A5258" s="1" t="s">
        <v>1174</v>
      </c>
      <c r="B5258" t="s">
        <v>1603</v>
      </c>
    </row>
    <row r="5259" spans="1:2" x14ac:dyDescent="0.25">
      <c r="A5259" s="1" t="s">
        <v>1469</v>
      </c>
      <c r="B5259" t="s">
        <v>1604</v>
      </c>
    </row>
    <row r="5260" spans="1:2" x14ac:dyDescent="0.25">
      <c r="A5260" s="1" t="s">
        <v>3315</v>
      </c>
      <c r="B5260" t="s">
        <v>1605</v>
      </c>
    </row>
    <row r="5261" spans="1:2" x14ac:dyDescent="0.25">
      <c r="A5261" s="1" t="s">
        <v>1174</v>
      </c>
      <c r="B5261" t="s">
        <v>1607</v>
      </c>
    </row>
    <row r="5262" spans="1:2" x14ac:dyDescent="0.25">
      <c r="A5262" s="1" t="s">
        <v>1469</v>
      </c>
      <c r="B5262" t="s">
        <v>1609</v>
      </c>
    </row>
    <row r="5263" spans="1:2" x14ac:dyDescent="0.25">
      <c r="A5263" s="1" t="s">
        <v>1489</v>
      </c>
      <c r="B5263" t="s">
        <v>1611</v>
      </c>
    </row>
    <row r="5264" spans="1:2" x14ac:dyDescent="0.25">
      <c r="A5264" s="1" t="s">
        <v>1489</v>
      </c>
      <c r="B5264" t="s">
        <v>1612</v>
      </c>
    </row>
    <row r="5265" spans="1:2" x14ac:dyDescent="0.25">
      <c r="A5265" s="1" t="s">
        <v>1174</v>
      </c>
      <c r="B5265" t="s">
        <v>1613</v>
      </c>
    </row>
    <row r="5266" spans="1:2" x14ac:dyDescent="0.25">
      <c r="A5266" s="1" t="s">
        <v>9207</v>
      </c>
      <c r="B5266" t="s">
        <v>1615</v>
      </c>
    </row>
    <row r="5267" spans="1:2" x14ac:dyDescent="0.25">
      <c r="A5267" s="1" t="s">
        <v>1653</v>
      </c>
      <c r="B5267" t="s">
        <v>1616</v>
      </c>
    </row>
    <row r="5268" spans="1:2" x14ac:dyDescent="0.25">
      <c r="A5268" s="1" t="s">
        <v>1617</v>
      </c>
      <c r="B5268" t="s">
        <v>1618</v>
      </c>
    </row>
    <row r="5269" spans="1:2" x14ac:dyDescent="0.25">
      <c r="A5269" s="1" t="s">
        <v>1469</v>
      </c>
      <c r="B5269" t="s">
        <v>1619</v>
      </c>
    </row>
    <row r="5270" spans="1:2" x14ac:dyDescent="0.25">
      <c r="A5270" s="1" t="s">
        <v>1653</v>
      </c>
      <c r="B5270" t="s">
        <v>1620</v>
      </c>
    </row>
    <row r="5271" spans="1:2" x14ac:dyDescent="0.25">
      <c r="A5271" s="1" t="s">
        <v>1174</v>
      </c>
      <c r="B5271" t="s">
        <v>1622</v>
      </c>
    </row>
    <row r="5272" spans="1:2" x14ac:dyDescent="0.25">
      <c r="A5272" s="1" t="s">
        <v>1489</v>
      </c>
      <c r="B5272" t="s">
        <v>1623</v>
      </c>
    </row>
    <row r="5273" spans="1:2" x14ac:dyDescent="0.25">
      <c r="A5273" s="1" t="s">
        <v>1174</v>
      </c>
      <c r="B5273" t="s">
        <v>1625</v>
      </c>
    </row>
    <row r="5274" spans="1:2" x14ac:dyDescent="0.25">
      <c r="A5274" s="1" t="s">
        <v>1174</v>
      </c>
      <c r="B5274" t="s">
        <v>1627</v>
      </c>
    </row>
    <row r="5275" spans="1:2" x14ac:dyDescent="0.25">
      <c r="A5275" s="1" t="s">
        <v>1641</v>
      </c>
      <c r="B5275" t="s">
        <v>1629</v>
      </c>
    </row>
    <row r="5276" spans="1:2" x14ac:dyDescent="0.25">
      <c r="A5276" s="1" t="s">
        <v>1469</v>
      </c>
      <c r="B5276" t="s">
        <v>1630</v>
      </c>
    </row>
    <row r="5277" spans="1:2" x14ac:dyDescent="0.25">
      <c r="A5277" s="1" t="s">
        <v>1653</v>
      </c>
      <c r="B5277" t="s">
        <v>1631</v>
      </c>
    </row>
    <row r="5278" spans="1:2" x14ac:dyDescent="0.25">
      <c r="A5278" s="1" t="s">
        <v>1600</v>
      </c>
      <c r="B5278" t="s">
        <v>9208</v>
      </c>
    </row>
    <row r="5279" spans="1:2" x14ac:dyDescent="0.25">
      <c r="A5279" s="1" t="s">
        <v>1634</v>
      </c>
      <c r="B5279" t="s">
        <v>1635</v>
      </c>
    </row>
    <row r="5280" spans="1:2" x14ac:dyDescent="0.25">
      <c r="A5280" s="1" t="s">
        <v>1489</v>
      </c>
      <c r="B5280" t="s">
        <v>1637</v>
      </c>
    </row>
    <row r="5281" spans="1:2" x14ac:dyDescent="0.25">
      <c r="A5281" s="1" t="s">
        <v>1489</v>
      </c>
      <c r="B5281" t="s">
        <v>1639</v>
      </c>
    </row>
    <row r="5282" spans="1:2" x14ac:dyDescent="0.25">
      <c r="A5282" s="1" t="s">
        <v>1174</v>
      </c>
      <c r="B5282" t="s">
        <v>1640</v>
      </c>
    </row>
    <row r="5283" spans="1:2" x14ac:dyDescent="0.25">
      <c r="A5283" s="1" t="s">
        <v>1641</v>
      </c>
      <c r="B5283" t="s">
        <v>1642</v>
      </c>
    </row>
    <row r="5284" spans="1:2" x14ac:dyDescent="0.25">
      <c r="A5284" s="1" t="s">
        <v>1653</v>
      </c>
      <c r="B5284" t="s">
        <v>1644</v>
      </c>
    </row>
    <row r="5285" spans="1:2" x14ac:dyDescent="0.25">
      <c r="A5285" s="1" t="s">
        <v>1469</v>
      </c>
      <c r="B5285" t="s">
        <v>1459</v>
      </c>
    </row>
    <row r="5286" spans="1:2" x14ac:dyDescent="0.25">
      <c r="A5286" s="1" t="s">
        <v>1653</v>
      </c>
      <c r="B5286" t="s">
        <v>1646</v>
      </c>
    </row>
    <row r="5287" spans="1:2" x14ac:dyDescent="0.25">
      <c r="A5287" s="1" t="s">
        <v>1489</v>
      </c>
      <c r="B5287" t="s">
        <v>1648</v>
      </c>
    </row>
    <row r="5288" spans="1:2" x14ac:dyDescent="0.25">
      <c r="A5288" s="1" t="s">
        <v>1469</v>
      </c>
      <c r="B5288" t="s">
        <v>1650</v>
      </c>
    </row>
    <row r="5289" spans="1:2" x14ac:dyDescent="0.25">
      <c r="A5289" s="1" t="s">
        <v>1469</v>
      </c>
      <c r="B5289" t="s">
        <v>1651</v>
      </c>
    </row>
    <row r="5290" spans="1:2" x14ac:dyDescent="0.25">
      <c r="A5290" s="1" t="s">
        <v>1641</v>
      </c>
      <c r="B5290" t="s">
        <v>1652</v>
      </c>
    </row>
    <row r="5291" spans="1:2" x14ac:dyDescent="0.25">
      <c r="A5291" s="1" t="s">
        <v>1174</v>
      </c>
      <c r="B5291" t="s">
        <v>1654</v>
      </c>
    </row>
    <row r="5292" spans="1:2" x14ac:dyDescent="0.25">
      <c r="A5292" s="1" t="s">
        <v>1174</v>
      </c>
      <c r="B5292" t="s">
        <v>1642</v>
      </c>
    </row>
    <row r="5293" spans="1:2" x14ac:dyDescent="0.25">
      <c r="A5293" s="1" t="s">
        <v>1471</v>
      </c>
      <c r="B5293" t="s">
        <v>1472</v>
      </c>
    </row>
    <row r="5294" spans="1:2" x14ac:dyDescent="0.25">
      <c r="A5294" s="1" t="s">
        <v>1492</v>
      </c>
      <c r="B5294" t="s">
        <v>1493</v>
      </c>
    </row>
    <row r="5295" spans="1:2" x14ac:dyDescent="0.25">
      <c r="A5295" s="1" t="s">
        <v>1174</v>
      </c>
      <c r="B5295" t="s">
        <v>1656</v>
      </c>
    </row>
    <row r="5296" spans="1:2" x14ac:dyDescent="0.25">
      <c r="A5296" s="1" t="s">
        <v>1469</v>
      </c>
      <c r="B5296" t="s">
        <v>1658</v>
      </c>
    </row>
    <row r="5297" spans="1:2" x14ac:dyDescent="0.25">
      <c r="A5297" s="1" t="s">
        <v>1469</v>
      </c>
      <c r="B5297" t="s">
        <v>1660</v>
      </c>
    </row>
    <row r="5298" spans="1:2" x14ac:dyDescent="0.25">
      <c r="A5298" s="1" t="s">
        <v>1653</v>
      </c>
      <c r="B5298" t="s">
        <v>1662</v>
      </c>
    </row>
    <row r="5299" spans="1:2" x14ac:dyDescent="0.25">
      <c r="A5299" s="1" t="s">
        <v>1489</v>
      </c>
      <c r="B5299" t="s">
        <v>1663</v>
      </c>
    </row>
    <row r="5300" spans="1:2" x14ac:dyDescent="0.25">
      <c r="A5300" s="1" t="s">
        <v>1600</v>
      </c>
      <c r="B5300" t="s">
        <v>1511</v>
      </c>
    </row>
    <row r="5301" spans="1:2" x14ac:dyDescent="0.25">
      <c r="A5301" s="1" t="s">
        <v>1467</v>
      </c>
      <c r="B5301" t="s">
        <v>1667</v>
      </c>
    </row>
    <row r="5302" spans="1:2" x14ac:dyDescent="0.25">
      <c r="A5302" s="1" t="s">
        <v>1469</v>
      </c>
      <c r="B5302" t="s">
        <v>746</v>
      </c>
    </row>
    <row r="5303" spans="1:2" x14ac:dyDescent="0.25">
      <c r="A5303" s="1" t="s">
        <v>1749</v>
      </c>
      <c r="B5303" t="s">
        <v>1750</v>
      </c>
    </row>
    <row r="5304" spans="1:2" x14ac:dyDescent="0.25">
      <c r="A5304" s="1" t="s">
        <v>2411</v>
      </c>
      <c r="B5304" t="s">
        <v>2412</v>
      </c>
    </row>
    <row r="5305" spans="1:2" x14ac:dyDescent="0.25">
      <c r="A5305" s="1" t="s">
        <v>9209</v>
      </c>
      <c r="B5305" t="s">
        <v>9210</v>
      </c>
    </row>
    <row r="5306" spans="1:2" x14ac:dyDescent="0.25">
      <c r="A5306" s="1" t="s">
        <v>9211</v>
      </c>
      <c r="B5306" t="s">
        <v>9212</v>
      </c>
    </row>
    <row r="5307" spans="1:2" x14ac:dyDescent="0.25">
      <c r="A5307" s="1" t="s">
        <v>2407</v>
      </c>
      <c r="B5307" t="s">
        <v>9213</v>
      </c>
    </row>
    <row r="5308" spans="1:2" x14ac:dyDescent="0.25">
      <c r="A5308" s="1" t="s">
        <v>1676</v>
      </c>
      <c r="B5308" t="s">
        <v>9214</v>
      </c>
    </row>
    <row r="5309" spans="1:2" x14ac:dyDescent="0.25">
      <c r="A5309" s="1" t="s">
        <v>7848</v>
      </c>
      <c r="B5309" t="s">
        <v>9215</v>
      </c>
    </row>
    <row r="5310" spans="1:2" x14ac:dyDescent="0.25">
      <c r="A5310" s="1" t="s">
        <v>9216</v>
      </c>
      <c r="B5310" t="s">
        <v>9217</v>
      </c>
    </row>
    <row r="5311" spans="1:2" x14ac:dyDescent="0.25">
      <c r="A5311" s="1" t="s">
        <v>2672</v>
      </c>
      <c r="B5311" t="s">
        <v>9218</v>
      </c>
    </row>
    <row r="5312" spans="1:2" x14ac:dyDescent="0.25">
      <c r="A5312" s="1" t="s">
        <v>8041</v>
      </c>
      <c r="B5312" t="s">
        <v>9219</v>
      </c>
    </row>
    <row r="5313" spans="1:2" x14ac:dyDescent="0.25">
      <c r="A5313" s="1" t="s">
        <v>9220</v>
      </c>
      <c r="B5313" t="s">
        <v>9221</v>
      </c>
    </row>
    <row r="5314" spans="1:2" x14ac:dyDescent="0.25">
      <c r="A5314" s="1" t="s">
        <v>2967</v>
      </c>
      <c r="B5314" t="s">
        <v>9222</v>
      </c>
    </row>
    <row r="5315" spans="1:2" x14ac:dyDescent="0.25">
      <c r="A5315" s="1" t="s">
        <v>1501</v>
      </c>
      <c r="B5315" t="s">
        <v>1502</v>
      </c>
    </row>
    <row r="5316" spans="1:2" x14ac:dyDescent="0.25">
      <c r="A5316" s="1" t="s">
        <v>9223</v>
      </c>
      <c r="B5316" t="s">
        <v>9224</v>
      </c>
    </row>
    <row r="5317" spans="1:2" x14ac:dyDescent="0.25">
      <c r="A5317" s="1" t="s">
        <v>1048</v>
      </c>
      <c r="B5317" t="s">
        <v>2348</v>
      </c>
    </row>
    <row r="5318" spans="1:2" x14ac:dyDescent="0.25">
      <c r="A5318" s="1" t="s">
        <v>1497</v>
      </c>
      <c r="B5318" t="s">
        <v>1498</v>
      </c>
    </row>
    <row r="5319" spans="1:2" x14ac:dyDescent="0.25">
      <c r="A5319" s="1" t="s">
        <v>2759</v>
      </c>
      <c r="B5319" t="s">
        <v>9225</v>
      </c>
    </row>
    <row r="5320" spans="1:2" x14ac:dyDescent="0.25">
      <c r="A5320" s="1" t="s">
        <v>6370</v>
      </c>
      <c r="B5320" t="s">
        <v>9226</v>
      </c>
    </row>
    <row r="5321" spans="1:2" x14ac:dyDescent="0.25">
      <c r="A5321" s="1" t="s">
        <v>9227</v>
      </c>
      <c r="B5321" t="s">
        <v>9228</v>
      </c>
    </row>
    <row r="5322" spans="1:2" x14ac:dyDescent="0.25">
      <c r="A5322" s="1" t="s">
        <v>7874</v>
      </c>
      <c r="B5322" t="s">
        <v>7875</v>
      </c>
    </row>
    <row r="5323" spans="1:2" x14ac:dyDescent="0.25">
      <c r="A5323" s="1" t="s">
        <v>9229</v>
      </c>
      <c r="B5323" t="s">
        <v>9230</v>
      </c>
    </row>
    <row r="5324" spans="1:2" x14ac:dyDescent="0.25">
      <c r="A5324" s="1" t="s">
        <v>132</v>
      </c>
      <c r="B5324" t="s">
        <v>1663</v>
      </c>
    </row>
    <row r="5325" spans="1:2" x14ac:dyDescent="0.25">
      <c r="A5325" s="1" t="s">
        <v>3558</v>
      </c>
      <c r="B5325" t="s">
        <v>3559</v>
      </c>
    </row>
    <row r="5326" spans="1:2" x14ac:dyDescent="0.25">
      <c r="A5326" s="1" t="s">
        <v>9231</v>
      </c>
      <c r="B5326" t="s">
        <v>9232</v>
      </c>
    </row>
    <row r="5327" spans="1:2" x14ac:dyDescent="0.25">
      <c r="A5327" s="1" t="s">
        <v>1703</v>
      </c>
      <c r="B5327" t="s">
        <v>9233</v>
      </c>
    </row>
    <row r="5328" spans="1:2" x14ac:dyDescent="0.25">
      <c r="A5328" s="1" t="s">
        <v>9234</v>
      </c>
      <c r="B5328" t="s">
        <v>9235</v>
      </c>
    </row>
    <row r="5329" spans="1:2" x14ac:dyDescent="0.25">
      <c r="A5329" s="1" t="s">
        <v>2606</v>
      </c>
      <c r="B5329" t="s">
        <v>9236</v>
      </c>
    </row>
    <row r="5330" spans="1:2" x14ac:dyDescent="0.25">
      <c r="A5330" s="1" t="s">
        <v>9237</v>
      </c>
      <c r="B5330" t="s">
        <v>9238</v>
      </c>
    </row>
    <row r="5331" spans="1:2" x14ac:dyDescent="0.25">
      <c r="A5331" s="1" t="s">
        <v>9239</v>
      </c>
      <c r="B5331" t="s">
        <v>9212</v>
      </c>
    </row>
    <row r="5332" spans="1:2" x14ac:dyDescent="0.25">
      <c r="A5332" s="1" t="s">
        <v>7166</v>
      </c>
      <c r="B5332" t="s">
        <v>9240</v>
      </c>
    </row>
    <row r="5333" spans="1:2" x14ac:dyDescent="0.25">
      <c r="A5333" s="1" t="s">
        <v>9241</v>
      </c>
      <c r="B5333" t="s">
        <v>9242</v>
      </c>
    </row>
    <row r="5334" spans="1:2" x14ac:dyDescent="0.25">
      <c r="A5334" s="1" t="s">
        <v>4979</v>
      </c>
      <c r="B5334" t="s">
        <v>9243</v>
      </c>
    </row>
    <row r="5335" spans="1:2" x14ac:dyDescent="0.25">
      <c r="A5335" s="1" t="s">
        <v>4987</v>
      </c>
      <c r="B5335" t="s">
        <v>9244</v>
      </c>
    </row>
    <row r="5336" spans="1:2" x14ac:dyDescent="0.25">
      <c r="A5336" s="1" t="s">
        <v>2990</v>
      </c>
      <c r="B5336" t="s">
        <v>2991</v>
      </c>
    </row>
    <row r="5337" spans="1:2" x14ac:dyDescent="0.25">
      <c r="A5337" s="1" t="s">
        <v>9245</v>
      </c>
      <c r="B5337" t="s">
        <v>9246</v>
      </c>
    </row>
    <row r="5338" spans="1:2" x14ac:dyDescent="0.25">
      <c r="A5338" s="1" t="s">
        <v>2969</v>
      </c>
      <c r="B5338" t="s">
        <v>9247</v>
      </c>
    </row>
    <row r="5339" spans="1:2" x14ac:dyDescent="0.25">
      <c r="A5339" s="1" t="s">
        <v>9248</v>
      </c>
      <c r="B5339" t="s">
        <v>9249</v>
      </c>
    </row>
    <row r="5340" spans="1:2" x14ac:dyDescent="0.25">
      <c r="A5340" s="1" t="s">
        <v>9250</v>
      </c>
      <c r="B5340" t="s">
        <v>9251</v>
      </c>
    </row>
    <row r="5341" spans="1:2" x14ac:dyDescent="0.25">
      <c r="A5341" s="1" t="s">
        <v>567</v>
      </c>
      <c r="B5341" t="s">
        <v>568</v>
      </c>
    </row>
    <row r="5342" spans="1:2" x14ac:dyDescent="0.25">
      <c r="A5342" s="1" t="s">
        <v>3345</v>
      </c>
      <c r="B5342" t="s">
        <v>9035</v>
      </c>
    </row>
    <row r="5343" spans="1:2" x14ac:dyDescent="0.25">
      <c r="A5343" s="1" t="s">
        <v>9252</v>
      </c>
      <c r="B5343" t="s">
        <v>9253</v>
      </c>
    </row>
    <row r="5344" spans="1:2" x14ac:dyDescent="0.25">
      <c r="A5344" s="1" t="s">
        <v>459</v>
      </c>
      <c r="B5344" t="s">
        <v>460</v>
      </c>
    </row>
    <row r="5345" spans="1:2" x14ac:dyDescent="0.25">
      <c r="A5345" s="1" t="s">
        <v>6580</v>
      </c>
      <c r="B5345" t="s">
        <v>9254</v>
      </c>
    </row>
    <row r="5346" spans="1:2" x14ac:dyDescent="0.25">
      <c r="A5346" s="1" t="s">
        <v>2868</v>
      </c>
      <c r="B5346" t="s">
        <v>2869</v>
      </c>
    </row>
    <row r="5347" spans="1:2" x14ac:dyDescent="0.25">
      <c r="A5347" s="1" t="s">
        <v>6865</v>
      </c>
      <c r="B5347" t="s">
        <v>9255</v>
      </c>
    </row>
    <row r="5348" spans="1:2" x14ac:dyDescent="0.25">
      <c r="A5348" s="1" t="s">
        <v>2943</v>
      </c>
      <c r="B5348" t="s">
        <v>9256</v>
      </c>
    </row>
    <row r="5349" spans="1:2" x14ac:dyDescent="0.25">
      <c r="A5349" s="1" t="s">
        <v>2249</v>
      </c>
      <c r="B5349" t="s">
        <v>9257</v>
      </c>
    </row>
    <row r="5350" spans="1:2" x14ac:dyDescent="0.25">
      <c r="A5350" s="1" t="s">
        <v>4775</v>
      </c>
      <c r="B5350" t="s">
        <v>4776</v>
      </c>
    </row>
    <row r="5351" spans="1:2" x14ac:dyDescent="0.25">
      <c r="A5351" s="1" t="s">
        <v>9258</v>
      </c>
      <c r="B5351" t="s">
        <v>9259</v>
      </c>
    </row>
    <row r="5352" spans="1:2" x14ac:dyDescent="0.25">
      <c r="A5352" s="1" t="s">
        <v>2634</v>
      </c>
      <c r="B5352" t="s">
        <v>2635</v>
      </c>
    </row>
    <row r="5353" spans="1:2" x14ac:dyDescent="0.25">
      <c r="A5353" s="1" t="s">
        <v>8611</v>
      </c>
      <c r="B5353" t="s">
        <v>8612</v>
      </c>
    </row>
    <row r="5354" spans="1:2" x14ac:dyDescent="0.25">
      <c r="A5354" s="1" t="s">
        <v>9260</v>
      </c>
      <c r="B5354" t="s">
        <v>9261</v>
      </c>
    </row>
    <row r="5355" spans="1:2" x14ac:dyDescent="0.25">
      <c r="A5355" s="1" t="s">
        <v>9262</v>
      </c>
      <c r="B5355" t="s">
        <v>9263</v>
      </c>
    </row>
    <row r="5356" spans="1:2" x14ac:dyDescent="0.25">
      <c r="A5356" s="1" t="s">
        <v>1467</v>
      </c>
      <c r="B5356" t="s">
        <v>1468</v>
      </c>
    </row>
    <row r="5357" spans="1:2" x14ac:dyDescent="0.25">
      <c r="A5357" s="1" t="s">
        <v>9264</v>
      </c>
      <c r="B5357" t="s">
        <v>9265</v>
      </c>
    </row>
    <row r="5358" spans="1:2" x14ac:dyDescent="0.25">
      <c r="A5358" s="1" t="s">
        <v>9266</v>
      </c>
      <c r="B5358" t="s">
        <v>9267</v>
      </c>
    </row>
    <row r="5359" spans="1:2" x14ac:dyDescent="0.25">
      <c r="A5359" s="1" t="s">
        <v>97</v>
      </c>
      <c r="B5359" t="s">
        <v>9268</v>
      </c>
    </row>
    <row r="5360" spans="1:2" x14ac:dyDescent="0.25">
      <c r="A5360" s="1" t="s">
        <v>9269</v>
      </c>
      <c r="B5360" t="s">
        <v>9270</v>
      </c>
    </row>
    <row r="5361" spans="1:2" x14ac:dyDescent="0.25">
      <c r="A5361" s="1" t="s">
        <v>3895</v>
      </c>
      <c r="B5361" t="s">
        <v>9271</v>
      </c>
    </row>
    <row r="5362" spans="1:2" x14ac:dyDescent="0.25">
      <c r="A5362" s="1" t="s">
        <v>3376</v>
      </c>
      <c r="B5362" t="s">
        <v>9272</v>
      </c>
    </row>
    <row r="5363" spans="1:2" x14ac:dyDescent="0.25">
      <c r="A5363" s="1" t="s">
        <v>1821</v>
      </c>
      <c r="B5363" t="s">
        <v>1822</v>
      </c>
    </row>
    <row r="5364" spans="1:2" x14ac:dyDescent="0.25">
      <c r="A5364" s="1" t="s">
        <v>3222</v>
      </c>
      <c r="B5364" t="s">
        <v>9273</v>
      </c>
    </row>
    <row r="5365" spans="1:2" x14ac:dyDescent="0.25">
      <c r="A5365" s="1" t="s">
        <v>9274</v>
      </c>
      <c r="B5365" t="s">
        <v>9275</v>
      </c>
    </row>
    <row r="5366" spans="1:2" x14ac:dyDescent="0.25">
      <c r="A5366" s="1" t="s">
        <v>2577</v>
      </c>
      <c r="B5366" t="s">
        <v>9276</v>
      </c>
    </row>
    <row r="5367" spans="1:2" x14ac:dyDescent="0.25">
      <c r="A5367" s="1" t="s">
        <v>7162</v>
      </c>
      <c r="B5367" t="s">
        <v>9277</v>
      </c>
    </row>
    <row r="5368" spans="1:2" x14ac:dyDescent="0.25">
      <c r="A5368" s="1" t="s">
        <v>9262</v>
      </c>
      <c r="B5368" t="s">
        <v>9263</v>
      </c>
    </row>
    <row r="5369" spans="1:2" x14ac:dyDescent="0.25">
      <c r="A5369" s="1" t="s">
        <v>1501</v>
      </c>
      <c r="B5369" t="s">
        <v>1661</v>
      </c>
    </row>
    <row r="5370" spans="1:2" x14ac:dyDescent="0.25">
      <c r="A5370" s="1" t="s">
        <v>9278</v>
      </c>
      <c r="B5370" t="s">
        <v>9279</v>
      </c>
    </row>
    <row r="5371" spans="1:2" x14ac:dyDescent="0.25">
      <c r="A5371" s="1" t="s">
        <v>9269</v>
      </c>
      <c r="B5371" t="s">
        <v>9270</v>
      </c>
    </row>
    <row r="5372" spans="1:2" x14ac:dyDescent="0.25">
      <c r="A5372" s="1" t="s">
        <v>8560</v>
      </c>
      <c r="B5372" t="s">
        <v>9280</v>
      </c>
    </row>
    <row r="5373" spans="1:2" x14ac:dyDescent="0.25">
      <c r="A5373" s="1" t="s">
        <v>1709</v>
      </c>
      <c r="B5373" t="s">
        <v>9281</v>
      </c>
    </row>
    <row r="5374" spans="1:2" x14ac:dyDescent="0.25">
      <c r="A5374" s="1" t="s">
        <v>9282</v>
      </c>
      <c r="B5374" t="s">
        <v>9283</v>
      </c>
    </row>
    <row r="5375" spans="1:2" x14ac:dyDescent="0.25">
      <c r="A5375" s="1" t="s">
        <v>637</v>
      </c>
      <c r="B5375" t="s">
        <v>9284</v>
      </c>
    </row>
    <row r="5376" spans="1:2" x14ac:dyDescent="0.25">
      <c r="A5376" s="1" t="s">
        <v>1649</v>
      </c>
      <c r="B5376" t="s">
        <v>9285</v>
      </c>
    </row>
    <row r="5377" spans="1:2" x14ac:dyDescent="0.25">
      <c r="A5377" s="1" t="s">
        <v>9286</v>
      </c>
      <c r="B5377" t="s">
        <v>9287</v>
      </c>
    </row>
    <row r="5378" spans="1:2" x14ac:dyDescent="0.25">
      <c r="A5378" s="1" t="s">
        <v>9288</v>
      </c>
      <c r="B5378" t="s">
        <v>9289</v>
      </c>
    </row>
    <row r="5379" spans="1:2" x14ac:dyDescent="0.25">
      <c r="A5379" s="1" t="s">
        <v>8620</v>
      </c>
      <c r="B5379" t="s">
        <v>8621</v>
      </c>
    </row>
    <row r="5380" spans="1:2" x14ac:dyDescent="0.25">
      <c r="A5380" s="1" t="s">
        <v>9290</v>
      </c>
      <c r="B5380" t="s">
        <v>9291</v>
      </c>
    </row>
    <row r="5381" spans="1:2" x14ac:dyDescent="0.25">
      <c r="A5381" s="1" t="s">
        <v>9292</v>
      </c>
      <c r="B5381" t="s">
        <v>9293</v>
      </c>
    </row>
    <row r="5382" spans="1:2" x14ac:dyDescent="0.25">
      <c r="A5382" s="1" t="s">
        <v>9294</v>
      </c>
      <c r="B5382" t="s">
        <v>9295</v>
      </c>
    </row>
    <row r="5383" spans="1:2" x14ac:dyDescent="0.25">
      <c r="A5383" s="1" t="s">
        <v>2363</v>
      </c>
      <c r="B5383" t="s">
        <v>9296</v>
      </c>
    </row>
    <row r="5384" spans="1:2" x14ac:dyDescent="0.25">
      <c r="A5384" s="1" t="s">
        <v>9297</v>
      </c>
      <c r="B5384" t="s">
        <v>9298</v>
      </c>
    </row>
    <row r="5385" spans="1:2" x14ac:dyDescent="0.25">
      <c r="A5385" s="1" t="s">
        <v>9299</v>
      </c>
      <c r="B5385" t="s">
        <v>9300</v>
      </c>
    </row>
    <row r="5386" spans="1:2" x14ac:dyDescent="0.25">
      <c r="A5386" s="1" t="s">
        <v>9301</v>
      </c>
      <c r="B5386" t="s">
        <v>9302</v>
      </c>
    </row>
    <row r="5387" spans="1:2" x14ac:dyDescent="0.25">
      <c r="A5387" s="1" t="s">
        <v>9303</v>
      </c>
      <c r="B5387" t="s">
        <v>9304</v>
      </c>
    </row>
    <row r="5388" spans="1:2" x14ac:dyDescent="0.25">
      <c r="A5388" s="1" t="s">
        <v>9305</v>
      </c>
      <c r="B5388" t="s">
        <v>9306</v>
      </c>
    </row>
    <row r="5389" spans="1:2" x14ac:dyDescent="0.25">
      <c r="A5389" s="1" t="s">
        <v>7719</v>
      </c>
      <c r="B5389" t="s">
        <v>9307</v>
      </c>
    </row>
    <row r="5390" spans="1:2" x14ac:dyDescent="0.25">
      <c r="A5390" s="1" t="s">
        <v>3499</v>
      </c>
      <c r="B5390" t="s">
        <v>3500</v>
      </c>
    </row>
    <row r="5391" spans="1:2" x14ac:dyDescent="0.25">
      <c r="A5391" s="1" t="s">
        <v>3529</v>
      </c>
      <c r="B5391" t="s">
        <v>3530</v>
      </c>
    </row>
    <row r="5392" spans="1:2" x14ac:dyDescent="0.25">
      <c r="A5392" s="1" t="s">
        <v>3895</v>
      </c>
      <c r="B5392" t="s">
        <v>9308</v>
      </c>
    </row>
    <row r="5393" spans="1:2" x14ac:dyDescent="0.25">
      <c r="A5393" s="1" t="s">
        <v>4350</v>
      </c>
      <c r="B5393" t="s">
        <v>9309</v>
      </c>
    </row>
    <row r="5394" spans="1:2" x14ac:dyDescent="0.25">
      <c r="A5394" s="1" t="s">
        <v>2251</v>
      </c>
      <c r="B5394" t="s">
        <v>9310</v>
      </c>
    </row>
    <row r="5395" spans="1:2" x14ac:dyDescent="0.25">
      <c r="A5395" s="1" t="s">
        <v>9311</v>
      </c>
      <c r="B5395" t="s">
        <v>9312</v>
      </c>
    </row>
    <row r="5396" spans="1:2" x14ac:dyDescent="0.25">
      <c r="A5396" s="1" t="s">
        <v>5884</v>
      </c>
      <c r="B5396" t="s">
        <v>9313</v>
      </c>
    </row>
    <row r="5397" spans="1:2" x14ac:dyDescent="0.25">
      <c r="A5397" s="1" t="s">
        <v>2872</v>
      </c>
      <c r="B5397" t="s">
        <v>2873</v>
      </c>
    </row>
    <row r="5398" spans="1:2" x14ac:dyDescent="0.25">
      <c r="A5398" s="1" t="s">
        <v>9314</v>
      </c>
      <c r="B5398" t="s">
        <v>9315</v>
      </c>
    </row>
    <row r="5399" spans="1:2" x14ac:dyDescent="0.25">
      <c r="A5399" s="1" t="s">
        <v>9316</v>
      </c>
      <c r="B5399" t="s">
        <v>9317</v>
      </c>
    </row>
    <row r="5400" spans="1:2" x14ac:dyDescent="0.25">
      <c r="A5400" s="1" t="s">
        <v>9318</v>
      </c>
      <c r="B5400" t="s">
        <v>9319</v>
      </c>
    </row>
    <row r="5401" spans="1:2" x14ac:dyDescent="0.25">
      <c r="A5401" s="1" t="s">
        <v>9320</v>
      </c>
      <c r="B5401" t="s">
        <v>9321</v>
      </c>
    </row>
    <row r="5402" spans="1:2" x14ac:dyDescent="0.25">
      <c r="A5402" s="1" t="s">
        <v>9322</v>
      </c>
      <c r="B5402" t="s">
        <v>9323</v>
      </c>
    </row>
    <row r="5403" spans="1:2" x14ac:dyDescent="0.25">
      <c r="A5403" s="1" t="s">
        <v>9324</v>
      </c>
      <c r="B5403" t="s">
        <v>9325</v>
      </c>
    </row>
    <row r="5404" spans="1:2" x14ac:dyDescent="0.25">
      <c r="A5404" s="1" t="s">
        <v>2292</v>
      </c>
      <c r="B5404" t="s">
        <v>9326</v>
      </c>
    </row>
    <row r="5405" spans="1:2" x14ac:dyDescent="0.25">
      <c r="A5405" s="1" t="s">
        <v>1464</v>
      </c>
      <c r="B5405" t="s">
        <v>1465</v>
      </c>
    </row>
    <row r="5406" spans="1:2" x14ac:dyDescent="0.25">
      <c r="A5406" s="1" t="s">
        <v>3728</v>
      </c>
      <c r="B5406" t="s">
        <v>3729</v>
      </c>
    </row>
    <row r="5407" spans="1:2" x14ac:dyDescent="0.25">
      <c r="A5407" s="1" t="s">
        <v>4418</v>
      </c>
      <c r="B5407" t="s">
        <v>9327</v>
      </c>
    </row>
    <row r="5408" spans="1:2" x14ac:dyDescent="0.25">
      <c r="A5408" s="1" t="s">
        <v>9328</v>
      </c>
      <c r="B5408" t="s">
        <v>9329</v>
      </c>
    </row>
    <row r="5409" spans="1:2" x14ac:dyDescent="0.25">
      <c r="A5409" s="1" t="s">
        <v>2423</v>
      </c>
      <c r="B5409" t="s">
        <v>9330</v>
      </c>
    </row>
    <row r="5410" spans="1:2" x14ac:dyDescent="0.25">
      <c r="A5410" s="1" t="s">
        <v>9331</v>
      </c>
      <c r="B5410" t="s">
        <v>9332</v>
      </c>
    </row>
    <row r="5411" spans="1:2" x14ac:dyDescent="0.25">
      <c r="A5411" s="1" t="s">
        <v>9333</v>
      </c>
      <c r="B5411" t="s">
        <v>9334</v>
      </c>
    </row>
    <row r="5412" spans="1:2" x14ac:dyDescent="0.25">
      <c r="A5412" s="1" t="s">
        <v>9335</v>
      </c>
      <c r="B5412" t="s">
        <v>9336</v>
      </c>
    </row>
    <row r="5413" spans="1:2" x14ac:dyDescent="0.25">
      <c r="A5413" s="1" t="s">
        <v>2229</v>
      </c>
      <c r="B5413" t="s">
        <v>9337</v>
      </c>
    </row>
    <row r="5414" spans="1:2" x14ac:dyDescent="0.25">
      <c r="A5414" s="1" t="s">
        <v>9338</v>
      </c>
      <c r="B5414" t="s">
        <v>9339</v>
      </c>
    </row>
    <row r="5415" spans="1:2" x14ac:dyDescent="0.25">
      <c r="A5415" s="1" t="s">
        <v>6301</v>
      </c>
      <c r="B5415" t="s">
        <v>9340</v>
      </c>
    </row>
    <row r="5416" spans="1:2" x14ac:dyDescent="0.25">
      <c r="A5416" s="1" t="s">
        <v>9341</v>
      </c>
      <c r="B5416" t="s">
        <v>9342</v>
      </c>
    </row>
    <row r="5417" spans="1:2" x14ac:dyDescent="0.25">
      <c r="A5417" s="1" t="s">
        <v>9343</v>
      </c>
      <c r="B5417" t="s">
        <v>9344</v>
      </c>
    </row>
    <row r="5418" spans="1:2" x14ac:dyDescent="0.25">
      <c r="A5418" s="1" t="s">
        <v>9345</v>
      </c>
      <c r="B5418" t="s">
        <v>9346</v>
      </c>
    </row>
    <row r="5419" spans="1:2" x14ac:dyDescent="0.25">
      <c r="A5419" s="1" t="s">
        <v>2719</v>
      </c>
      <c r="B5419" t="s">
        <v>2720</v>
      </c>
    </row>
    <row r="5420" spans="1:2" x14ac:dyDescent="0.25">
      <c r="A5420" s="1" t="s">
        <v>5553</v>
      </c>
      <c r="B5420" t="s">
        <v>5554</v>
      </c>
    </row>
    <row r="5421" spans="1:2" x14ac:dyDescent="0.25">
      <c r="A5421" s="1" t="s">
        <v>6980</v>
      </c>
      <c r="B5421" t="s">
        <v>9347</v>
      </c>
    </row>
    <row r="5422" spans="1:2" x14ac:dyDescent="0.25">
      <c r="A5422" s="1" t="s">
        <v>9348</v>
      </c>
      <c r="B5422" t="s">
        <v>9349</v>
      </c>
    </row>
    <row r="5423" spans="1:2" x14ac:dyDescent="0.25">
      <c r="A5423" s="1" t="s">
        <v>5483</v>
      </c>
      <c r="B5423" t="s">
        <v>9350</v>
      </c>
    </row>
    <row r="5424" spans="1:2" x14ac:dyDescent="0.25">
      <c r="A5424" s="1" t="s">
        <v>9351</v>
      </c>
      <c r="B5424" t="s">
        <v>9352</v>
      </c>
    </row>
    <row r="5425" spans="1:2" x14ac:dyDescent="0.25">
      <c r="A5425" s="1" t="s">
        <v>637</v>
      </c>
      <c r="B5425" t="s">
        <v>9353</v>
      </c>
    </row>
    <row r="5426" spans="1:2" x14ac:dyDescent="0.25">
      <c r="A5426" s="1" t="s">
        <v>2744</v>
      </c>
      <c r="B5426" t="s">
        <v>9354</v>
      </c>
    </row>
    <row r="5427" spans="1:2" x14ac:dyDescent="0.25">
      <c r="A5427" s="1" t="s">
        <v>9318</v>
      </c>
      <c r="B5427" t="s">
        <v>9329</v>
      </c>
    </row>
    <row r="5428" spans="1:2" x14ac:dyDescent="0.25">
      <c r="A5428" s="1" t="s">
        <v>5114</v>
      </c>
      <c r="B5428" t="s">
        <v>9355</v>
      </c>
    </row>
    <row r="5429" spans="1:2" x14ac:dyDescent="0.25">
      <c r="A5429" s="1" t="s">
        <v>9356</v>
      </c>
      <c r="B5429" t="s">
        <v>9357</v>
      </c>
    </row>
    <row r="5430" spans="1:2" x14ac:dyDescent="0.25">
      <c r="A5430" s="1" t="s">
        <v>9358</v>
      </c>
      <c r="B5430" t="s">
        <v>9359</v>
      </c>
    </row>
    <row r="5431" spans="1:2" x14ac:dyDescent="0.25">
      <c r="A5431" s="1" t="s">
        <v>9360</v>
      </c>
      <c r="B5431" t="s">
        <v>9361</v>
      </c>
    </row>
    <row r="5432" spans="1:2" x14ac:dyDescent="0.25">
      <c r="A5432" s="1" t="s">
        <v>35</v>
      </c>
      <c r="B5432" t="s">
        <v>6839</v>
      </c>
    </row>
    <row r="5433" spans="1:2" x14ac:dyDescent="0.25">
      <c r="A5433" s="1" t="s">
        <v>2249</v>
      </c>
      <c r="B5433" t="s">
        <v>9362</v>
      </c>
    </row>
    <row r="5434" spans="1:2" x14ac:dyDescent="0.25">
      <c r="A5434" s="1" t="s">
        <v>9363</v>
      </c>
      <c r="B5434" t="s">
        <v>9364</v>
      </c>
    </row>
    <row r="5435" spans="1:2" x14ac:dyDescent="0.25">
      <c r="A5435" s="1" t="s">
        <v>9365</v>
      </c>
      <c r="B5435" t="s">
        <v>9366</v>
      </c>
    </row>
    <row r="5436" spans="1:2" x14ac:dyDescent="0.25">
      <c r="A5436" s="1" t="s">
        <v>9367</v>
      </c>
      <c r="B5436" t="s">
        <v>9368</v>
      </c>
    </row>
    <row r="5437" spans="1:2" x14ac:dyDescent="0.25">
      <c r="A5437" s="1" t="s">
        <v>9369</v>
      </c>
      <c r="B5437" t="s">
        <v>9370</v>
      </c>
    </row>
    <row r="5438" spans="1:2" x14ac:dyDescent="0.25">
      <c r="A5438" s="1" t="s">
        <v>1524</v>
      </c>
      <c r="B5438" t="s">
        <v>1662</v>
      </c>
    </row>
    <row r="5439" spans="1:2" x14ac:dyDescent="0.25">
      <c r="A5439" s="1" t="s">
        <v>9371</v>
      </c>
      <c r="B5439" t="s">
        <v>9372</v>
      </c>
    </row>
    <row r="5440" spans="1:2" x14ac:dyDescent="0.25">
      <c r="A5440" s="1" t="s">
        <v>1606</v>
      </c>
      <c r="B5440" t="s">
        <v>1751</v>
      </c>
    </row>
    <row r="5441" spans="1:2" x14ac:dyDescent="0.25">
      <c r="A5441" s="1" t="s">
        <v>8838</v>
      </c>
      <c r="B5441" t="s">
        <v>1706</v>
      </c>
    </row>
    <row r="5442" spans="1:2" x14ac:dyDescent="0.25">
      <c r="A5442" s="1" t="s">
        <v>9373</v>
      </c>
      <c r="B5442" t="s">
        <v>9374</v>
      </c>
    </row>
    <row r="5443" spans="1:2" x14ac:dyDescent="0.25">
      <c r="A5443" s="1" t="s">
        <v>3253</v>
      </c>
      <c r="B5443" t="s">
        <v>3254</v>
      </c>
    </row>
    <row r="5444" spans="1:2" x14ac:dyDescent="0.25">
      <c r="A5444" s="1" t="s">
        <v>4510</v>
      </c>
      <c r="B5444" t="s">
        <v>9375</v>
      </c>
    </row>
    <row r="5445" spans="1:2" x14ac:dyDescent="0.25">
      <c r="A5445" s="1" t="s">
        <v>9376</v>
      </c>
      <c r="B5445" t="s">
        <v>9377</v>
      </c>
    </row>
    <row r="5446" spans="1:2" x14ac:dyDescent="0.25">
      <c r="A5446" s="1" t="s">
        <v>9378</v>
      </c>
      <c r="B5446" t="s">
        <v>9379</v>
      </c>
    </row>
    <row r="5447" spans="1:2" x14ac:dyDescent="0.25">
      <c r="A5447" s="1" t="s">
        <v>7030</v>
      </c>
      <c r="B5447" t="s">
        <v>7031</v>
      </c>
    </row>
    <row r="5448" spans="1:2" x14ac:dyDescent="0.25">
      <c r="A5448" s="1" t="s">
        <v>9380</v>
      </c>
      <c r="B5448" t="s">
        <v>9381</v>
      </c>
    </row>
    <row r="5449" spans="1:2" x14ac:dyDescent="0.25">
      <c r="A5449" s="1" t="s">
        <v>9382</v>
      </c>
      <c r="B5449" t="s">
        <v>9383</v>
      </c>
    </row>
    <row r="5450" spans="1:2" x14ac:dyDescent="0.25">
      <c r="A5450" s="1" t="s">
        <v>1645</v>
      </c>
      <c r="B5450" t="s">
        <v>9384</v>
      </c>
    </row>
    <row r="5451" spans="1:2" x14ac:dyDescent="0.25">
      <c r="A5451" s="1" t="s">
        <v>9385</v>
      </c>
      <c r="B5451" t="s">
        <v>9386</v>
      </c>
    </row>
    <row r="5452" spans="1:2" x14ac:dyDescent="0.25">
      <c r="A5452" s="1" t="s">
        <v>9387</v>
      </c>
      <c r="B5452" t="s">
        <v>9388</v>
      </c>
    </row>
    <row r="5453" spans="1:2" x14ac:dyDescent="0.25">
      <c r="A5453" s="1" t="s">
        <v>9389</v>
      </c>
      <c r="B5453" t="s">
        <v>9390</v>
      </c>
    </row>
    <row r="5454" spans="1:2" x14ac:dyDescent="0.25">
      <c r="A5454" s="1" t="s">
        <v>9391</v>
      </c>
      <c r="B5454" t="s">
        <v>9392</v>
      </c>
    </row>
    <row r="5455" spans="1:2" x14ac:dyDescent="0.25">
      <c r="A5455" s="1" t="s">
        <v>1590</v>
      </c>
      <c r="B5455" t="s">
        <v>2886</v>
      </c>
    </row>
    <row r="5456" spans="1:2" x14ac:dyDescent="0.25">
      <c r="A5456" s="1" t="s">
        <v>9393</v>
      </c>
      <c r="B5456" t="s">
        <v>9386</v>
      </c>
    </row>
    <row r="5457" spans="1:2" x14ac:dyDescent="0.25">
      <c r="A5457" s="1" t="s">
        <v>9396</v>
      </c>
      <c r="B5457" t="s">
        <v>9397</v>
      </c>
    </row>
    <row r="5458" spans="1:2" x14ac:dyDescent="0.25">
      <c r="A5458" s="1" t="s">
        <v>9398</v>
      </c>
      <c r="B5458" t="s">
        <v>9399</v>
      </c>
    </row>
    <row r="5459" spans="1:2" x14ac:dyDescent="0.25">
      <c r="A5459" s="1" t="s">
        <v>9404</v>
      </c>
      <c r="B5459" t="s">
        <v>9405</v>
      </c>
    </row>
    <row r="5460" spans="1:2" x14ac:dyDescent="0.25">
      <c r="A5460" s="1" t="s">
        <v>9406</v>
      </c>
      <c r="B5460" t="s">
        <v>9407</v>
      </c>
    </row>
    <row r="5461" spans="1:2" x14ac:dyDescent="0.25">
      <c r="A5461" s="22" t="s">
        <v>9432</v>
      </c>
      <c r="B5461" t="s">
        <v>9433</v>
      </c>
    </row>
    <row r="5462" spans="1:2" x14ac:dyDescent="0.25">
      <c r="A5462" s="22" t="s">
        <v>9442</v>
      </c>
      <c r="B5462" t="s">
        <v>9443</v>
      </c>
    </row>
  </sheetData>
  <dataValidations disablePrompts="1" count="3">
    <dataValidation type="textLength" allowBlank="1" showInputMessage="1" showErrorMessage="1" errorTitle="Debes ingresar 14 caracteres" sqref="A4836:A4837" xr:uid="{00000000-0002-0000-1000-000000000000}">
      <formula1>14</formula1>
      <formula2>14</formula2>
    </dataValidation>
    <dataValidation type="textLength" allowBlank="1" showInputMessage="1" showErrorMessage="1" errorTitle="Ingreso no valido " error="Tiene que ingresar 9 digitos" sqref="A4981 A5105" xr:uid="{00000000-0002-0000-1000-000001000000}">
      <formula1>1</formula1>
      <formula2>9</formula2>
    </dataValidation>
    <dataValidation allowBlank="1" showErrorMessage="1" errorTitle="Error" error="Dato invalido, revise los comentarios de la columna para saber que información va en esta columna" sqref="B4994" xr:uid="{00000000-0002-0000-1000-000002000000}"/>
  </dataValidations>
  <pageMargins left="0.7" right="0.7" top="0.75" bottom="0.75" header="0.3" footer="0.3"/>
  <pageSetup orientation="portrait" r:id="rId1"/>
  <tableParts count="1">
    <tablePart r:id="rId2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3"/>
  <dimension ref="A2:S10"/>
  <sheetViews>
    <sheetView workbookViewId="0">
      <selection activeCell="A3" sqref="A3"/>
    </sheetView>
  </sheetViews>
  <sheetFormatPr baseColWidth="10" defaultRowHeight="15" x14ac:dyDescent="0.25"/>
  <cols>
    <col min="1" max="1" width="15.42578125" customWidth="1"/>
    <col min="2" max="2" width="18" customWidth="1"/>
    <col min="3" max="3" width="54.140625" customWidth="1"/>
    <col min="6" max="6" width="22" customWidth="1"/>
    <col min="7" max="7" width="24" style="2" customWidth="1"/>
    <col min="8" max="8" width="61.7109375" style="2" customWidth="1"/>
    <col min="9" max="9" width="23.7109375" style="2" customWidth="1"/>
    <col min="10" max="10" width="23.42578125" style="2" customWidth="1"/>
    <col min="11" max="11" width="25.5703125" style="2" customWidth="1"/>
    <col min="12" max="16" width="11.42578125" style="2"/>
    <col min="17" max="17" width="26.5703125" style="2" customWidth="1"/>
    <col min="18" max="18" width="12.7109375" style="2" customWidth="1"/>
  </cols>
  <sheetData>
    <row r="2" spans="1:19" x14ac:dyDescent="0.25">
      <c r="A2" t="s">
        <v>8929</v>
      </c>
      <c r="B2" t="s">
        <v>8930</v>
      </c>
      <c r="C2" t="s">
        <v>8931</v>
      </c>
      <c r="D2" t="s">
        <v>8932</v>
      </c>
      <c r="E2" t="s">
        <v>8933</v>
      </c>
      <c r="F2" t="s">
        <v>8934</v>
      </c>
      <c r="G2" s="2" t="s">
        <v>8935</v>
      </c>
      <c r="H2" s="2" t="s">
        <v>8936</v>
      </c>
      <c r="I2" s="2" t="s">
        <v>8937</v>
      </c>
      <c r="J2" s="2" t="s">
        <v>8938</v>
      </c>
      <c r="K2" s="2" t="s">
        <v>8939</v>
      </c>
      <c r="L2" s="2" t="s">
        <v>8940</v>
      </c>
      <c r="M2" s="2" t="s">
        <v>8941</v>
      </c>
      <c r="N2" s="2" t="s">
        <v>8942</v>
      </c>
      <c r="O2" s="2" t="s">
        <v>8943</v>
      </c>
      <c r="P2" s="2" t="s">
        <v>8944</v>
      </c>
      <c r="Q2" s="2" t="s">
        <v>8945</v>
      </c>
      <c r="R2" s="2" t="s">
        <v>8946</v>
      </c>
      <c r="S2" t="s">
        <v>8947</v>
      </c>
    </row>
    <row r="3" spans="1:19" x14ac:dyDescent="0.25">
      <c r="A3" t="s">
        <v>8948</v>
      </c>
      <c r="B3" t="s">
        <v>8949</v>
      </c>
      <c r="C3" t="s">
        <v>8950</v>
      </c>
      <c r="D3" t="s">
        <v>8951</v>
      </c>
      <c r="F3" t="s">
        <v>8952</v>
      </c>
      <c r="G3" s="2">
        <v>0</v>
      </c>
      <c r="H3" s="2">
        <v>0</v>
      </c>
      <c r="I3" s="2">
        <v>0</v>
      </c>
      <c r="J3" s="2">
        <v>0</v>
      </c>
      <c r="K3" s="2">
        <v>0</v>
      </c>
      <c r="L3" s="2">
        <v>0</v>
      </c>
      <c r="M3" s="2">
        <v>0</v>
      </c>
      <c r="N3" s="2">
        <v>0</v>
      </c>
      <c r="O3" s="2">
        <v>0</v>
      </c>
      <c r="P3" s="2">
        <v>0</v>
      </c>
      <c r="Q3" s="2">
        <v>0</v>
      </c>
      <c r="R3" s="2">
        <v>0</v>
      </c>
      <c r="S3" s="21" t="s">
        <v>9112</v>
      </c>
    </row>
    <row r="4" spans="1:19" x14ac:dyDescent="0.25">
      <c r="A4" t="s">
        <v>8948</v>
      </c>
      <c r="B4" t="s">
        <v>8949</v>
      </c>
      <c r="C4" t="s">
        <v>8954</v>
      </c>
      <c r="D4" t="s">
        <v>8955</v>
      </c>
      <c r="F4" t="s">
        <v>8952</v>
      </c>
      <c r="G4" s="2">
        <v>0</v>
      </c>
      <c r="H4" s="2">
        <v>0</v>
      </c>
      <c r="I4" s="2">
        <v>0</v>
      </c>
      <c r="J4" s="2">
        <v>0</v>
      </c>
      <c r="K4" s="2">
        <v>0</v>
      </c>
      <c r="L4" s="2">
        <v>0</v>
      </c>
      <c r="M4" s="2">
        <v>0</v>
      </c>
      <c r="N4" s="2">
        <v>0</v>
      </c>
      <c r="O4" s="2">
        <v>0</v>
      </c>
      <c r="P4" s="2">
        <v>0</v>
      </c>
      <c r="Q4" s="2">
        <v>0</v>
      </c>
      <c r="R4" s="2">
        <v>0</v>
      </c>
      <c r="S4" s="21" t="s">
        <v>9112</v>
      </c>
    </row>
    <row r="5" spans="1:19" x14ac:dyDescent="0.25">
      <c r="A5" t="s">
        <v>8948</v>
      </c>
      <c r="B5" t="s">
        <v>8949</v>
      </c>
      <c r="C5" t="s">
        <v>8956</v>
      </c>
      <c r="D5" t="s">
        <v>8957</v>
      </c>
      <c r="F5" t="s">
        <v>8952</v>
      </c>
      <c r="G5" s="2">
        <v>0</v>
      </c>
      <c r="H5" s="2">
        <v>0</v>
      </c>
      <c r="I5" s="2">
        <v>0</v>
      </c>
      <c r="J5" s="2">
        <v>0</v>
      </c>
      <c r="K5" s="2">
        <v>0</v>
      </c>
      <c r="L5" s="2">
        <v>0</v>
      </c>
      <c r="M5" s="2">
        <v>0</v>
      </c>
      <c r="N5" s="2">
        <v>0</v>
      </c>
      <c r="O5" s="2">
        <v>0</v>
      </c>
      <c r="P5" s="2">
        <v>0</v>
      </c>
      <c r="Q5" s="2">
        <v>0</v>
      </c>
      <c r="R5" s="2">
        <v>0</v>
      </c>
      <c r="S5" s="21" t="s">
        <v>9112</v>
      </c>
    </row>
    <row r="6" spans="1:19" x14ac:dyDescent="0.25">
      <c r="A6" t="s">
        <v>8948</v>
      </c>
      <c r="B6" t="s">
        <v>8949</v>
      </c>
      <c r="C6" t="s">
        <v>9113</v>
      </c>
      <c r="D6" s="21" t="s">
        <v>1048</v>
      </c>
      <c r="F6" t="s">
        <v>8952</v>
      </c>
      <c r="G6" s="2">
        <v>0</v>
      </c>
      <c r="H6" s="2">
        <v>0</v>
      </c>
      <c r="I6" s="2">
        <v>0</v>
      </c>
      <c r="J6" s="2">
        <v>0</v>
      </c>
      <c r="K6" s="2">
        <v>0</v>
      </c>
      <c r="L6" s="2">
        <v>0</v>
      </c>
      <c r="M6" s="2">
        <v>0</v>
      </c>
      <c r="N6" s="2">
        <v>0</v>
      </c>
      <c r="O6" s="2">
        <v>0</v>
      </c>
      <c r="P6" s="2">
        <v>0</v>
      </c>
      <c r="Q6" s="2">
        <v>0</v>
      </c>
      <c r="R6" s="2">
        <v>0</v>
      </c>
      <c r="S6" s="21" t="s">
        <v>9112</v>
      </c>
    </row>
    <row r="7" spans="1:19" x14ac:dyDescent="0.25">
      <c r="A7" t="s">
        <v>8948</v>
      </c>
      <c r="B7" t="s">
        <v>8949</v>
      </c>
      <c r="C7" t="s">
        <v>8958</v>
      </c>
      <c r="D7" t="s">
        <v>1476</v>
      </c>
      <c r="F7" t="s">
        <v>8952</v>
      </c>
      <c r="G7" s="2">
        <v>0</v>
      </c>
      <c r="H7" s="2">
        <v>0</v>
      </c>
      <c r="I7" s="2">
        <v>0</v>
      </c>
      <c r="J7" s="2">
        <v>0</v>
      </c>
      <c r="K7" s="2">
        <v>0</v>
      </c>
      <c r="L7" s="2">
        <v>0</v>
      </c>
      <c r="M7" s="2">
        <v>0</v>
      </c>
      <c r="N7" s="2">
        <v>0</v>
      </c>
      <c r="O7" s="2">
        <v>0</v>
      </c>
      <c r="P7" s="2">
        <v>0</v>
      </c>
      <c r="Q7" s="2">
        <v>0</v>
      </c>
      <c r="R7" s="2">
        <v>0</v>
      </c>
      <c r="S7" s="21" t="s">
        <v>9112</v>
      </c>
    </row>
    <row r="8" spans="1:19" x14ac:dyDescent="0.25">
      <c r="A8" t="s">
        <v>8948</v>
      </c>
      <c r="B8" t="s">
        <v>8949</v>
      </c>
      <c r="C8" t="s">
        <v>8959</v>
      </c>
      <c r="D8" t="s">
        <v>8960</v>
      </c>
      <c r="F8" t="s">
        <v>8961</v>
      </c>
      <c r="G8" s="2">
        <v>0</v>
      </c>
      <c r="H8" s="2">
        <v>0</v>
      </c>
      <c r="I8" s="2">
        <v>0</v>
      </c>
      <c r="J8" s="2">
        <v>0</v>
      </c>
      <c r="K8" s="2">
        <v>0</v>
      </c>
      <c r="L8" s="2">
        <v>154.94627499999999</v>
      </c>
      <c r="M8" s="2">
        <v>58.649699999999996</v>
      </c>
      <c r="N8" s="2">
        <v>0</v>
      </c>
      <c r="O8" s="2">
        <v>0</v>
      </c>
      <c r="P8" s="2">
        <v>0</v>
      </c>
      <c r="Q8" s="2">
        <v>0</v>
      </c>
      <c r="R8" s="2">
        <v>0</v>
      </c>
      <c r="S8" t="s">
        <v>8953</v>
      </c>
    </row>
    <row r="9" spans="1:19" x14ac:dyDescent="0.25">
      <c r="A9" t="s">
        <v>8948</v>
      </c>
      <c r="B9" t="s">
        <v>8949</v>
      </c>
      <c r="C9" t="s">
        <v>8962</v>
      </c>
      <c r="D9" t="s">
        <v>8963</v>
      </c>
      <c r="F9" t="s">
        <v>8961</v>
      </c>
      <c r="G9" s="2">
        <v>0</v>
      </c>
      <c r="H9" s="2">
        <v>0</v>
      </c>
      <c r="I9" s="2">
        <v>0</v>
      </c>
      <c r="J9" s="2">
        <v>0</v>
      </c>
      <c r="K9" s="2">
        <v>0</v>
      </c>
      <c r="L9" s="2">
        <v>163.125</v>
      </c>
      <c r="M9" s="2">
        <v>55.5</v>
      </c>
      <c r="N9" s="2">
        <v>0</v>
      </c>
      <c r="O9" s="2">
        <v>0</v>
      </c>
      <c r="P9" s="2">
        <v>0</v>
      </c>
      <c r="Q9" s="2">
        <v>0</v>
      </c>
      <c r="R9" s="2">
        <v>0</v>
      </c>
      <c r="S9" t="s">
        <v>8953</v>
      </c>
    </row>
    <row r="10" spans="1:19" x14ac:dyDescent="0.25">
      <c r="A10" t="s">
        <v>7867</v>
      </c>
      <c r="G10"/>
      <c r="H10" s="15">
        <f>SUBTOTAL(109,Tabla9[[MONTO DEVENGADO POR BONIFICACIONES Y GRATIFICACIONES ]])</f>
        <v>0</v>
      </c>
      <c r="I10" s="15">
        <f>SUBTOTAL(109,Tabla9[[IMPUESTO RETENIDO ]])</f>
        <v>0</v>
      </c>
      <c r="J10" s="15">
        <f>SUBTOTAL(109,Tabla9[[AGUINALDO EXENTO ]])</f>
        <v>0</v>
      </c>
      <c r="K10" s="15">
        <f>SUBTOTAL(109,Tabla9[[AGUINALDO GRAVADO ]])</f>
        <v>0</v>
      </c>
      <c r="L10" s="15">
        <f>SUBTOTAL(109,Tabla9[AFP])</f>
        <v>318.07127500000001</v>
      </c>
      <c r="M10" s="15">
        <f>SUBTOTAL(109,Tabla9[ISSS])</f>
        <v>114.1497</v>
      </c>
      <c r="N10" s="15">
        <f>SUBTOTAL(109,Tabla9[INPEP])</f>
        <v>0</v>
      </c>
      <c r="O10" s="15">
        <f>SUBTOTAL(109,Tabla9[IPSFA])</f>
        <v>0</v>
      </c>
      <c r="P10" s="15">
        <f>SUBTOTAL(109,Tabla9[CEFAFA])</f>
        <v>0</v>
      </c>
      <c r="Q10"/>
      <c r="R10"/>
      <c r="S10">
        <f>SUBTOTAL(103,Tabla9[PERIODO])</f>
        <v>7</v>
      </c>
    </row>
  </sheetData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8">
    <tabColor theme="9" tint="-0.499984740745262"/>
  </sheetPr>
  <dimension ref="A1:XFD16"/>
  <sheetViews>
    <sheetView showGridLines="0" zoomScaleNormal="100" workbookViewId="0">
      <selection activeCell="E3" sqref="E3"/>
    </sheetView>
  </sheetViews>
  <sheetFormatPr baseColWidth="10" defaultRowHeight="15" x14ac:dyDescent="0.25"/>
  <cols>
    <col min="1" max="1" width="2.28515625" style="92" customWidth="1"/>
    <col min="2" max="2" width="6.140625" customWidth="1"/>
    <col min="3" max="3" width="15.85546875" customWidth="1"/>
    <col min="4" max="4" width="44.5703125" customWidth="1"/>
    <col min="5" max="5" width="24.5703125" customWidth="1"/>
    <col min="6" max="6" width="18.7109375" customWidth="1"/>
    <col min="7" max="7" width="12.7109375" bestFit="1" customWidth="1"/>
    <col min="8" max="8" width="31.7109375" customWidth="1"/>
    <col min="9" max="9" width="18.5703125" style="2" customWidth="1"/>
    <col min="10" max="10" width="0" hidden="1" customWidth="1"/>
    <col min="11" max="11" width="12.5703125" bestFit="1" customWidth="1"/>
  </cols>
  <sheetData>
    <row r="1" spans="1:11 16384:16384" s="89" customFormat="1" ht="44.25" customHeight="1" x14ac:dyDescent="0.2">
      <c r="A1" s="91"/>
      <c r="B1" s="135"/>
      <c r="C1" s="136"/>
      <c r="D1" s="133" t="s">
        <v>9116</v>
      </c>
      <c r="E1" s="134"/>
      <c r="F1" s="134"/>
      <c r="I1" s="90"/>
    </row>
    <row r="3" spans="1:11 16384:16384" ht="21.75" customHeight="1" x14ac:dyDescent="0.25">
      <c r="D3" s="86" t="s">
        <v>8725</v>
      </c>
      <c r="E3" s="87" t="s">
        <v>8480</v>
      </c>
      <c r="F3" s="88" t="s">
        <v>8927</v>
      </c>
      <c r="G3" s="78"/>
      <c r="H3" s="86" t="s">
        <v>8928</v>
      </c>
      <c r="I3" s="87" t="s">
        <v>8909</v>
      </c>
      <c r="J3" s="126" t="s">
        <v>9188</v>
      </c>
      <c r="XFD3" t="s">
        <v>8095</v>
      </c>
    </row>
    <row r="4" spans="1:11 16384:16384" ht="18" customHeight="1" x14ac:dyDescent="0.25">
      <c r="D4" s="93" t="s">
        <v>8910</v>
      </c>
      <c r="E4" s="94">
        <f>ROUND(SUMIFS(Tabla3[[#All],[V GRAVADAS]],Tabla3[[#All],[MES]],Tabla7[[#Headers],[DICIEMBRE]])/(1.13),2)</f>
        <v>0</v>
      </c>
      <c r="F4" s="95"/>
      <c r="G4" s="112"/>
      <c r="H4" s="93" t="s">
        <v>8911</v>
      </c>
      <c r="I4" s="118">
        <f>ROUND(F7*0.13-F11*0.13-E13-E14,2)</f>
        <v>-96.45</v>
      </c>
      <c r="J4" s="127">
        <f>Tabla911[[#This Row],[IMPORTE]]</f>
        <v>-96.45</v>
      </c>
      <c r="XFD4" t="s">
        <v>8132</v>
      </c>
    </row>
    <row r="5" spans="1:11 16384:16384" ht="18" customHeight="1" x14ac:dyDescent="0.25">
      <c r="D5" s="93" t="s">
        <v>8912</v>
      </c>
      <c r="E5" s="94">
        <f>ROUND(SUMIFS(Tabla2[[#All],[V. GRAVADA]],Tabla2[[#All],[MES]],Tabla7[[#Headers],[DICIEMBRE]],Tabla2[[#All],[TIPO DE DOC]],3),2)</f>
        <v>0</v>
      </c>
      <c r="F5" s="95"/>
      <c r="G5" s="78"/>
      <c r="H5" s="93" t="s">
        <v>8913</v>
      </c>
      <c r="I5" s="103">
        <f>ROUND(F7*0.0175,2)+E15</f>
        <v>0</v>
      </c>
      <c r="J5" s="125">
        <f>+Tabla911[[#This Row],[IMPORTE]]</f>
        <v>0</v>
      </c>
      <c r="XFD5" t="s">
        <v>8304</v>
      </c>
    </row>
    <row r="6" spans="1:11 16384:16384" ht="18" customHeight="1" x14ac:dyDescent="0.25">
      <c r="D6" s="93" t="s">
        <v>8914</v>
      </c>
      <c r="E6" s="94">
        <f>ROUND(SUMIFS(Tabla2[[#All],[V. GRAVADA]],Tabla2[[#All],[MES]],Tabla7[[#Headers],[DICIEMBRE]],Tabla2[[#All],[TIPO DE DOC]],5),2)</f>
        <v>0</v>
      </c>
      <c r="F6" s="95"/>
      <c r="G6" s="112"/>
      <c r="H6" s="110" t="s">
        <v>8915</v>
      </c>
      <c r="I6" s="104">
        <f>SUM(I4:I5)</f>
        <v>-96.45</v>
      </c>
      <c r="J6" s="125">
        <f>+J5+J4</f>
        <v>-96.45</v>
      </c>
      <c r="XFD6" t="s">
        <v>8416</v>
      </c>
    </row>
    <row r="7" spans="1:11 16384:16384" ht="18" customHeight="1" x14ac:dyDescent="0.25">
      <c r="D7" s="122" t="s">
        <v>8925</v>
      </c>
      <c r="E7" s="123"/>
      <c r="F7" s="124">
        <f>+E4+E5-E6</f>
        <v>0</v>
      </c>
      <c r="G7" s="78"/>
      <c r="H7" s="84"/>
      <c r="I7" s="85"/>
      <c r="XFD7" t="s">
        <v>8473</v>
      </c>
    </row>
    <row r="8" spans="1:11 16384:16384" ht="18" customHeight="1" x14ac:dyDescent="0.25">
      <c r="D8" s="93" t="s">
        <v>8916</v>
      </c>
      <c r="E8" s="94">
        <f>SUMIFS(Tabla1[[#All],[C. GRAVADA]],Tabla1[[#All],[MES]],Tabla7[[#Headers],[DICIEMBRE]],Tabla1[[#All],[TIPO DE DOC]],"03")</f>
        <v>741.93000000000006</v>
      </c>
      <c r="F8" s="96"/>
      <c r="G8" s="112"/>
      <c r="H8" s="78"/>
      <c r="I8" s="79"/>
      <c r="K8" s="15"/>
      <c r="XFD8" t="s">
        <v>8474</v>
      </c>
    </row>
    <row r="9" spans="1:11 16384:16384" ht="18" customHeight="1" x14ac:dyDescent="0.25">
      <c r="D9" s="93" t="s">
        <v>8917</v>
      </c>
      <c r="E9" s="94">
        <f>SUMIFS(Tabla1[[#All],[IMPOR BIENES]],Tabla1[[#All],[MES]],Tabla7[[#Headers],[DICIEMBRE]],Tabla1[[#All],[TIPO DE DOC]],12)</f>
        <v>0</v>
      </c>
      <c r="F9" s="96"/>
      <c r="G9" s="112"/>
      <c r="H9" s="78"/>
      <c r="I9" s="79"/>
      <c r="K9" s="15"/>
      <c r="XFD9" t="s">
        <v>8475</v>
      </c>
    </row>
    <row r="10" spans="1:11 16384:16384" ht="18" customHeight="1" x14ac:dyDescent="0.25">
      <c r="D10" s="93" t="s">
        <v>8918</v>
      </c>
      <c r="E10" s="94">
        <f>SUMIFS(Tabla1[[#All],[C. GRAVADA]],Tabla1[[#All],[MES]],Tabla7[[#Headers],[DICIEMBRE]],Tabla1[[#All],[TIPO DE DOC]],"05")</f>
        <v>0</v>
      </c>
      <c r="F10" s="97"/>
      <c r="XFD10" t="s">
        <v>8476</v>
      </c>
    </row>
    <row r="11" spans="1:11 16384:16384" ht="18" customHeight="1" x14ac:dyDescent="0.25">
      <c r="D11" s="122" t="s">
        <v>8926</v>
      </c>
      <c r="E11" s="123"/>
      <c r="F11" s="124">
        <f>IFERROR(+E8+E9-E10,"")</f>
        <v>741.93000000000006</v>
      </c>
      <c r="G11" s="15"/>
      <c r="XFD11" t="s">
        <v>8477</v>
      </c>
    </row>
    <row r="12" spans="1:11 16384:16384" ht="18" customHeight="1" x14ac:dyDescent="0.25">
      <c r="D12" s="93" t="s">
        <v>8919</v>
      </c>
      <c r="E12" s="94">
        <f>SUMIFS(Tabla1[[#All],[C. EXENTAS]],Tabla1[[#All],[MES]],Tabla7[[#Headers],[DICIEMBRE]],Tabla1[[#All],[TIPO DE DOC]],"03")</f>
        <v>16.840000000000003</v>
      </c>
      <c r="F12" s="98"/>
      <c r="G12" s="15"/>
      <c r="XFD12" t="s">
        <v>8478</v>
      </c>
    </row>
    <row r="13" spans="1:11 16384:16384" ht="18" customHeight="1" x14ac:dyDescent="0.25">
      <c r="D13" s="93" t="s">
        <v>8920</v>
      </c>
      <c r="E13" s="94">
        <f>SUMIFS(Tabla1[[#All],[PERCEPCIONES]],Tabla1[[#All],[MES]],Tabla7[[#Headers],[DICIEMBRE]],Tabla1[[#All],[TIPO DE DOC]],"03")</f>
        <v>0</v>
      </c>
      <c r="F13" s="99"/>
      <c r="XFD13" t="s">
        <v>8479</v>
      </c>
    </row>
    <row r="14" spans="1:11 16384:16384" ht="18" customHeight="1" x14ac:dyDescent="0.25">
      <c r="D14" s="93" t="s">
        <v>8921</v>
      </c>
      <c r="E14" s="94">
        <f>SUMIFS(Tabla6[[#Headers],[#Data],[Monto Retención 1%]],Tabla6[[#Headers],[#Data],[Mes]],Tabla7[[#Headers],[DICIEMBRE]])</f>
        <v>0</v>
      </c>
      <c r="F14" s="100"/>
      <c r="XFD14" t="s">
        <v>8480</v>
      </c>
    </row>
    <row r="15" spans="1:11 16384:16384" ht="18" customHeight="1" x14ac:dyDescent="0.25">
      <c r="D15" s="101" t="s">
        <v>8922</v>
      </c>
      <c r="E15" s="102">
        <f>+Tabla9[[#Totals],[IMPUESTO RETENIDO ]]</f>
        <v>0</v>
      </c>
      <c r="F15" s="98"/>
    </row>
    <row r="16" spans="1:11 16384:16384" ht="18" customHeight="1" x14ac:dyDescent="0.25"/>
  </sheetData>
  <mergeCells count="2">
    <mergeCell ref="D1:F1"/>
    <mergeCell ref="B1:C1"/>
  </mergeCells>
  <phoneticPr fontId="8" type="noConversion"/>
  <dataValidations count="1">
    <dataValidation type="list" allowBlank="1" showInputMessage="1" showErrorMessage="1" sqref="E3" xr:uid="{00000000-0002-0000-1200-000000000000}">
      <formula1>$XFD$3:$XFD$14</formula1>
    </dataValidation>
  </dataValidations>
  <pageMargins left="0.7" right="0.7" top="0.75" bottom="0.75" header="0.3" footer="0.3"/>
  <pageSetup orientation="portrait" r:id="rId1"/>
  <ignoredErrors>
    <ignoredError sqref="F7" calculatedColumn="1"/>
  </ignoredErrors>
  <drawing r:id="rId2"/>
  <picture r:id="rId3"/>
  <tableParts count="2">
    <tablePart r:id="rId4"/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4D768FD-9DD2-41BE-9150-458B31157D8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19</vt:i4>
      </vt:variant>
      <vt:variant>
        <vt:lpstr>Rangos con nombre</vt:lpstr>
      </vt:variant>
      <vt:variant>
        <vt:i4>1</vt:i4>
      </vt:variant>
    </vt:vector>
  </HeadingPairs>
  <TitlesOfParts>
    <vt:vector size="20" baseType="lpstr">
      <vt:lpstr>Compras</vt:lpstr>
      <vt:lpstr>PROINSCRITO</vt:lpstr>
      <vt:lpstr>Libro de Compras</vt:lpstr>
      <vt:lpstr>Contribuyente</vt:lpstr>
      <vt:lpstr>Libro de Contribuyente</vt:lpstr>
      <vt:lpstr>CLIENTE</vt:lpstr>
      <vt:lpstr>Hoja2</vt:lpstr>
      <vt:lpstr>Consumidor</vt:lpstr>
      <vt:lpstr>Libro de Consumidor</vt:lpstr>
      <vt:lpstr>menor a 200</vt:lpstr>
      <vt:lpstr>mayor a 200</vt:lpstr>
      <vt:lpstr>TABLA CONSUMIDOR</vt:lpstr>
      <vt:lpstr>CLIENTE MENOR A 200</vt:lpstr>
      <vt:lpstr>RETENCIONES</vt:lpstr>
      <vt:lpstr>LIBRO DE RETENCIONES</vt:lpstr>
      <vt:lpstr>RETENCIONES CONTA</vt:lpstr>
      <vt:lpstr>base de clientes</vt:lpstr>
      <vt:lpstr>RETENCIONES 10%</vt:lpstr>
      <vt:lpstr>CALCULOS</vt:lpstr>
      <vt:lpstr>Contribuyente!Área_de_impresión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Audicorp</dc:creator>
  <cp:lastModifiedBy>cesar Perez</cp:lastModifiedBy>
  <cp:lastPrinted>2022-12-13T14:09:17Z</cp:lastPrinted>
  <dcterms:created xsi:type="dcterms:W3CDTF">2021-04-05T22:54:25Z</dcterms:created>
  <dcterms:modified xsi:type="dcterms:W3CDTF">2024-02-02T18:23:15Z</dcterms:modified>
</cp:coreProperties>
</file>