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833" activeTab="9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</externalReferences>
  <definedNames>
    <definedName name="_xlnm._FilterDatabase" localSheetId="4" hidden="1">'base de clientes'!$A$1:$B$1</definedName>
    <definedName name="_xlnm._FilterDatabase" localSheetId="6" hidden="1">'Libro de Consumidor'!$O$17</definedName>
    <definedName name="_xlnm._FilterDatabase" localSheetId="8" hidden="1">'RET 1%'!$A$1:$I$2</definedName>
    <definedName name="_xlnm.Print_Area" localSheetId="2">Contribuyente!$A$1:$E$24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9" l="1"/>
  <c r="G3" i="9"/>
  <c r="F3" i="9"/>
  <c r="J3" i="9" s="1"/>
  <c r="D3" i="9" s="1"/>
  <c r="D9" i="6" l="1"/>
  <c r="G3" i="5"/>
  <c r="F3" i="5"/>
  <c r="J3" i="5" l="1"/>
  <c r="D3" i="5" s="1"/>
  <c r="H3" i="14"/>
  <c r="I18" i="13" s="1"/>
  <c r="G3" i="14"/>
  <c r="G4" i="13"/>
  <c r="G9" i="13" s="1"/>
  <c r="I8" i="13"/>
  <c r="R341" i="12"/>
  <c r="P341" i="12"/>
  <c r="O341" i="12"/>
  <c r="K341" i="12"/>
  <c r="F14" i="13" s="1"/>
  <c r="F15" i="13" s="1"/>
  <c r="F18" i="13" s="1"/>
  <c r="H341" i="12"/>
  <c r="G14" i="13" s="1"/>
  <c r="G1" i="11" l="1"/>
  <c r="C637" i="11" l="1"/>
  <c r="B637" i="11"/>
  <c r="D637" i="11" s="1"/>
  <c r="D19" i="6" l="1"/>
  <c r="D19" i="5"/>
  <c r="R16" i="10" l="1"/>
  <c r="J4" i="13" s="1"/>
  <c r="J9" i="13" s="1"/>
  <c r="U16" i="10" l="1"/>
  <c r="O16" i="10"/>
  <c r="I4" i="13" s="1"/>
  <c r="I5" i="13" s="1"/>
  <c r="I9" i="13" s="1"/>
  <c r="V16" i="10"/>
  <c r="U77" i="8"/>
  <c r="R77" i="8"/>
  <c r="Q77" i="8"/>
  <c r="H4" i="13" s="1"/>
  <c r="H9" i="13" s="1"/>
  <c r="W77" i="8"/>
  <c r="G4" i="6"/>
  <c r="F4" i="6"/>
  <c r="J4" i="6" l="1"/>
  <c r="D4" i="6" s="1"/>
  <c r="K9" i="13"/>
  <c r="I14" i="13"/>
  <c r="I15" i="13" s="1"/>
  <c r="D11" i="5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10" i="9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<sst xmlns="http://schemas.openxmlformats.org/spreadsheetml/2006/main" count="4477" uniqueCount="1852">
  <si>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</si>
  <si>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</si>
  <si>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</si>
  <si>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</si>
  <si>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</si>
  <si>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</si>
  <si>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</si>
  <si>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</si>
  <si>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</si>
  <si>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</si>
  <si>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</si>
  <si>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</si>
  <si>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</si>
  <si>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</si>
  <si>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</si>
  <si>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</si>
  <si>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</si>
  <si>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</si>
  <si>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</si>
  <si>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</si>
  <si>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</si>
  <si>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</si>
  <si>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</si>
  <si>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</si>
  <si>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</si>
  <si>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</si>
  <si>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</si>
  <si>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</si>
  <si>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</si>
  <si>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</si>
  <si>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</si>
  <si>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</si>
  <si>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</si>
  <si>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</si>
  <si>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</si>
  <si>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</si>
  <si>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</si>
  <si>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</si>
  <si>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</si>
  <si>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</si>
  <si>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</si>
  <si>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</si>
  <si>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</si>
  <si>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</si>
  <si>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</si>
  <si>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</si>
  <si>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</si>
  <si>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</si>
  <si>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</si>
  <si>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</si>
  <si>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</si>
  <si>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</si>
  <si>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</si>
  <si>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</si>
  <si>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</si>
  <si>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</si>
  <si>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</si>
  <si>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</si>
  <si>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</si>
  <si>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</si>
  <si>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</si>
  <si>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</si>
  <si>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</si>
  <si>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</si>
  <si>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</si>
  <si>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</si>
  <si>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</si>
  <si>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</si>
  <si>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</si>
  <si>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</si>
  <si>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</si>
  <si>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</si>
  <si>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</si>
  <si>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</si>
  <si>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</si>
  <si>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</si>
  <si>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</si>
  <si>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</si>
  <si>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</si>
  <si>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</si>
  <si>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</si>
  <si>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</si>
  <si>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</si>
  <si>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</si>
  <si>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</si>
  <si>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</si>
  <si>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</si>
  <si>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</si>
  <si>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</si>
  <si>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</si>
  <si>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</si>
  <si>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</si>
  <si>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</si>
  <si>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</si>
  <si>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</si>
  <si>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</si>
  <si>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</si>
  <si>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12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</si>
  <si>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</si>
  <si>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</si>
  <si>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</si>
  <si>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</si>
  <si>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</si>
  <si>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</si>
  <si>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</si>
  <si>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</si>
  <si>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</si>
  <si>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</si>
  <si>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</si>
  <si>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</si>
  <si>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</si>
  <si>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</si>
  <si>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</si>
  <si>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</si>
  <si>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</si>
  <si>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</si>
  <si>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</si>
  <si>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</si>
  <si>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</si>
  <si>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</si>
  <si>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</si>
  <si>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</si>
  <si>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</si>
  <si>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</si>
  <si>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</si>
  <si>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</si>
  <si>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</si>
  <si>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</si>
  <si>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</si>
  <si>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</si>
  <si>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</si>
  <si>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</si>
  <si>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</si>
  <si>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</si>
  <si>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</si>
  <si>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</si>
  <si>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</si>
  <si>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</si>
  <si>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</si>
  <si>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</si>
  <si>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</si>
  <si>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</si>
  <si>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</si>
  <si>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</si>
  <si>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</si>
  <si>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</si>
  <si>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</si>
  <si>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</si>
  <si>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</si>
  <si>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</si>
  <si>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</si>
  <si>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</si>
  <si>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</si>
  <si>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</si>
  <si>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</si>
  <si>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</si>
  <si>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</si>
  <si>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</si>
  <si>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</si>
  <si>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</si>
  <si>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</si>
  <si>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</si>
  <si>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</si>
  <si>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</si>
  <si>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</si>
  <si>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06142607780022</t>
  </si>
  <si>
    <t>ASFALTOS DE CENTROAMERICA S.A DE C.V.</t>
  </si>
  <si>
    <t>06141502131049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</si>
  <si>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</si>
  <si>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</si>
  <si>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</si>
  <si>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</si>
  <si>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</si>
  <si>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</si>
  <si>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</si>
  <si>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</si>
  <si>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</si>
  <si>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</si>
  <si>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</si>
  <si>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</si>
  <si>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</si>
  <si>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</si>
  <si>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</si>
  <si>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</si>
  <si>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</si>
  <si>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</si>
  <si>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</si>
  <si>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</si>
  <si>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</si>
  <si>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</si>
  <si>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</si>
  <si>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</si>
  <si>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</si>
  <si>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</si>
  <si>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</si>
  <si>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</si>
  <si>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</si>
  <si>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</si>
  <si>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</si>
  <si>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</si>
  <si>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</si>
  <si>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</si>
  <si>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</si>
  <si>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</si>
  <si>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</si>
  <si>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</si>
  <si>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</si>
  <si>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</si>
  <si>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</si>
  <si>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</si>
  <si>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</si>
  <si>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</si>
  <si>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</si>
  <si>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</si>
  <si>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</si>
  <si>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</si>
  <si>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</si>
  <si>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</si>
  <si>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</si>
  <si>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</si>
  <si>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</si>
  <si>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</si>
  <si>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</si>
  <si>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</si>
  <si>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</si>
  <si>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</si>
  <si>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</si>
  <si>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</si>
  <si>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</si>
  <si>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</si>
  <si>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</si>
  <si>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</si>
  <si>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</si>
  <si>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</si>
  <si>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</si>
  <si>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</si>
  <si>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</si>
  <si>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</si>
  <si>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</si>
  <si>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</si>
  <si>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</si>
  <si>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</si>
  <si>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</si>
  <si>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</si>
  <si>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</si>
  <si>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</si>
  <si>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</si>
  <si>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</si>
  <si>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</si>
  <si>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</si>
  <si>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</si>
  <si>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</si>
  <si>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</si>
  <si>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</si>
  <si>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</si>
  <si>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</si>
  <si>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</si>
  <si>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</si>
  <si>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</si>
  <si>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</si>
  <si>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</si>
  <si>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</si>
  <si>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</si>
  <si>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</si>
  <si>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</si>
  <si>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</si>
  <si>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</si>
  <si>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</si>
  <si>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</si>
  <si>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</si>
  <si>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</si>
  <si>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</si>
  <si>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</si>
  <si>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</si>
  <si>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</si>
  <si>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</si>
  <si>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</si>
  <si>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</si>
  <si>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</si>
  <si>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</si>
  <si>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</si>
  <si>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</si>
  <si>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</si>
  <si>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</si>
  <si>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</si>
  <si>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</si>
  <si>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</si>
  <si>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</si>
  <si>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</si>
  <si>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</si>
  <si>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</si>
  <si>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</si>
  <si>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</si>
  <si>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</si>
  <si>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</si>
  <si>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</si>
  <si>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</si>
  <si>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</si>
  <si>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</si>
  <si>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</si>
  <si>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</si>
  <si>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</si>
  <si>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</si>
  <si>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</si>
  <si>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</si>
  <si>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</si>
  <si>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</si>
  <si>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</si>
  <si>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</si>
  <si>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</si>
  <si>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</si>
  <si>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</si>
  <si>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</si>
  <si>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</si>
  <si>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</si>
  <si>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</si>
  <si>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</si>
  <si>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</si>
  <si>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</si>
  <si>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</si>
  <si>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</si>
  <si>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</si>
  <si>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</si>
  <si>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</si>
  <si>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</si>
  <si>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</si>
  <si>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</si>
  <si>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</si>
  <si>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</si>
  <si>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</si>
  <si>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</si>
  <si>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</si>
  <si>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</si>
  <si>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</si>
  <si>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</si>
  <si>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</si>
  <si>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</si>
  <si>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</si>
  <si>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</si>
  <si>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</si>
  <si>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</si>
  <si>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</si>
  <si>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</si>
  <si>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</si>
  <si>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</si>
  <si>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</si>
  <si>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</si>
  <si>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</si>
  <si>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</si>
  <si>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</si>
  <si>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</si>
  <si>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</si>
  <si>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</si>
  <si>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</si>
  <si>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</si>
  <si>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</si>
  <si>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</si>
  <si>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</si>
  <si>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2021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</si>
  <si>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</si>
  <si>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</si>
  <si>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</si>
  <si>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</si>
  <si>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</si>
  <si>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</si>
  <si>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</si>
  <si>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</si>
  <si>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</si>
  <si>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</si>
  <si>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</si>
  <si>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</si>
  <si>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</si>
  <si>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</si>
  <si>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</si>
  <si>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</si>
  <si>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</si>
  <si>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</si>
  <si>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</si>
  <si>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</si>
  <si>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</si>
  <si>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05091606111014</t>
  </si>
  <si>
    <t>PULSEM DE C.V.</t>
  </si>
  <si>
    <t>05043110741013</t>
  </si>
  <si>
    <t>OSCAR HUMBERTO RIVAS INTERIANO</t>
  </si>
  <si>
    <t>06142008660025</t>
  </si>
  <si>
    <t>FRANCISCO JAVIER PORTILLO T</t>
  </si>
  <si>
    <t>06140607921022</t>
  </si>
  <si>
    <t>DISTRIBUIDORA JAR S.A DE C.V.</t>
  </si>
  <si>
    <t>06141403161033</t>
  </si>
  <si>
    <t>ECSA OPERADORA EL SALVADOR S.A DE C.V.</t>
  </si>
  <si>
    <t>06141411171030</t>
  </si>
  <si>
    <t>TEXAS GAS INTERNACIONAL, S.A DE C.V.</t>
  </si>
  <si>
    <t>12171906520017</t>
  </si>
  <si>
    <t>RAFAEL RENE CANALES PINAUD</t>
  </si>
  <si>
    <t>06141202620014</t>
  </si>
  <si>
    <t>SEGUROS E INVERSIONES S.A</t>
  </si>
  <si>
    <t>06142302770010</t>
  </si>
  <si>
    <t>ALPINA S.A DE C.V.</t>
  </si>
  <si>
    <t>10100107701012</t>
  </si>
  <si>
    <t>OMAR SAUL MERINO ROMERO</t>
  </si>
  <si>
    <t>06140212971020</t>
  </si>
  <si>
    <t>MANEJO INTEGRAL DE DESECHOS SOLIDOS SEM DE C.V.</t>
  </si>
  <si>
    <t>06142303911015</t>
  </si>
  <si>
    <t>TELEMOVIL EL SALVADOR S.A DE C.V.</t>
  </si>
  <si>
    <t>06142610981012</t>
  </si>
  <si>
    <t>CTE TELECOM PERSONAL S.A DE C.V.</t>
  </si>
  <si>
    <t>06142401941054</t>
  </si>
  <si>
    <t>MOLDTROK, S.A DE C.V.</t>
  </si>
  <si>
    <t>02101911710016</t>
  </si>
  <si>
    <t>ALMACENES VIDRI, S.A DE C.V.</t>
  </si>
  <si>
    <t>06142905111010</t>
  </si>
  <si>
    <t>GRUPO VALMIX S.A DE C.V.</t>
  </si>
  <si>
    <t>06143001780012</t>
  </si>
  <si>
    <t xml:space="preserve">LA CASA DEL REPUESTO S.A DE C.V. </t>
  </si>
  <si>
    <t>02102701001014</t>
  </si>
  <si>
    <t>UNILLANTAS S.A DE C.V.</t>
  </si>
  <si>
    <t>06141008661043</t>
  </si>
  <si>
    <t>DAVID CANAHUATI PINEDA</t>
  </si>
  <si>
    <t>06142805011034</t>
  </si>
  <si>
    <t>REPUESTOS IZALCO S.A DE C.V.</t>
  </si>
  <si>
    <t>06142410141010</t>
  </si>
  <si>
    <t xml:space="preserve">ACTIVIDADES PETROLERAS DE EL SALVADOR S.A DE C.V </t>
  </si>
  <si>
    <t>06140210081052</t>
  </si>
  <si>
    <t>FERRETERIA EPA S.A DE C.V.</t>
  </si>
  <si>
    <t>06140108580017</t>
  </si>
  <si>
    <t>FREUND S.A DE C.V.</t>
  </si>
  <si>
    <t>05111703630014</t>
  </si>
  <si>
    <t>JOSE RICARDO ANTONIO MOLINA</t>
  </si>
  <si>
    <t>06143107971090</t>
  </si>
  <si>
    <t>06141009650016</t>
  </si>
  <si>
    <t>06143101550016</t>
  </si>
  <si>
    <t>06141511720027</t>
  </si>
  <si>
    <t>02023112741019</t>
  </si>
  <si>
    <t>OLGA ELIZABETH RIVAS DE ORELLANA</t>
  </si>
  <si>
    <t>02040305560017</t>
  </si>
  <si>
    <t xml:space="preserve">RICARDO E.G SANTOS </t>
  </si>
  <si>
    <t>02071902091019</t>
  </si>
  <si>
    <t>EL INDIO S.A DE C.V</t>
  </si>
  <si>
    <t>02100108750017</t>
  </si>
  <si>
    <t xml:space="preserve">CARLOS EDUARDO MARTINEZ </t>
  </si>
  <si>
    <t>02101810771036</t>
  </si>
  <si>
    <t>JOSE OMAR CARPIO ALARCON</t>
  </si>
  <si>
    <t>02102309931011</t>
  </si>
  <si>
    <t xml:space="preserve">ELECTRO INDUSTRIALES EL PACIFICO S.A DE C.V </t>
  </si>
  <si>
    <t>02102908061017</t>
  </si>
  <si>
    <t xml:space="preserve">V &amp; G DE EL SALVADOR S.A DE C.V </t>
  </si>
  <si>
    <t>02133003651018</t>
  </si>
  <si>
    <t>JOSE ADAN MAGAÑA</t>
  </si>
  <si>
    <t>03020203061023</t>
  </si>
  <si>
    <t xml:space="preserve">ELEKTROLAZER S.A DE C.V </t>
  </si>
  <si>
    <t>03062109801018</t>
  </si>
  <si>
    <t>DOUGLAS ORLANDO TEPATA TEPATA</t>
  </si>
  <si>
    <t>03150309971011</t>
  </si>
  <si>
    <t>SO S.A DE C.V.</t>
  </si>
  <si>
    <t>03151608560012</t>
  </si>
  <si>
    <t xml:space="preserve">JORGE ALBERTO LUNA </t>
  </si>
  <si>
    <t>04072309650015</t>
  </si>
  <si>
    <t>ULISES RODRIGUEZ SOSA</t>
  </si>
  <si>
    <t>04161506530021</t>
  </si>
  <si>
    <t>NOELIA TEJADA DE REYES</t>
  </si>
  <si>
    <t>04312511630011</t>
  </si>
  <si>
    <t xml:space="preserve">MARIA LIDUVINA CARDOZA </t>
  </si>
  <si>
    <t>05030412821038</t>
  </si>
  <si>
    <t>JOSE GUILLERMO CRUZ PAREDES</t>
  </si>
  <si>
    <t>05032201151020</t>
  </si>
  <si>
    <t>ELECTRICOS OMEGA S.A DE C.V.</t>
  </si>
  <si>
    <t>05062912691016</t>
  </si>
  <si>
    <t xml:space="preserve">DAVID EVORA GUZMAN </t>
  </si>
  <si>
    <t>05081710540010</t>
  </si>
  <si>
    <t xml:space="preserve">MARCOS ANTONIO PORTILLO </t>
  </si>
  <si>
    <t>05090101650011</t>
  </si>
  <si>
    <t>ISRAEL ALVARADO</t>
  </si>
  <si>
    <t>05091510071011</t>
  </si>
  <si>
    <t>AGROFERRETERIA SAN RAFAEL</t>
  </si>
  <si>
    <t>05092604480012</t>
  </si>
  <si>
    <t>ROBERTO HERNANDEZ MENJIVAR</t>
  </si>
  <si>
    <t>05110610820011</t>
  </si>
  <si>
    <t>EL SURCO S.A DE C.V</t>
  </si>
  <si>
    <t>05111302771027</t>
  </si>
  <si>
    <t>JOSE RIGOBERTO CORDOBA BARRERA</t>
  </si>
  <si>
    <t>005703912</t>
  </si>
  <si>
    <t>05112105901012</t>
  </si>
  <si>
    <t xml:space="preserve">SUMER S.A DE C.V </t>
  </si>
  <si>
    <t>05112411991017</t>
  </si>
  <si>
    <t>REPUESTOS NOE S.A DE C.V.</t>
  </si>
  <si>
    <t>05120305630027</t>
  </si>
  <si>
    <t>TONY ALBERTO PEREZ</t>
  </si>
  <si>
    <t>06023010921017</t>
  </si>
  <si>
    <t>TALLERES SOLDATOR S.A DE C.V.</t>
  </si>
  <si>
    <t>06140101840022</t>
  </si>
  <si>
    <t>INDUPAL S.A DE C.V</t>
  </si>
  <si>
    <t>06140102001050</t>
  </si>
  <si>
    <t>COMPRES, S.A DE C.V.</t>
  </si>
  <si>
    <t>06140104620021</t>
  </si>
  <si>
    <t xml:space="preserve">TALLER DIDEA S.A DE C.V </t>
  </si>
  <si>
    <t>06140109770045</t>
  </si>
  <si>
    <t>AGDO, S.A</t>
  </si>
  <si>
    <t>06140205031020</t>
  </si>
  <si>
    <t>TESSA S.A DE C.V.</t>
  </si>
  <si>
    <t>06140207081033</t>
  </si>
  <si>
    <t>POWER SUPPLY S.A DE C.V</t>
  </si>
  <si>
    <t>06140209111053</t>
  </si>
  <si>
    <t>Vip Marketing, S.A de C.V.</t>
  </si>
  <si>
    <t>06140302870017</t>
  </si>
  <si>
    <t>ACEROS Y SALES SALVADOREÑOS S.A DE C.V.</t>
  </si>
  <si>
    <t>06140310061067</t>
  </si>
  <si>
    <t xml:space="preserve">PROVEEDORA ELECTRICA DE EL SALVADOR S.A DE CV. </t>
  </si>
  <si>
    <t>06140311171036</t>
  </si>
  <si>
    <t>SOLARTECH CENTROAMERICA S.A DE C.V</t>
  </si>
  <si>
    <t>06140311991017</t>
  </si>
  <si>
    <t>AGROQUIMICA INTERNACIONAL S.A DE C.V</t>
  </si>
  <si>
    <t>06140402001010</t>
  </si>
  <si>
    <t xml:space="preserve">STAR MAIL S.A DE C.V </t>
  </si>
  <si>
    <t>06140409670019</t>
  </si>
  <si>
    <t>STEINER S.A DE C.V</t>
  </si>
  <si>
    <t>06140410011032</t>
  </si>
  <si>
    <t>ACERO NOPA STEEL S.A DE C.V.</t>
  </si>
  <si>
    <t>06140509171066</t>
  </si>
  <si>
    <t xml:space="preserve">AQUASISTEMAS DE EL SALVADOR S.A DE C.V </t>
  </si>
  <si>
    <t>06140602031037</t>
  </si>
  <si>
    <t>FONDO DE ACTIVIDADES ESPECIALES</t>
  </si>
  <si>
    <t>06140607161028</t>
  </si>
  <si>
    <t>PROVEEDORA DE RODAMIENTOS S.A DE C.V.</t>
  </si>
  <si>
    <t>06140611750055</t>
  </si>
  <si>
    <t>TECNICA UNIVERSAL SALVADOREÑA S.A DE C.V</t>
  </si>
  <si>
    <t>06140705651014</t>
  </si>
  <si>
    <t xml:space="preserve">FELIX RAMIREZ ABREGO </t>
  </si>
  <si>
    <t>06140705901331</t>
  </si>
  <si>
    <t>WILLIAM JOSE GUEVARA</t>
  </si>
  <si>
    <t>06140706891011</t>
  </si>
  <si>
    <t>PROYECTOS DE METAL MECANICA S.A DE C.V.</t>
  </si>
  <si>
    <t>06140707061020</t>
  </si>
  <si>
    <t>CALDEGA S.A DE C.V.</t>
  </si>
  <si>
    <t>06140711071030</t>
  </si>
  <si>
    <t xml:space="preserve">OD EL SALVADOR LIMITADA DE C.V </t>
  </si>
  <si>
    <t>06140803111012</t>
  </si>
  <si>
    <t xml:space="preserve">CELASA INGENIERIAS Y EQUIPOS S.A DE C.V </t>
  </si>
  <si>
    <t>06140804161013</t>
  </si>
  <si>
    <t>GRUPO ROMEN S.A DE C.V.</t>
  </si>
  <si>
    <t>06140806720015</t>
  </si>
  <si>
    <t xml:space="preserve">BANCO CUSCATLAN S.A </t>
  </si>
  <si>
    <t>06140807141021</t>
  </si>
  <si>
    <t xml:space="preserve">SEGURIDAD E INVERSIONES S.A DE C.V </t>
  </si>
  <si>
    <t>06140807770026</t>
  </si>
  <si>
    <t>MAPRIMA S.A DE C.V.</t>
  </si>
  <si>
    <t>06140902091023</t>
  </si>
  <si>
    <t xml:space="preserve">DISTRIBUIDORA B &amp; P S.A DE C.V </t>
  </si>
  <si>
    <t>06140911041039</t>
  </si>
  <si>
    <t>IMPORTADORA DEL RIO S.A DE C.V</t>
  </si>
  <si>
    <t>06141007011010</t>
  </si>
  <si>
    <t xml:space="preserve">CHIA HO HSING S.A DE C.V </t>
  </si>
  <si>
    <t>06141008901028</t>
  </si>
  <si>
    <t>TRANPORTES PESADOS S.A DE C.V.</t>
  </si>
  <si>
    <t>06141106660010</t>
  </si>
  <si>
    <t>HENRIQUEZ S.A DE C.V.</t>
  </si>
  <si>
    <t>06141107870011</t>
  </si>
  <si>
    <t>COVI S.A DE C.V.</t>
  </si>
  <si>
    <t>06141108001032</t>
  </si>
  <si>
    <t>UNION COMERCIAL S.A DE C.V.</t>
  </si>
  <si>
    <t>06141211810023</t>
  </si>
  <si>
    <t>GRUPO SOLID S.A DE C.V</t>
  </si>
  <si>
    <t>06141301840030</t>
  </si>
  <si>
    <t xml:space="preserve">SOLVENTES E INTERMEDIOS INDUSTRIALES S.A DE C.V </t>
  </si>
  <si>
    <t>06141306680052</t>
  </si>
  <si>
    <t>ALEXANDER ANTONIO CORNEJO</t>
  </si>
  <si>
    <t>06141307760018</t>
  </si>
  <si>
    <t>REPRESENTACIONES DIVERSAS S.A DE C.V.</t>
  </si>
  <si>
    <t>06141311131065</t>
  </si>
  <si>
    <t>INVERSIONES ASIATICAS S.A DE C.V</t>
  </si>
  <si>
    <t>06141312850038</t>
  </si>
  <si>
    <t>IMPRESSA S.A DE C.V.</t>
  </si>
  <si>
    <t>06141402051099</t>
  </si>
  <si>
    <t xml:space="preserve">JEA S.A DE C.V. </t>
  </si>
  <si>
    <t>06141402370078</t>
  </si>
  <si>
    <t>CEPA S.A DE C.V</t>
  </si>
  <si>
    <t>06141402560013</t>
  </si>
  <si>
    <t>FERRETERIA LA PALMA S.A DE C.V.</t>
  </si>
  <si>
    <t>GRUPO FERRESAL Y JM CONSTRUCCIONES</t>
  </si>
  <si>
    <t>06141407001014</t>
  </si>
  <si>
    <t>INVERSIONES LEMUS S.A DE C.V.</t>
  </si>
  <si>
    <t>06141407830018</t>
  </si>
  <si>
    <t xml:space="preserve">LA CENTRAL DE SEGUROS Y FIANZAS S.A DE C.V </t>
  </si>
  <si>
    <t>06141408711090</t>
  </si>
  <si>
    <t>BENJAMIN ALFREDO ABARCA</t>
  </si>
  <si>
    <t>06141409121050</t>
  </si>
  <si>
    <t>CAMPOS ESCOBAR S.A DE C.V.</t>
  </si>
  <si>
    <t>06141412921024</t>
  </si>
  <si>
    <t xml:space="preserve">INVERSIONES VIDA S.A DE C.V </t>
  </si>
  <si>
    <t>06141501850054</t>
  </si>
  <si>
    <t xml:space="preserve">GALVANIS S.A DE C.V </t>
  </si>
  <si>
    <t>06141509891057</t>
  </si>
  <si>
    <t xml:space="preserve">F.ROLANDO CANIZALES </t>
  </si>
  <si>
    <t>06141601800012</t>
  </si>
  <si>
    <t>LA CASA DEL SOLDADOR S.A DE C.V.</t>
  </si>
  <si>
    <t>06141606691119</t>
  </si>
  <si>
    <t>CARLOS ROBERTO HERNANDEZ</t>
  </si>
  <si>
    <t>06141608021030</t>
  </si>
  <si>
    <t>GRIFERIA Y CERRADURAS INTERNACIONALES S.A DE C.V</t>
  </si>
  <si>
    <t>06141608111039</t>
  </si>
  <si>
    <t>GRUPO SANTA SOFIA, S.A DE C.V.</t>
  </si>
  <si>
    <t>06141611951013</t>
  </si>
  <si>
    <t>DISTRIBUIDORA DE ELECTRICIDAD DELSUR</t>
  </si>
  <si>
    <t>06141612991019</t>
  </si>
  <si>
    <t xml:space="preserve">DISTRIBUIDORA DE LUBRICANTES Y COMBUSTIBLES S.A DE C.V </t>
  </si>
  <si>
    <t>06141702061037</t>
  </si>
  <si>
    <t>TORCO INDUSTRIAL S.A DE C.V.</t>
  </si>
  <si>
    <t>06141703061090</t>
  </si>
  <si>
    <t xml:space="preserve">SUMINISTROS Y FERETERIA GENESIS S.A DE C.V. </t>
  </si>
  <si>
    <t>06141705790011</t>
  </si>
  <si>
    <t>INVERCALMA S.A DE C.V.</t>
  </si>
  <si>
    <t>06141807011060</t>
  </si>
  <si>
    <t>CORIASA S.A DE C.V.</t>
  </si>
  <si>
    <t>06141807051010</t>
  </si>
  <si>
    <t>FRIOAIRE S.A DE C.V.</t>
  </si>
  <si>
    <t>06141902730011</t>
  </si>
  <si>
    <t>PRODUCTOS AGROQUIMICOS DE CENTROAMERICA</t>
  </si>
  <si>
    <t>06142001101022</t>
  </si>
  <si>
    <t>DISTRIBUIDORA DE PROVEEDORES DE PETROLEOS</t>
  </si>
  <si>
    <t>06142006031022</t>
  </si>
  <si>
    <t>06142007911239</t>
  </si>
  <si>
    <t xml:space="preserve">ESTELA BEATRIZ ALAS </t>
  </si>
  <si>
    <t>06142009161075</t>
  </si>
  <si>
    <t>COMERCIAL E.C.A. S.A DE C.V.</t>
  </si>
  <si>
    <t>06142101111025</t>
  </si>
  <si>
    <t>RODAMIENTOS DE CENTROAMERICAS S.A DE C.V.</t>
  </si>
  <si>
    <t>06142201071012</t>
  </si>
  <si>
    <t>IMGRAL S.A DE C.V.</t>
  </si>
  <si>
    <t>06142202770023</t>
  </si>
  <si>
    <t>INFRA DE EL SALVADOR, S.A DE C.V.</t>
  </si>
  <si>
    <t>06142403770051</t>
  </si>
  <si>
    <t>ANA GLADYS CORDOBA</t>
  </si>
  <si>
    <t>06142506670028</t>
  </si>
  <si>
    <t xml:space="preserve">CORINA MARGARITA MENDEZ DE SOSA </t>
  </si>
  <si>
    <t>06142603981015</t>
  </si>
  <si>
    <t>CEMEX EL SALVADOR, S.A DE C.V.</t>
  </si>
  <si>
    <t>06142604071063</t>
  </si>
  <si>
    <t>INVERSIONES RAMIREZ QUINTANILLA S.A DE C.V.</t>
  </si>
  <si>
    <t>06142609701090</t>
  </si>
  <si>
    <t xml:space="preserve">SAMUEL ARMANDO DUBON </t>
  </si>
  <si>
    <t>06142609941015</t>
  </si>
  <si>
    <t xml:space="preserve">COMDISANPABLO S.A DE C.V </t>
  </si>
  <si>
    <t>06142610201025</t>
  </si>
  <si>
    <t>RODAMIENTOS Y REPUESTOS PARA MOTOCICLETA</t>
  </si>
  <si>
    <t>06142709061020</t>
  </si>
  <si>
    <t>SOLUCIONES Y HERRAMIENTAS S.A DE C.V.</t>
  </si>
  <si>
    <t>06142710780023</t>
  </si>
  <si>
    <t>QUIMICA INDUSTRIAL S.A DE C.V.</t>
  </si>
  <si>
    <t>06142711870044</t>
  </si>
  <si>
    <t>PROMOTORA COMERCIAL, S.A DE C.V.</t>
  </si>
  <si>
    <t>06142803171026</t>
  </si>
  <si>
    <t xml:space="preserve">COPPER GROUP S.A DE C.V </t>
  </si>
  <si>
    <t>06142807810010</t>
  </si>
  <si>
    <t>TRANVA S.A DE C.V.</t>
  </si>
  <si>
    <t>06142809061036</t>
  </si>
  <si>
    <t xml:space="preserve">DURECO DE EL SALVADOR S.A DE C.V </t>
  </si>
  <si>
    <t>06142809981046</t>
  </si>
  <si>
    <t>CORPORACION ACME  S.A DE C.V.</t>
  </si>
  <si>
    <t>06142810061058</t>
  </si>
  <si>
    <t xml:space="preserve">CELULOSA Y COLORANTES EL SALVADOR S.A DE C.V </t>
  </si>
  <si>
    <t>AMERICAN PETROLEUM DE EL SALVADOR S.A DE C.V.</t>
  </si>
  <si>
    <t>06143011931011</t>
  </si>
  <si>
    <t>DISTRIBUIDORA GRANADA S.A DE C.V</t>
  </si>
  <si>
    <t>06143012871071</t>
  </si>
  <si>
    <t>CORINA MARGARITA SOSA DE HERNANDEZ</t>
  </si>
  <si>
    <t>PEDREDA PROTERSA, S.A DE C.V.</t>
  </si>
  <si>
    <t>06143108061020</t>
  </si>
  <si>
    <t>PROVEEDORES DE INSUMOS DIVERSOS S.A DE C.V.</t>
  </si>
  <si>
    <t>06161109771010</t>
  </si>
  <si>
    <t xml:space="preserve">CLAUDIA BEATRIZ PERALTA </t>
  </si>
  <si>
    <t>07021712941025</t>
  </si>
  <si>
    <t>EMELY BEATRIZ AGUILAR MARTINEZ</t>
  </si>
  <si>
    <t>08150103801010</t>
  </si>
  <si>
    <t>JOSE ROBERTO PINEDA HERNANDEZ</t>
  </si>
  <si>
    <t>08210805530029</t>
  </si>
  <si>
    <t>MIGUEL NICOMEDES ANTONIO ABARCA BARRERA</t>
  </si>
  <si>
    <t>08211906711010</t>
  </si>
  <si>
    <t>VILLALTA ALVARENGA MARCO ANTONIO</t>
  </si>
  <si>
    <t>08212209761021</t>
  </si>
  <si>
    <t>OSCAR MAURICIO MENJIVAR</t>
  </si>
  <si>
    <t>09030806550024</t>
  </si>
  <si>
    <t>EFRAIN MEDARDO PEÑA</t>
  </si>
  <si>
    <t>09042007670016</t>
  </si>
  <si>
    <t>JOSE ELIAS CASTELLANOS ARTIGA</t>
  </si>
  <si>
    <t>10100911580029</t>
  </si>
  <si>
    <t xml:space="preserve">HUGO OSSIRIS AYALA </t>
  </si>
  <si>
    <t>12171609921018</t>
  </si>
  <si>
    <t>DISTRIBUIDORA PAREDES VELA S.A DE C.V.</t>
  </si>
  <si>
    <t>12172509901024</t>
  </si>
  <si>
    <t>REPUESTOS Y SERVICIOS AUTOMOTRICES, S.A DE C.V.</t>
  </si>
  <si>
    <t>13153101741036</t>
  </si>
  <si>
    <t>WILFREDO ANTONIO ARGUETA RAMOS</t>
  </si>
  <si>
    <t>14052604531015</t>
  </si>
  <si>
    <t>MARCOS REYES PALACIOS</t>
  </si>
  <si>
    <t>14152702711018</t>
  </si>
  <si>
    <t>OSMAR ANTONIO PORTILLO</t>
  </si>
  <si>
    <t>14182903801011</t>
  </si>
  <si>
    <t>CARLOS ERNESTO GUTIERREZ BENITEZ</t>
  </si>
  <si>
    <t>14082309500010</t>
  </si>
  <si>
    <t>LUIS ANTONIO BENITEZ HIDALGO</t>
  </si>
  <si>
    <t>06122308121011</t>
  </si>
  <si>
    <t>AUTOCONTROL S.A DE C.V.</t>
  </si>
  <si>
    <t>06140611870024</t>
  </si>
  <si>
    <t>MONOLIT DE EL SALVADOR S.A DE C.V.</t>
  </si>
  <si>
    <t>06142809931049</t>
  </si>
  <si>
    <t>GENERAL DE VEHICULOS S.A DE C.V.</t>
  </si>
  <si>
    <t>06141612021044</t>
  </si>
  <si>
    <t>LUIGEMI S.A DE C.V.</t>
  </si>
  <si>
    <t>02101809761019</t>
  </si>
  <si>
    <t>ALEJANDRO FRANCISCO MONTOYA GIRON</t>
  </si>
  <si>
    <t>06140207670045</t>
  </si>
  <si>
    <t>MARIO ALBERTO MIRANDA FONSECA</t>
  </si>
  <si>
    <t>06142904630160</t>
  </si>
  <si>
    <t>ASETCA</t>
  </si>
  <si>
    <t xml:space="preserve">SUPER REPUESTOS EL SALVADOR </t>
  </si>
  <si>
    <t>06141708001052</t>
  </si>
  <si>
    <t>SERTRACEN S.A DE C.V.</t>
  </si>
  <si>
    <t>06141205111012</t>
  </si>
  <si>
    <t>CORPORACION LEMUS S.A DE C.V.</t>
  </si>
  <si>
    <t>06140204810014</t>
  </si>
  <si>
    <t>MUNFRE S.A DE C.V.</t>
  </si>
  <si>
    <t>02102203191019</t>
  </si>
  <si>
    <t>REPUESTOS ALSAN S.A DE C.V.</t>
  </si>
  <si>
    <t>06140202111023</t>
  </si>
  <si>
    <t>REPUESTOS E IMPORTACIONES ACEITUNO</t>
  </si>
  <si>
    <t>LLANTAS Y ACCESORIOS S.A DE C.V.</t>
  </si>
  <si>
    <t>06141707870010</t>
  </si>
  <si>
    <t>MYERS DE EL SALVADOR S.A DE C.V.</t>
  </si>
  <si>
    <t>06010811680011</t>
  </si>
  <si>
    <t>JOSE MARIA SALINAS DERAS</t>
  </si>
  <si>
    <t>06140103031026</t>
  </si>
  <si>
    <t>CLUTCH EXPRESS S.A DE C.V.</t>
  </si>
  <si>
    <t>06142204860027</t>
  </si>
  <si>
    <t>MAURICIO NAPOLEON S.A DE C.V.</t>
  </si>
  <si>
    <t>06141702660013</t>
  </si>
  <si>
    <t>ALSI S.A DE C.V.</t>
  </si>
  <si>
    <t>06142307091063</t>
  </si>
  <si>
    <t>CENTROAMERICA COMERCIAL S.A DE C.V.</t>
  </si>
  <si>
    <t>06142209111080</t>
  </si>
  <si>
    <t>REFILL S.A DE C.V.</t>
  </si>
  <si>
    <t>11220301630016</t>
  </si>
  <si>
    <t>DINA DEL CARMEN SARAVIA DE ARGUETA</t>
  </si>
  <si>
    <t>06140304941160</t>
  </si>
  <si>
    <t>DANIEL ALBETO RUBIO CARCAMO</t>
  </si>
  <si>
    <t>06141901191039</t>
  </si>
  <si>
    <t>BODEGA DE COLORES SANTO S.A DE C.V.</t>
  </si>
  <si>
    <t>RAMIREZ VENTURA S.A DE C.V.</t>
  </si>
  <si>
    <t>05110205951057</t>
  </si>
  <si>
    <t>MELIZA ORTIZ PEDROZA</t>
  </si>
  <si>
    <t>10091907771010</t>
  </si>
  <si>
    <t>MIRIAN GAMEZ DE MENJIVAR</t>
  </si>
  <si>
    <t>05032807091015</t>
  </si>
  <si>
    <t>VARRELL S.A DE C.V.</t>
  </si>
  <si>
    <t>05021701781010</t>
  </si>
  <si>
    <t>RENE IVAN LOPEZ ALAS</t>
  </si>
  <si>
    <t>02102506011013</t>
  </si>
  <si>
    <t>SERVI REPUESTOS S.A DE C.V.</t>
  </si>
  <si>
    <t>06141709881013</t>
  </si>
  <si>
    <t>ABASTECEDORA INDUSTRIAL S.A DE C.V.</t>
  </si>
  <si>
    <t>96150710591021</t>
  </si>
  <si>
    <t>IVAN ANTONIO EUGARRIOS PEREZ</t>
  </si>
  <si>
    <t>06142212650014</t>
  </si>
  <si>
    <t>FASANI S.A DE C.V</t>
  </si>
  <si>
    <t>06143005051069</t>
  </si>
  <si>
    <t>PROAGROFE S.A DE C.V.</t>
  </si>
  <si>
    <t>06140101670050</t>
  </si>
  <si>
    <t>NELSON ANTONIO DOÑAN</t>
  </si>
  <si>
    <t>06142708101053</t>
  </si>
  <si>
    <t>GRUPO NSV S.A DE C.V.</t>
  </si>
  <si>
    <t>06142909951047</t>
  </si>
  <si>
    <t>FARLAB S.A DE C.V.</t>
  </si>
  <si>
    <t>10092504680019</t>
  </si>
  <si>
    <t>ALFREDO ANTONIO RODRIGUEZ DURAN</t>
  </si>
  <si>
    <t>06140510091041</t>
  </si>
  <si>
    <t>DISTRIBUIDORA MARANATHA S.A DE C.V.</t>
  </si>
  <si>
    <t>06142403071030</t>
  </si>
  <si>
    <t>VISOR S.A DE C.V.</t>
  </si>
  <si>
    <t>06142710761257</t>
  </si>
  <si>
    <t>SANDRA YANETH PEÑATE DE GUZMAN</t>
  </si>
  <si>
    <t>06141902091038</t>
  </si>
  <si>
    <t>PRODYLAB S.A DE C.V.</t>
  </si>
  <si>
    <t>14080506360015</t>
  </si>
  <si>
    <t>LUIS ALFREDO VENTURA ELVIR</t>
  </si>
  <si>
    <t>06143110181121</t>
  </si>
  <si>
    <t>COMPETROL S.A DE C.V.</t>
  </si>
  <si>
    <t>06143107620016</t>
  </si>
  <si>
    <t>REPUESTOS DIDEA S.A DE C.V.</t>
  </si>
  <si>
    <t>06191411771018</t>
  </si>
  <si>
    <t>WILLIAN ERNESTO BARRIENTOS</t>
  </si>
  <si>
    <t>06143008061057</t>
  </si>
  <si>
    <t>OCON S.A DE C.V.</t>
  </si>
  <si>
    <t>06141901001027</t>
  </si>
  <si>
    <t>SERVICIOS ESPECIALIZADOS S.A DE C.V.</t>
  </si>
  <si>
    <t>06142911101042</t>
  </si>
  <si>
    <t>INVERSIONES CAPITOL S.A DE C.V.</t>
  </si>
  <si>
    <t>06141709011035</t>
  </si>
  <si>
    <t>IMPORTADORA MANHATTAN S.A DE C.V.</t>
  </si>
  <si>
    <t>06142501101070</t>
  </si>
  <si>
    <t>SERVICIOS Y LOGISTICA DE CARGA WALNYS</t>
  </si>
  <si>
    <t>06141410901506</t>
  </si>
  <si>
    <t>ARTERIA ESTUDIO</t>
  </si>
  <si>
    <t>06141808941052</t>
  </si>
  <si>
    <t>CASA MUÑOZ S.A DE C.V.</t>
  </si>
  <si>
    <t>06140611800022</t>
  </si>
  <si>
    <t>LABORATORIOS SUIZOS S.A DE C.V.</t>
  </si>
  <si>
    <t>05112311161017</t>
  </si>
  <si>
    <t>PAMELA BEAUTY SUPPLY S.A DE C.V.</t>
  </si>
  <si>
    <t>06141603991030</t>
  </si>
  <si>
    <t>PRICEMART EL SALVADOR S.A DE C.V.</t>
  </si>
  <si>
    <t>06143107670019</t>
  </si>
  <si>
    <t>CASA AMA S.A DE C.V.</t>
  </si>
  <si>
    <t>06141408850049</t>
  </si>
  <si>
    <t>CORPORACION DE METALES S.A DE C.V.</t>
  </si>
  <si>
    <t>06140404001025</t>
  </si>
  <si>
    <t>SERVITEK S.A DE C.V.</t>
  </si>
  <si>
    <t>12171306680010</t>
  </si>
  <si>
    <t>GRUPO Q EL SALVADOR S.A DE C.V.</t>
  </si>
  <si>
    <t>05102905901015</t>
  </si>
  <si>
    <t>CRISTIAN ERICSON MONTERROSA GOMEZ</t>
  </si>
  <si>
    <t>06141104780023</t>
  </si>
  <si>
    <t>COPLASA S.A DE C.V.</t>
  </si>
  <si>
    <t>14070503650018</t>
  </si>
  <si>
    <t>CARLOS DANIS RAMIREZ VENTURA</t>
  </si>
  <si>
    <t>06141105951030</t>
  </si>
  <si>
    <t>SOLUCIONES S.A DE C.V.</t>
  </si>
  <si>
    <t>11180112320023</t>
  </si>
  <si>
    <t xml:space="preserve">MARTA HERMINIA MARTINEZ </t>
  </si>
  <si>
    <t>06142208921011</t>
  </si>
  <si>
    <t>IMPORT CARS S.A DE C.V.</t>
  </si>
  <si>
    <t>06141501590019</t>
  </si>
  <si>
    <t>LA IBERICA S.A DE C.V.</t>
  </si>
  <si>
    <t>06142603721196</t>
  </si>
  <si>
    <t>JOSE NEFTALI HERNANDEZ SANCHEZ</t>
  </si>
  <si>
    <t>06142407500017</t>
  </si>
  <si>
    <t>GUILLERMO E. MIGUEL B.</t>
  </si>
  <si>
    <t>06142312610117</t>
  </si>
  <si>
    <t>RODRIGO ANTONIO ARGUETA ECHEGOYEN</t>
  </si>
  <si>
    <t>06143108911074</t>
  </si>
  <si>
    <t>EDUARDO JAVIER ROCHAC FERRUFINO</t>
  </si>
  <si>
    <t>02102311620052</t>
  </si>
  <si>
    <t xml:space="preserve">ANGEL MAURICIO TRUJILLO </t>
  </si>
  <si>
    <t>06142803931012</t>
  </si>
  <si>
    <t>AUTOMATIZACION Y CONTROL INDUSTRIAL</t>
  </si>
  <si>
    <t>06082511590014</t>
  </si>
  <si>
    <t>CARLOS ERNESTO MEJIA RIVAS</t>
  </si>
  <si>
    <t>06141101690011</t>
  </si>
  <si>
    <t>CALLEJA S.A DE C.V.</t>
  </si>
  <si>
    <t>04330307590010</t>
  </si>
  <si>
    <t>MARIA ISABEL AVELAR</t>
  </si>
  <si>
    <t>06140701091041</t>
  </si>
  <si>
    <t>INVERSIONES ACEITUNO S.A DE C.V.</t>
  </si>
  <si>
    <t>06141106071025</t>
  </si>
  <si>
    <t>FARMACIAS EUROPEAS</t>
  </si>
  <si>
    <t xml:space="preserve">BANCO AGRICOLA, S.A </t>
  </si>
  <si>
    <t>06140910131034</t>
  </si>
  <si>
    <t>PRONEGOCIOS S.A DE C.V.</t>
  </si>
  <si>
    <t>06040302650016</t>
  </si>
  <si>
    <t>ULISES OLMEDO SANCHEZ</t>
  </si>
  <si>
    <t>06142904720020</t>
  </si>
  <si>
    <t>TIENDA MORENA S.A DE C.V.</t>
  </si>
  <si>
    <t>06142908171021</t>
  </si>
  <si>
    <t>JOPEGALAMB. S.A DE C.V.</t>
  </si>
  <si>
    <t>06141706141027</t>
  </si>
  <si>
    <t>GRUPO ENDO S.A DE C.V.</t>
  </si>
  <si>
    <t>06142011151036</t>
  </si>
  <si>
    <t>IMPORTACIONES LEON S.A DE C.V.</t>
  </si>
  <si>
    <t>06143005151012</t>
  </si>
  <si>
    <t>CONEXIONES DEL PACIFICO S.A DE C.V.</t>
  </si>
  <si>
    <t>06142908131038</t>
  </si>
  <si>
    <t>MEILUO TRADING S.A DE C.V.</t>
  </si>
  <si>
    <t>09061901771024</t>
  </si>
  <si>
    <t>MARTHA TORRES LOPEZ</t>
  </si>
  <si>
    <t>14152005551010</t>
  </si>
  <si>
    <t>FRANCISCO ANTONIO FLORES</t>
  </si>
  <si>
    <t>06140102021043</t>
  </si>
  <si>
    <t>INVERSIONES GIBRALTAR S.A DE C.V.</t>
  </si>
  <si>
    <t>06141310881010</t>
  </si>
  <si>
    <t>TRANSPORT S.A DE C.V.</t>
  </si>
  <si>
    <t>06140302981017</t>
  </si>
  <si>
    <t>SERVICIOS PROFESIONALES DE MAQUINARIA</t>
  </si>
  <si>
    <t>06141604071016</t>
  </si>
  <si>
    <t>CARS LAND S.A DE C.V.</t>
  </si>
  <si>
    <t>06140103750012</t>
  </si>
  <si>
    <t>ALMACENES DE REPUESTOS MONTERREY</t>
  </si>
  <si>
    <t>06141507131039</t>
  </si>
  <si>
    <t>AUTOZAMA S.A DE C.V.</t>
  </si>
  <si>
    <t>06140703530140</t>
  </si>
  <si>
    <t>H. BARON S.A DE C.V.</t>
  </si>
  <si>
    <t>06140106710037</t>
  </si>
  <si>
    <t>CENTRO DE RESORTES S.A DE C.V.</t>
  </si>
  <si>
    <t>14041507881018</t>
  </si>
  <si>
    <t>OSCAR ALEJANDRO ALVARENGA BONILLA</t>
  </si>
  <si>
    <t>06141501101073</t>
  </si>
  <si>
    <t>ROSA AUTOPARTS S.A DE C.V.</t>
  </si>
  <si>
    <t>06142101860018</t>
  </si>
  <si>
    <t>VILLAVAR S.A DE C.V.</t>
  </si>
  <si>
    <t>06140302851016</t>
  </si>
  <si>
    <t xml:space="preserve">ABREGO MULTISERVICIOS </t>
  </si>
  <si>
    <t>06141105101010</t>
  </si>
  <si>
    <t>CARGOMANIA S.A DE C.V.</t>
  </si>
  <si>
    <t>20217243259</t>
  </si>
  <si>
    <t>LATCO INTERNACIONAL INC</t>
  </si>
  <si>
    <t>OPERADORA DEL SUR S.A DE C.V.</t>
  </si>
  <si>
    <t>04310608891017</t>
  </si>
  <si>
    <t>SALVADOR ERNESTO GALAN</t>
  </si>
  <si>
    <t>05110606161016</t>
  </si>
  <si>
    <t>ZONA DIGITAL, S.A. DE C.V.</t>
  </si>
  <si>
    <t>05172512691017</t>
  </si>
  <si>
    <t>SUSY DEL CARMEN SOLORZANO DE FIGUERO</t>
  </si>
  <si>
    <t>06140307951051</t>
  </si>
  <si>
    <t>ROCELI CONSULTORES, S.A DE C.V.</t>
  </si>
  <si>
    <t>06140703091022</t>
  </si>
  <si>
    <t>GRUPO L&amp;J, S.A. DE C.V.</t>
  </si>
  <si>
    <t>06141310941110</t>
  </si>
  <si>
    <t>PLAZA MERLIOT</t>
  </si>
  <si>
    <t>06141311741092</t>
  </si>
  <si>
    <t>ROSA MIRIAM GONZALEZ DE ROMERO</t>
  </si>
  <si>
    <t>06141911121047</t>
  </si>
  <si>
    <t>ALFARN, S.A. DE C.V.</t>
  </si>
  <si>
    <t>06142011101020</t>
  </si>
  <si>
    <t>TECNOMOVIL</t>
  </si>
  <si>
    <t>06142012121033</t>
  </si>
  <si>
    <t>INVERSIONES ULTRAMAR</t>
  </si>
  <si>
    <t>06140810151020</t>
  </si>
  <si>
    <t>ISHOP EL SALVADOR S.A DE C.V.</t>
  </si>
  <si>
    <t>06142812111010</t>
  </si>
  <si>
    <t>PUBLIMAX PROMOS S.A DE C.V.</t>
  </si>
  <si>
    <t>06141502201020</t>
  </si>
  <si>
    <t>J Y A S.A DE C.V.</t>
  </si>
  <si>
    <t>06142611141050</t>
  </si>
  <si>
    <t>GRUPO CENTRA S.A DE C.V.</t>
  </si>
  <si>
    <t>08130203001010</t>
  </si>
  <si>
    <t>INTCOMEX S.A DE C.V.</t>
  </si>
  <si>
    <t>05020712861028</t>
  </si>
  <si>
    <t>GARDENIA FLOR DE MARIA LOPEZ</t>
  </si>
  <si>
    <t>06141204840017</t>
  </si>
  <si>
    <t>RECINOS SCHONBORN S.A DE C.V.</t>
  </si>
  <si>
    <t>06140106700019</t>
  </si>
  <si>
    <t>F.A. DALTON Y CO</t>
  </si>
  <si>
    <t>03152712881017</t>
  </si>
  <si>
    <t>ALSEDI S.A DE C.V.</t>
  </si>
  <si>
    <t>06142102971044</t>
  </si>
  <si>
    <t>COMPAÑÍA TELECOMUNICACIONES DE LE SALVADOR</t>
  </si>
  <si>
    <t>06143010031041</t>
  </si>
  <si>
    <t>HOSPITAL DE LA PIEL S.A DE C.V.</t>
  </si>
  <si>
    <t>06140104680029</t>
  </si>
  <si>
    <t>SERVICIO AGRICOLA SALVADOREÑO S.A DE C.V</t>
  </si>
  <si>
    <t>03151705191025</t>
  </si>
  <si>
    <t>SUMINISTROS ELECTRICOS Y TECNOENERGIA S.A DE C.V.</t>
  </si>
  <si>
    <t>06140301081039</t>
  </si>
  <si>
    <t>LA CASA DE LAS BATERIAS S.A DE C.V.</t>
  </si>
  <si>
    <t>06140106131048</t>
  </si>
  <si>
    <t>ATCASAL DE EL SALVADOR</t>
  </si>
  <si>
    <t>08191209580014</t>
  </si>
  <si>
    <t>TRINIDAD HERNANDEZ MOLINA</t>
  </si>
  <si>
    <t>07021404520020</t>
  </si>
  <si>
    <t>NELSON EDY MEJIA OSORIO</t>
  </si>
  <si>
    <t>07162602711019</t>
  </si>
  <si>
    <t>FREDY GUILLERMO CACERES RAFAELANO</t>
  </si>
  <si>
    <t>06140107690022</t>
  </si>
  <si>
    <t>CASA RIVAS S.A DE C.V.</t>
  </si>
  <si>
    <t>05111408191011</t>
  </si>
  <si>
    <t>REPUESTOS CASTILLO S.A DE C.V.</t>
  </si>
  <si>
    <t>05112011121013</t>
  </si>
  <si>
    <t>CENTRO DE DIAGNOSTICO Y EMISIONES DE EL SALVADOR</t>
  </si>
  <si>
    <t>03120110741010</t>
  </si>
  <si>
    <t>JOSE FRANCISCO RIVAS</t>
  </si>
  <si>
    <t>06140510560017</t>
  </si>
  <si>
    <t>PROYECTOS INDUSTRIALES S.A DE C.V.</t>
  </si>
  <si>
    <t>05192207731018</t>
  </si>
  <si>
    <t>GERARDO ANTONIO MARTINEZ AMAYA</t>
  </si>
  <si>
    <t>06142801880014</t>
  </si>
  <si>
    <t>PROCESADORA Y DISTRIBUIDORA NACIONAL S.A DE C.V.</t>
  </si>
  <si>
    <t>04070802600010</t>
  </si>
  <si>
    <t>JOSE ELIAS ESCOBAR ROMERO</t>
  </si>
  <si>
    <t>06142401061038</t>
  </si>
  <si>
    <t>LOS FRENOS S.A DE C.V.</t>
  </si>
  <si>
    <t>05030502570014</t>
  </si>
  <si>
    <t>LAURA LOPEZ PEREZ</t>
  </si>
  <si>
    <t>06141101181086</t>
  </si>
  <si>
    <t>LABCA</t>
  </si>
  <si>
    <t>06142005091013</t>
  </si>
  <si>
    <t>ACAR S.A DE C.V.</t>
  </si>
  <si>
    <t>02102603710016</t>
  </si>
  <si>
    <t>RAF S.A DE C.V.</t>
  </si>
  <si>
    <t>06142603520108</t>
  </si>
  <si>
    <t>OSCAR ATILIO PLEITEZ JUAREZ</t>
  </si>
  <si>
    <t>06140309760011</t>
  </si>
  <si>
    <t>PRODUCTOS TECNOLOGICOS</t>
  </si>
  <si>
    <t>06141612061020</t>
  </si>
  <si>
    <t>DE LA PEÑA S.A DE C.V.</t>
  </si>
  <si>
    <t>03012912811025</t>
  </si>
  <si>
    <t>JOSE EZEQUIEL AGUILAR PINEDA</t>
  </si>
  <si>
    <t>05111504991010</t>
  </si>
  <si>
    <t>FERNANDA DAMARIS MENENDEZ ACOSTA</t>
  </si>
  <si>
    <t>01071311731015</t>
  </si>
  <si>
    <t>LUIS ANGEL JIMENEZ BENITEZ</t>
  </si>
  <si>
    <t>06141104191015</t>
  </si>
  <si>
    <t>DISTRIBUCIONES DCE EL SALVADOR</t>
  </si>
  <si>
    <t>05061006761019</t>
  </si>
  <si>
    <t>ALEXANDER PERES MELARA</t>
  </si>
  <si>
    <t>06142002121043</t>
  </si>
  <si>
    <t>PACK MAN S.A DE C.V.</t>
  </si>
  <si>
    <t>06141407081042</t>
  </si>
  <si>
    <t>MADERAS EL TABLON S.A DE C.V.</t>
  </si>
  <si>
    <t>06142709121040</t>
  </si>
  <si>
    <t>UNIVERSAL ENTERPRISE, S.A DE C.V.</t>
  </si>
  <si>
    <t>06142901600027</t>
  </si>
  <si>
    <t>TOBIAS CHAVEZ MAYORGA</t>
  </si>
  <si>
    <t>06141609031012</t>
  </si>
  <si>
    <t>COMLUB, S.A DE C.V.</t>
  </si>
  <si>
    <t>06190311821020</t>
  </si>
  <si>
    <t>RICARDO ANTONIO GONZALEZ ESCOBAR</t>
  </si>
  <si>
    <t>06141306081050</t>
  </si>
  <si>
    <t>TECNO DIAGNOSTICA DE EL SALVADOR</t>
  </si>
  <si>
    <t>05012910941018</t>
  </si>
  <si>
    <t>ECOIM, S.A DE C.V.</t>
  </si>
  <si>
    <t>12151607530013</t>
  </si>
  <si>
    <t>NORBERTO GOMEZ CAMPOS</t>
  </si>
  <si>
    <t>06141211141047</t>
  </si>
  <si>
    <t>THE COFFE NET S.A DE C.V.</t>
  </si>
  <si>
    <t>06142610770020</t>
  </si>
  <si>
    <t>CASTELLA SAGARRA S.A DE C.V.</t>
  </si>
  <si>
    <t>11092509810011</t>
  </si>
  <si>
    <t xml:space="preserve">COOPERATIVA DE CAFICULTORES JUCUAPENSE </t>
  </si>
  <si>
    <t>06140202181064</t>
  </si>
  <si>
    <t>RUTA CINCO CERO S.A DE C.V.</t>
  </si>
  <si>
    <t>06142910901371</t>
  </si>
  <si>
    <t>WALTHER ASTUL TORREZ DIAZ</t>
  </si>
  <si>
    <t>06141003951019</t>
  </si>
  <si>
    <t>SISTEMAS C Y C S.A DE C.V.</t>
  </si>
  <si>
    <t>06141811971019</t>
  </si>
  <si>
    <t>MULTI-TECNOLOGICA S.A DE C.V.</t>
  </si>
  <si>
    <t>06142904951227</t>
  </si>
  <si>
    <t>ULISES ALEJANDRO TEJADA</t>
  </si>
  <si>
    <t>14122502721020</t>
  </si>
  <si>
    <t>RUTH MARICELA MAJANO</t>
  </si>
  <si>
    <t>06142612701238</t>
  </si>
  <si>
    <t>ANA ARACELY REYES DE RIVAS</t>
  </si>
  <si>
    <t>06141307921051</t>
  </si>
  <si>
    <t>ELECTROLAB MEDIC, S.A DE C.V.</t>
  </si>
  <si>
    <t>06140411151040</t>
  </si>
  <si>
    <t>DIVERCELL S.A DE C.V.</t>
  </si>
  <si>
    <t>07151508430012</t>
  </si>
  <si>
    <t>MARIA TRANSITO FIGUEROA</t>
  </si>
  <si>
    <t>06142904051048</t>
  </si>
  <si>
    <t>PRODUCTOS INDUSTRIALES Y MAQUINARIA</t>
  </si>
  <si>
    <t>06142401031015</t>
  </si>
  <si>
    <t>LA CENTROAMERICANA, S.A DE C.V.</t>
  </si>
  <si>
    <t>06143009921068</t>
  </si>
  <si>
    <t>IMPORTADORA RAMIREZ S.A DE C.V.</t>
  </si>
  <si>
    <t>08192509560019</t>
  </si>
  <si>
    <t>LUBRICANTES Y REPUESTOS DON ABEL</t>
  </si>
  <si>
    <t>03152106731026</t>
  </si>
  <si>
    <t>JOSE MAURICIO MONCHEZ ESCOBAR</t>
  </si>
  <si>
    <t>03151510541013</t>
  </si>
  <si>
    <t>RIGOBERTO ANGEL PEREZ RAMIREZ</t>
  </si>
  <si>
    <t>06142707991055</t>
  </si>
  <si>
    <t>ESINSA EL SALVADOR S.A DE C.V.</t>
  </si>
  <si>
    <t>06140403101085</t>
  </si>
  <si>
    <t>3A QUIMICOS, S.A DE C.V.</t>
  </si>
  <si>
    <t>14162710661017</t>
  </si>
  <si>
    <t>JAVIER DANILO RUIZ MORALES</t>
  </si>
  <si>
    <t>12171508811017</t>
  </si>
  <si>
    <t>MARIO ERNESTO CHAVEZ MARTINEZ</t>
  </si>
  <si>
    <t>06142907151027</t>
  </si>
  <si>
    <t>CORPORACION ABARCA, S.A DE C.V.</t>
  </si>
  <si>
    <t>04020305691017</t>
  </si>
  <si>
    <t>ERNESTO SERRANO AYALA</t>
  </si>
  <si>
    <t>06142501191028</t>
  </si>
  <si>
    <t>A.V. PROVEEDORES, S.A DE C.V.</t>
  </si>
  <si>
    <t>08210107731010</t>
  </si>
  <si>
    <t>ANDREA LIZETTE QUIJADA DE SIBRIAN</t>
  </si>
  <si>
    <t>12171805670010</t>
  </si>
  <si>
    <t>CREDIQ S.A DE C.V.</t>
  </si>
  <si>
    <t>05032703771014</t>
  </si>
  <si>
    <t>JUAN ANTONIO COLOCHO MEDRANO</t>
  </si>
  <si>
    <t>05110101891010</t>
  </si>
  <si>
    <t>HUMRO, S.A DE C.V.</t>
  </si>
  <si>
    <t>06141110161047</t>
  </si>
  <si>
    <t>EQUIPLASTIC S.A DE C.V.</t>
  </si>
  <si>
    <t>05030907701012</t>
  </si>
  <si>
    <t>HERBERT RODNEY JIMENEZ CARDONA</t>
  </si>
  <si>
    <t>02073003650018</t>
  </si>
  <si>
    <t>ELIX NEFTALI UMAÑA UMAÑA</t>
  </si>
  <si>
    <t>06140103580052</t>
  </si>
  <si>
    <t>MIGUEL ANGEL WILLIAM ALFARO CABRERA</t>
  </si>
  <si>
    <t>07091702731012</t>
  </si>
  <si>
    <t>SAMUEL ELIAS RIVAS MOZ</t>
  </si>
  <si>
    <t>06142504941010</t>
  </si>
  <si>
    <t>JOMIGA, S.A DE C.V.</t>
  </si>
  <si>
    <t>06142505731094</t>
  </si>
  <si>
    <t>EDWARD LEONIDAS GUITIERREZ PORTILLO</t>
  </si>
  <si>
    <t>12170309081011</t>
  </si>
  <si>
    <t>GRUPO BLANCO S.A DE C.V.</t>
  </si>
  <si>
    <t>06140611710010</t>
  </si>
  <si>
    <t>INGENIO EL ANGEL, S.A DE C.V.</t>
  </si>
  <si>
    <t>06173003001010</t>
  </si>
  <si>
    <t>SALVAGRO S.A DE C.V.</t>
  </si>
  <si>
    <t>06170103310012</t>
  </si>
  <si>
    <t>MINISTERIO DE AGRICULTURA Y GANADERIA</t>
  </si>
  <si>
    <t>06140806450012</t>
  </si>
  <si>
    <t>VIDUC S.A DE C.V.</t>
  </si>
  <si>
    <t>05110804510015</t>
  </si>
  <si>
    <t>CARLOS ALBERTO RAMIREZ VALIENTE</t>
  </si>
  <si>
    <t>06140703001112</t>
  </si>
  <si>
    <t>SOFIA GRABRIELA CANALES MENA</t>
  </si>
  <si>
    <t>06142203891254</t>
  </si>
  <si>
    <t>JOAQUIN ALBERTO QUINTEROS POSADA</t>
  </si>
  <si>
    <t>06140801181021</t>
  </si>
  <si>
    <t>IMPORTADORA 1688 S.A DE C.V.</t>
  </si>
  <si>
    <t>06140103161060</t>
  </si>
  <si>
    <t>GRUPO KHARIS S.A DE C.V.</t>
  </si>
  <si>
    <t>06141004961026</t>
  </si>
  <si>
    <t>DIAGNOSTIKA CAPRIS S.A DE C.V.</t>
  </si>
  <si>
    <t>10010105811024</t>
  </si>
  <si>
    <t>YASMIN ELIZABETH AREVALO</t>
  </si>
  <si>
    <t>11181602731029</t>
  </si>
  <si>
    <t>ZENIA MARITZA MENDEZ DE FLORES</t>
  </si>
  <si>
    <t>06140706750010</t>
  </si>
  <si>
    <t xml:space="preserve">BODEGAS GENERALES DE DEPOSITO S.A </t>
  </si>
  <si>
    <t>06142708121046</t>
  </si>
  <si>
    <t>PCS CENTRAL AMERICA, S.A DE C.V.</t>
  </si>
  <si>
    <t>11020404600018</t>
  </si>
  <si>
    <t>JOSE VICTORINO ARIAS DIAZ</t>
  </si>
  <si>
    <t>06140507121070</t>
  </si>
  <si>
    <t>SISAFE S.A DE C.V.</t>
  </si>
  <si>
    <t>94833101781011</t>
  </si>
  <si>
    <t>JUAN ERNESTO VOSSBERG ORDOÑEZ</t>
  </si>
  <si>
    <t>07101003681021</t>
  </si>
  <si>
    <t>ANA GLORIA SEGURA VILLALOBOS</t>
  </si>
  <si>
    <t>08170307771014</t>
  </si>
  <si>
    <t>SIXTO JESUS MARROQUIN RIVAS</t>
  </si>
  <si>
    <t>06141212921011</t>
  </si>
  <si>
    <t>KOSMOQUIMICA S.A DE C.V.</t>
  </si>
  <si>
    <t>06140305931029</t>
  </si>
  <si>
    <t>DOÑO S.A DE C.V.</t>
  </si>
  <si>
    <t>06141004121079</t>
  </si>
  <si>
    <t>PART PLUS S.A DE C.V.</t>
  </si>
  <si>
    <t>04052407610012</t>
  </si>
  <si>
    <t>JOSE FRANCISCO RIVERA GALDAMEZ</t>
  </si>
  <si>
    <t>05111202881011</t>
  </si>
  <si>
    <t>AUTOINDUSRIAS S.A DE C.V.</t>
  </si>
  <si>
    <t>06143006961425</t>
  </si>
  <si>
    <t>ERICK ERNESTO LOPEZ</t>
  </si>
  <si>
    <t>06141208141028</t>
  </si>
  <si>
    <t>KATYA Y FABIO S.A DE C.V.</t>
  </si>
  <si>
    <t>06141111931016</t>
  </si>
  <si>
    <t>ENMANUEL, S.A DE C.V.</t>
  </si>
  <si>
    <t>06141505091030</t>
  </si>
  <si>
    <t>COMERCIALIZADORA BF INTERNACIONAL</t>
  </si>
  <si>
    <t>01062306811028</t>
  </si>
  <si>
    <t>ELIAS AQUINO GOMEZ</t>
  </si>
  <si>
    <t>09043007610018</t>
  </si>
  <si>
    <t>SAUL POCASANGRE ESCOBAR</t>
  </si>
  <si>
    <t>09031604801015</t>
  </si>
  <si>
    <t>ELIAS MISAEL GUZMAN FRANCO</t>
  </si>
  <si>
    <t>03010901761015</t>
  </si>
  <si>
    <t>JIMMY DOUGLAS ALVARADO RAMOS</t>
  </si>
  <si>
    <t>06142003971032</t>
  </si>
  <si>
    <t>INDUSTRIAS MECANICAS DOS MIL S.A DE C.V.</t>
  </si>
  <si>
    <t>06140206001036</t>
  </si>
  <si>
    <t>LINEAS PUBLICITARIAS S.A DE C.V.</t>
  </si>
  <si>
    <t>06140803061031</t>
  </si>
  <si>
    <t>FURAGRO, S.A DE C.V.</t>
  </si>
  <si>
    <t>06142908661118</t>
  </si>
  <si>
    <t>EDGARDO ANTONIO URQUILLA AYALA</t>
  </si>
  <si>
    <t>12171207011015</t>
  </si>
  <si>
    <t>INVERSIONES EL AGUILA S.A DE C.V.</t>
  </si>
  <si>
    <t>06141812981018</t>
  </si>
  <si>
    <t>DIGICEL S.A DE C.V.</t>
  </si>
  <si>
    <t>06140607941015</t>
  </si>
  <si>
    <t>PROMEFAR S.A DE C.V.</t>
  </si>
  <si>
    <t>09060403540016</t>
  </si>
  <si>
    <t>VICTOR MANUEL HERNANDEZ QUINTEROS</t>
  </si>
  <si>
    <t>06142710610105</t>
  </si>
  <si>
    <t>SERGIO GALILEO BERMUDEZ</t>
  </si>
  <si>
    <t>08050209680010</t>
  </si>
  <si>
    <t>MARIO ALONSO BAIRES RODRIGUEZ</t>
  </si>
  <si>
    <t>06140607191024</t>
  </si>
  <si>
    <t>GRUPO CUSCATLAN S.A DE C.V.</t>
  </si>
  <si>
    <t>05031906450017</t>
  </si>
  <si>
    <t>JUAN ANTONIO RECINOS</t>
  </si>
  <si>
    <t>06141204051040</t>
  </si>
  <si>
    <t>AMERICAN IMPORTS, S.A DE C.V.</t>
  </si>
  <si>
    <t>06141107971011</t>
  </si>
  <si>
    <t>INNOVACION DIGITAL, S.A DE C.V.</t>
  </si>
  <si>
    <t>05031610151010</t>
  </si>
  <si>
    <t>GRUPO DUARTE LOPEZ S.A DE C.V</t>
  </si>
  <si>
    <t>06140806951020</t>
  </si>
  <si>
    <t>SERVICIOS INTEGRALES MEDICOS</t>
  </si>
  <si>
    <t>06171801721029</t>
  </si>
  <si>
    <t>MARIA MAGDALENA CABRERA DE RODRIGUEZ</t>
  </si>
  <si>
    <t>09091004741011</t>
  </si>
  <si>
    <t>HECTOR WILFREDO DIAZ</t>
  </si>
  <si>
    <t>09082807751017</t>
  </si>
  <si>
    <t>JOSE ARMANDO LOPEZ LAINEZ</t>
  </si>
  <si>
    <t>06143012981020</t>
  </si>
  <si>
    <t>INDUSTRIAS VICAL S.A DE C.V.</t>
  </si>
  <si>
    <t>04292409751011</t>
  </si>
  <si>
    <t>VIDAL HERNANDEZ ERAZO</t>
  </si>
  <si>
    <t>06140611181076</t>
  </si>
  <si>
    <t>DISTRIBUIDORA LAGOS VICUÑA EL SALVADOR</t>
  </si>
  <si>
    <t>11083110731013</t>
  </si>
  <si>
    <t>ANIBAL GALILEO BERMUDEZ BERMUDEZ</t>
  </si>
  <si>
    <t>06140801871168</t>
  </si>
  <si>
    <t>CLAUDIA JUDITH QUINTEROS</t>
  </si>
  <si>
    <t>06142803730056</t>
  </si>
  <si>
    <t>ASEGURADORA AGRICOLA COMERCIAL</t>
  </si>
  <si>
    <t>06141203981028</t>
  </si>
  <si>
    <t>CARGA URGENTE DE EL SALVADOR S.A DE C.V.</t>
  </si>
  <si>
    <t>06142601961025</t>
  </si>
  <si>
    <t>FASOR S.A DE C.V.</t>
  </si>
  <si>
    <t>05112507891021</t>
  </si>
  <si>
    <t>AUTODO S.A DE C.V.</t>
  </si>
  <si>
    <t>06141211131017</t>
  </si>
  <si>
    <t>CORPORACION PROSPERO S.A DE C.V.</t>
  </si>
  <si>
    <t>06141804851075</t>
  </si>
  <si>
    <t>HENRY EDGARDO LARREYNAGA</t>
  </si>
  <si>
    <t>06141801101040</t>
  </si>
  <si>
    <t>ERICK AUTO PARTS S.A DE C.V.</t>
  </si>
  <si>
    <t>11012111771014</t>
  </si>
  <si>
    <t>JOSE REYNALDO ARGUERA GONZALES</t>
  </si>
  <si>
    <t>08110901590016</t>
  </si>
  <si>
    <t>MANUEL DE JESUS HERNANDEZ RODRIGUEZ</t>
  </si>
  <si>
    <t>06141008051067</t>
  </si>
  <si>
    <t>GMG COMERCIAL EL SALVADOR, S.A DE C.V.</t>
  </si>
  <si>
    <t>06141711941104</t>
  </si>
  <si>
    <t>FUNDACION INSTITUTO SALVADOREÑO DEL CEMENTO</t>
  </si>
  <si>
    <t>06141903931021</t>
  </si>
  <si>
    <t>T.V OFFER, S.A DE C.V.</t>
  </si>
  <si>
    <t>06142001941055</t>
  </si>
  <si>
    <t>REPUESTOS MIGUELÑOS S.A DE C.V.</t>
  </si>
  <si>
    <t>02100402741017</t>
  </si>
  <si>
    <t>DLMARK GIOVANNI ASCENCIO ORTIZ</t>
  </si>
  <si>
    <t>10100312771023</t>
  </si>
  <si>
    <t>REINA ISABEL SANCHEZ HERNANDEZ</t>
  </si>
  <si>
    <t>06142002730017</t>
  </si>
  <si>
    <t>COMERCIAL AGROPECUARIA S.A DE C.V.</t>
  </si>
  <si>
    <t>06142908941013</t>
  </si>
  <si>
    <t>M3 ASOCIADOS S.A DE C.V.</t>
  </si>
  <si>
    <t>06141306161010</t>
  </si>
  <si>
    <t>ECAT S.A DE C.V.</t>
  </si>
  <si>
    <t>14082407031015</t>
  </si>
  <si>
    <t>SEPROMED, S.A DE C.V.</t>
  </si>
  <si>
    <t>06140705921391</t>
  </si>
  <si>
    <t>ISAAC VLADIMIR CALLEJAS RIVAS</t>
  </si>
  <si>
    <t>06140506141077</t>
  </si>
  <si>
    <t>REDIFAR S.A DE C.V.</t>
  </si>
  <si>
    <t>06142306881010</t>
  </si>
  <si>
    <t>FERROCENTRO S.A DE C.V.</t>
  </si>
  <si>
    <t>12170403031010</t>
  </si>
  <si>
    <t>INVERSIONES ZORTRERAS S.A DE C.V.</t>
  </si>
  <si>
    <t>06140907021031</t>
  </si>
  <si>
    <t>DISEÑARTE S.A DE C.V.</t>
  </si>
  <si>
    <t>06142801081062</t>
  </si>
  <si>
    <t>RADIADORES Y ALGO MAS S.A DE C.V.</t>
  </si>
  <si>
    <t>06142709760012</t>
  </si>
  <si>
    <t>OMNISPORT S.A DE C.V.</t>
  </si>
  <si>
    <t>06141112171074</t>
  </si>
  <si>
    <t>ARISA CONSULTING, S.A DE C.V.</t>
  </si>
  <si>
    <t>05111202111011</t>
  </si>
  <si>
    <t>RESAUTO, S.A DE C.V.</t>
  </si>
  <si>
    <t>12091712181010</t>
  </si>
  <si>
    <t>CEHIMI, S.A DE C.V.</t>
  </si>
  <si>
    <t>06141806991010</t>
  </si>
  <si>
    <t>CENTRAL HIDRAULICA S.A DE C.V.</t>
  </si>
  <si>
    <t>06141706091038</t>
  </si>
  <si>
    <t>DIDEMA, S.A DE C.V.</t>
  </si>
  <si>
    <t>06140110191055</t>
  </si>
  <si>
    <t>HYM, S.A DE C.V.</t>
  </si>
  <si>
    <t>06141903931072</t>
  </si>
  <si>
    <t>BALMORE ALEJANDRO MARTINEZ VIZCARRA</t>
  </si>
  <si>
    <t>06140704081039</t>
  </si>
  <si>
    <t>HOLCIM CONCRETOS, S.A DE C.V.</t>
  </si>
  <si>
    <t>06142003921027</t>
  </si>
  <si>
    <t>MAPRECO S.A DE C.V.</t>
  </si>
  <si>
    <t>06142502211030</t>
  </si>
  <si>
    <t>GRUPO TIRE EXPRESS, S.A DE C.V.</t>
  </si>
  <si>
    <t>06140204091054</t>
  </si>
  <si>
    <t>CEMCOL COMERCIAL, S.A DE C.V.</t>
  </si>
  <si>
    <t>06140803991446</t>
  </si>
  <si>
    <t>TANIA MICHELLE DELGADO VASQUEZ</t>
  </si>
  <si>
    <t>05111501901029</t>
  </si>
  <si>
    <t>ANDRES FRANCISCO ZELAYA ROMERO</t>
  </si>
  <si>
    <t>06143101860017</t>
  </si>
  <si>
    <t>REPUESTOS CANAHUATI S.A DE C.V.</t>
  </si>
  <si>
    <t>06140112820027</t>
  </si>
  <si>
    <t>HOTEL PRELAC S.A DE C.V.</t>
  </si>
  <si>
    <t>14081402711011</t>
  </si>
  <si>
    <t>SERVICENTRO PUMA PRESIDENCIAL</t>
  </si>
  <si>
    <t>06142305771172</t>
  </si>
  <si>
    <t>SALVADOR ANTONIO ESCOBAR DURAN</t>
  </si>
  <si>
    <t>05112309861010</t>
  </si>
  <si>
    <t>LUIS ALBERTO RIVERA MIRANDA</t>
  </si>
  <si>
    <t>05033001211017</t>
  </si>
  <si>
    <t>EDKASA, S.A DE C.V.</t>
  </si>
  <si>
    <t>05021704650019</t>
  </si>
  <si>
    <t>ANBAL ARTEAGA RIVERA</t>
  </si>
  <si>
    <t>06141805181057</t>
  </si>
  <si>
    <t>A &amp; A MULTISERVICIOS, S.A DE C.V.</t>
  </si>
  <si>
    <t>06141210081024</t>
  </si>
  <si>
    <t>GEO CRISDAY S.A DE C.V.</t>
  </si>
  <si>
    <t>06141605860015</t>
  </si>
  <si>
    <t>LIGERAMENTE USADAS, S.A DE C.V.</t>
  </si>
  <si>
    <t>06142305881032</t>
  </si>
  <si>
    <t xml:space="preserve">LABORATORIO SALVADOREÑO DE INGENIERIA </t>
  </si>
  <si>
    <t>06142010921011</t>
  </si>
  <si>
    <t>TS INGENIEROS</t>
  </si>
  <si>
    <t>05200406480012</t>
  </si>
  <si>
    <t>JOSE MARIA CALLES RODAS</t>
  </si>
  <si>
    <t>06141511770020</t>
  </si>
  <si>
    <t>CENTRAL DE RODAMIENTOS S.A DE C.V.</t>
  </si>
  <si>
    <t>20220242694</t>
  </si>
  <si>
    <t>QUANGONG MACHINERY CO LTD</t>
  </si>
  <si>
    <t>06140705121042</t>
  </si>
  <si>
    <t>AVANCORT S.A DE C.V.</t>
  </si>
  <si>
    <t>06142004991029</t>
  </si>
  <si>
    <t>PINTURAS DEL SUR DE EL SALVADOR S.A DE C.V.</t>
  </si>
  <si>
    <t>06142101771068</t>
  </si>
  <si>
    <t>CARLOS ALBERTO REYES GARCIA</t>
  </si>
  <si>
    <t>06141501151046</t>
  </si>
  <si>
    <t>OLC, S.A DE C.V</t>
  </si>
  <si>
    <t>2022284428</t>
  </si>
  <si>
    <t>INTERMIX GROUP INC</t>
  </si>
  <si>
    <t>06142307011043</t>
  </si>
  <si>
    <t>CORPORACION OCEANICA EL SALVADOR</t>
  </si>
  <si>
    <t>06141705620038</t>
  </si>
  <si>
    <t>ASOCIACION DEMOGRAFICA SALVADOREÑA</t>
  </si>
  <si>
    <t>11052105601010</t>
  </si>
  <si>
    <t>CARLOS HUMBERTO RODRIGUEZ</t>
  </si>
  <si>
    <t>05111204540020</t>
  </si>
  <si>
    <t>JULIO ALBERTO PONCE</t>
  </si>
  <si>
    <t>06141910891035</t>
  </si>
  <si>
    <t>CONSEJO SALVADOREÑO DEL CAFÉ</t>
  </si>
  <si>
    <t>06142402061074</t>
  </si>
  <si>
    <t>PROMED DE EL SALVADOR S.A DE C.V.</t>
  </si>
  <si>
    <t>01011807801010</t>
  </si>
  <si>
    <t>LUIS ERNESTO GARCIA PUENTES</t>
  </si>
  <si>
    <t>06142109161080</t>
  </si>
  <si>
    <t>BUGSTING S.A DE C.V.</t>
  </si>
  <si>
    <t>08190805801010</t>
  </si>
  <si>
    <t xml:space="preserve">ALBA LORENA MOLINA </t>
  </si>
  <si>
    <t>06141802781118</t>
  </si>
  <si>
    <t>CARLOS FERNANDO MARTINEZ UMANZOR</t>
  </si>
  <si>
    <t>06141310941010</t>
  </si>
  <si>
    <t>CENTRO COMERCIAL PLAZA MERLIOT</t>
  </si>
  <si>
    <t>06140611720026</t>
  </si>
  <si>
    <t>CONCRETO PREESFORZADO SALVADOREÑO S.A DE C.V.</t>
  </si>
  <si>
    <t>06082908951032</t>
  </si>
  <si>
    <t>JOSE DANIEL VILLANUEVA ESCOBAR</t>
  </si>
  <si>
    <t>06140312931018</t>
  </si>
  <si>
    <t>BANCO DE AMERICA CENTRAL S.A</t>
  </si>
  <si>
    <t>06140801201057</t>
  </si>
  <si>
    <t>UNION DE PERSONAS, MELENDEZ PITIN</t>
  </si>
  <si>
    <t>06142110921080</t>
  </si>
  <si>
    <t>DAVID ALEJANDRO NAVAS RODRIGUEZ</t>
  </si>
  <si>
    <t>02102610171022</t>
  </si>
  <si>
    <t>DISTRIBUIDORA RINO S.A DE C.V</t>
  </si>
  <si>
    <t>06142708820025</t>
  </si>
  <si>
    <t>QUIMICAL S.A DE C.V.</t>
  </si>
  <si>
    <t>DIAGRI, S.A DE C.V.</t>
  </si>
  <si>
    <t>06142911161029</t>
  </si>
  <si>
    <t>FAST CARGO, S.A DE C.V.</t>
  </si>
  <si>
    <t>06142602821197</t>
  </si>
  <si>
    <t>MARIA ELENA  AVELAR OLIVARES</t>
  </si>
  <si>
    <t>05110203121022</t>
  </si>
  <si>
    <t>INVERSIONES EL QUIJOTE S.A DE C.V.</t>
  </si>
  <si>
    <t>06140212161088</t>
  </si>
  <si>
    <t>BEAUTY SUPPLY S.A DE C.V.</t>
  </si>
  <si>
    <t>06140506171022</t>
  </si>
  <si>
    <t>PASOS VERDES S.A DE C.V.</t>
  </si>
  <si>
    <t>06140411981043</t>
  </si>
  <si>
    <t>CORPORACION C&amp;M S.A DE C.V.</t>
  </si>
  <si>
    <t>14081304540017</t>
  </si>
  <si>
    <t>MOISES H. VIDES OLIVA</t>
  </si>
  <si>
    <t>05151612570010</t>
  </si>
  <si>
    <t>JOSE EDGARDO BARRIOS AREVALO</t>
  </si>
  <si>
    <t>05110512941018</t>
  </si>
  <si>
    <t>SOBRES DE EL SALVADOR, S.A DE C.V.</t>
  </si>
  <si>
    <t>06142009640022</t>
  </si>
  <si>
    <t>OSCAR ARMANDO MENDOZA MENENDEZ</t>
  </si>
  <si>
    <t>06142405941040</t>
  </si>
  <si>
    <t>INVERSIONES TEXTILES MAS, S.A DE C.V.</t>
  </si>
  <si>
    <t>06142007061014</t>
  </si>
  <si>
    <t>NUTRI CENTER S.A DE C.V.</t>
  </si>
  <si>
    <t>06143007091033</t>
  </si>
  <si>
    <t>CRECE CENTRO AMERICA S.A DE C.V.</t>
  </si>
  <si>
    <t>06142706001019</t>
  </si>
  <si>
    <t>FARMACIAS CAMILA</t>
  </si>
  <si>
    <t>07150312791010</t>
  </si>
  <si>
    <t>MARLON CRISTIAN ARTIGA LEIVA</t>
  </si>
  <si>
    <t>06140306211046</t>
  </si>
  <si>
    <t>CEMENTO CENTROAMERICANO S.A DE C.V</t>
  </si>
  <si>
    <t>06140103791012</t>
  </si>
  <si>
    <t>ELIA ELIZABETH HERNANDEZ RAUDA</t>
  </si>
  <si>
    <t>06031708540016</t>
  </si>
  <si>
    <t>MARIO ANTONIO NOUBLEAU VALENCIA</t>
  </si>
  <si>
    <t>06142903111055</t>
  </si>
  <si>
    <t>SALVAMEDICA S.A DE C.V.</t>
  </si>
  <si>
    <t>06142508161086</t>
  </si>
  <si>
    <t>MI SALUD S.A DE C.V.</t>
  </si>
  <si>
    <t>10020601761016</t>
  </si>
  <si>
    <t>FREDY EDGARDO TORRES DURAN</t>
  </si>
  <si>
    <t>06142904931030</t>
  </si>
  <si>
    <t>PEREZ BENAVIDES S.A DE C.V.</t>
  </si>
  <si>
    <t>06140702171049</t>
  </si>
  <si>
    <t>TRANSPORTES ALAS S.A DE C.V.</t>
  </si>
  <si>
    <t>GASPRO EL SALVADOR S.A DE C.V.</t>
  </si>
  <si>
    <t>02132105590013</t>
  </si>
  <si>
    <t>OSCAR ALBERTO FLORES MENJIVAR</t>
  </si>
  <si>
    <t>06142309921233</t>
  </si>
  <si>
    <t>LUIS ENRIQUE RIVERA PINEDA</t>
  </si>
  <si>
    <t>06141606770022</t>
  </si>
  <si>
    <t>LIBRERÍA CERVANTES S.A DE C.V.</t>
  </si>
  <si>
    <t>06142103171041</t>
  </si>
  <si>
    <t>LORO, S.A DE C.V.</t>
  </si>
  <si>
    <t>06142202161023</t>
  </si>
  <si>
    <t>COSMOITALIA, S.A DE C.V.</t>
  </si>
  <si>
    <t>02102905680033</t>
  </si>
  <si>
    <t>EDGAR OVIDIO NUÑEZ ARTEAGA</t>
  </si>
  <si>
    <t>06142909941068</t>
  </si>
  <si>
    <t>SERIPRISA, S.A DE C.V.</t>
  </si>
  <si>
    <t>03150901881084</t>
  </si>
  <si>
    <t>DAVID ORLANDO RIVERA RODRIGUEZ</t>
  </si>
  <si>
    <t>06142306941020</t>
  </si>
  <si>
    <t>SUMINISTRO INTERNACIONAL DE REPUESTOS S.A DE C.V.</t>
  </si>
  <si>
    <t>06143012931015</t>
  </si>
  <si>
    <t>ACAXUAL S.A DE C.V.</t>
  </si>
  <si>
    <t>06140512081078</t>
  </si>
  <si>
    <t>CORTE Y PRESICION DE METALES, S.A DE C.V.</t>
  </si>
  <si>
    <t>96422206810012</t>
  </si>
  <si>
    <t>TROPIGAS DE EL SALVADOR S.A</t>
  </si>
  <si>
    <t>06142506731012</t>
  </si>
  <si>
    <t>EDWIN FRANCISCO ORTIZ FIGUEROA</t>
  </si>
  <si>
    <t>06141112141043</t>
  </si>
  <si>
    <t>HYDRAULIC PARTS S.A DE C.V.</t>
  </si>
  <si>
    <t>02101302161028</t>
  </si>
  <si>
    <t>IMPORTADORA Y EXPORTADORA JMJ S.A DE C.V.</t>
  </si>
  <si>
    <t>06142404061020</t>
  </si>
  <si>
    <t>SOLUCIONES DE LOGISTICA S.A DE C.V.</t>
  </si>
  <si>
    <t>06142005820017</t>
  </si>
  <si>
    <t>AGROQUIMICAS INDUSTRIALES S.A DE C.V.</t>
  </si>
  <si>
    <t>06141502770029</t>
  </si>
  <si>
    <t>BRENNTAG EL SALVADOR S.A DE C.V.</t>
  </si>
  <si>
    <t>06140405211015</t>
  </si>
  <si>
    <t>INVERSIONES INDUSTRIALES AGRICOLAS</t>
  </si>
  <si>
    <t>02101811971020</t>
  </si>
  <si>
    <t>NUTRI FERTIL S.A DE C.V.</t>
  </si>
  <si>
    <t>94110804831019</t>
  </si>
  <si>
    <t>CECIA HERNANDEZ RODRIGUEZ</t>
  </si>
  <si>
    <t>06192311201016</t>
  </si>
  <si>
    <t>TRANSPORTES JASA, S.A DE C.V.</t>
  </si>
  <si>
    <t>12171406701039</t>
  </si>
  <si>
    <t>ANA FRANCISCA CEDILLOS</t>
  </si>
  <si>
    <t>12051401931014</t>
  </si>
  <si>
    <t>JUAN JOSE QUINTANILLA MAJANO</t>
  </si>
  <si>
    <t>06142209520012</t>
  </si>
  <si>
    <t>EMPRESAS ADOC, S.A DE C.V.</t>
  </si>
  <si>
    <t>INDUSTRIAS MIKE MIKE, S.A DE C.V.</t>
  </si>
  <si>
    <t>06141406741073</t>
  </si>
  <si>
    <t>JOSE LUIS  CRUZ MEJIA</t>
  </si>
  <si>
    <t>03151110951018</t>
  </si>
  <si>
    <t>KATHERINE DANIELA CASTANEDA</t>
  </si>
  <si>
    <t>06140209051093</t>
  </si>
  <si>
    <t>MOBIPLUS</t>
  </si>
  <si>
    <t>06141111071017</t>
  </si>
  <si>
    <t>TRITON LOGISTICS S.A DE C.V.</t>
  </si>
  <si>
    <t>06142303091115</t>
  </si>
  <si>
    <t>SERVICIOS Y TERMINALES S.A DE C.V.</t>
  </si>
  <si>
    <t>06141305031024</t>
  </si>
  <si>
    <t>COMPAÑÍA DE LOGISTICA Y TRANSPORTE S.A DE C.V.</t>
  </si>
  <si>
    <t>09032406620010</t>
  </si>
  <si>
    <t>JUAN ANTONIO RODAS RIVAS</t>
  </si>
  <si>
    <t>06140103011033</t>
  </si>
  <si>
    <t>CARDOCOFFEE S.A DE C.V.</t>
  </si>
  <si>
    <t>06140108140066</t>
  </si>
  <si>
    <t>DIRECCION GENERAL DE TESORERIA</t>
  </si>
  <si>
    <t>04071607051010</t>
  </si>
  <si>
    <t>DIHARE S.A DE C.V.</t>
  </si>
  <si>
    <t>10102803791010</t>
  </si>
  <si>
    <t>CESAR ANTONIO CASTILLO MARTINEZ</t>
  </si>
  <si>
    <t>039938434</t>
  </si>
  <si>
    <t>EVELIA ESMERALDA MENDEZ</t>
  </si>
  <si>
    <t>06142510720020</t>
  </si>
  <si>
    <t>PROVEEDORES INDUSTRIALES S.A DE C.V.</t>
  </si>
  <si>
    <t>06140411191034</t>
  </si>
  <si>
    <t>CTMSAL LOGISTICS S.A DE C.V.</t>
  </si>
  <si>
    <t>06141407771049</t>
  </si>
  <si>
    <t>MIGUEL ENRIQUE BUENDIA PICHE</t>
  </si>
  <si>
    <t>02102509680048</t>
  </si>
  <si>
    <t>CARLOS HUMBERTO GARCIA RODRIGUEZ</t>
  </si>
  <si>
    <t>06141812171024</t>
  </si>
  <si>
    <t>TRANSEMSA S.A DE C.V.</t>
  </si>
  <si>
    <t>11211512530010</t>
  </si>
  <si>
    <t>JOSE RENE SARAVIA NIETO</t>
  </si>
  <si>
    <t>05130906831014</t>
  </si>
  <si>
    <t>LILIAN ISABEL SEGOVIA DE MORALES</t>
  </si>
  <si>
    <t>06143112791113</t>
  </si>
  <si>
    <t>MAURICIO ANTONIO CANALES BARRERA</t>
  </si>
  <si>
    <t>06140202151068</t>
  </si>
  <si>
    <t>BRAU S.A DE C.V.</t>
  </si>
  <si>
    <t>01012702670017</t>
  </si>
  <si>
    <t>VICTOR MANUEL AGUILAR CHINCHILLA</t>
  </si>
  <si>
    <t>06141308931638</t>
  </si>
  <si>
    <t>OLIVER ALEXANDER CARRILLO HERNANDEZ</t>
  </si>
  <si>
    <t>06142701691173</t>
  </si>
  <si>
    <t>ABRAHAM ANGEL ROMERO PERALTA</t>
  </si>
  <si>
    <t>11152808751018</t>
  </si>
  <si>
    <t>JOEL DE JESUS ESCOBAR ZELAYA</t>
  </si>
  <si>
    <t>03062505781046</t>
  </si>
  <si>
    <t>JOEL ELISEO PINTI MISMIT</t>
  </si>
  <si>
    <t>06141408201025</t>
  </si>
  <si>
    <t>SERVICIOS ADUANEROS S.A DE C.V.</t>
  </si>
  <si>
    <t>03011612731015</t>
  </si>
  <si>
    <t>RAFAEL AMAYA TOVAR</t>
  </si>
  <si>
    <t>06072301881064</t>
  </si>
  <si>
    <t>MONICA LISET DURAN ALARCON</t>
  </si>
  <si>
    <t>12172005540015</t>
  </si>
  <si>
    <t>JOSE ARNOLDO NUILA</t>
  </si>
  <si>
    <t>05110504221014</t>
  </si>
  <si>
    <t>KOREA INYECTORES EL SALVADOR</t>
  </si>
  <si>
    <t>02121402701012</t>
  </si>
  <si>
    <t>JORGE ALBERTO ALVAREZ RAMOS</t>
  </si>
  <si>
    <t>06140502201024</t>
  </si>
  <si>
    <t>REPUESTOS REYES PESADOS DE EL SALVADOR</t>
  </si>
  <si>
    <t>06141111981048</t>
  </si>
  <si>
    <t>CONTINENTAL MOTORES S.A DE C.V.</t>
  </si>
  <si>
    <t>06142107031031</t>
  </si>
  <si>
    <t>GRUPO EXTREMO S.A DE C.V.</t>
  </si>
  <si>
    <t>06142208811224</t>
  </si>
  <si>
    <t>JOSSELINE BEATRIZ MURILLO DE CAMPOS</t>
  </si>
  <si>
    <t>06140210871142</t>
  </si>
  <si>
    <t>JOSE FELICIANO RIVERA SUNCIN</t>
  </si>
  <si>
    <t>06142310971031</t>
  </si>
  <si>
    <t>FARMACIAS UNO S.A DE C.V.</t>
  </si>
  <si>
    <t>06142409151044</t>
  </si>
  <si>
    <t>GRUPO ESCOBAR DUARTE S.A DE C.V.</t>
  </si>
  <si>
    <t>01011201931032</t>
  </si>
  <si>
    <t>CESAR ROBERTO VALDIVIESO FLORES</t>
  </si>
  <si>
    <t>06141407201064</t>
  </si>
  <si>
    <t>EXPLORER THE TRAVEL STORE S.A DE C.V.</t>
  </si>
  <si>
    <t>AGOSTO</t>
  </si>
  <si>
    <t>ACTUALICE</t>
  </si>
  <si>
    <t>MARZO</t>
  </si>
  <si>
    <t>02/03/2021</t>
  </si>
  <si>
    <t>03/03/2021</t>
  </si>
  <si>
    <t>06/03/2021</t>
  </si>
  <si>
    <t>07/03/2021</t>
  </si>
  <si>
    <t>08/03/2021</t>
  </si>
  <si>
    <t>06141701011010</t>
  </si>
  <si>
    <t>PYM, S.A. DE C.V.</t>
  </si>
  <si>
    <t>09/03/2021</t>
  </si>
  <si>
    <t>11/03/2021</t>
  </si>
  <si>
    <t>13/03/2021</t>
  </si>
  <si>
    <t>05112102181019</t>
  </si>
  <si>
    <t>PROAMERICA, S.A. DE C.V.</t>
  </si>
  <si>
    <t>14/03/2021</t>
  </si>
  <si>
    <t>15/03/2021</t>
  </si>
  <si>
    <t>17/03/2021</t>
  </si>
  <si>
    <t>19/03/2021</t>
  </si>
  <si>
    <t>22/03/2021</t>
  </si>
  <si>
    <t>27/03/2021</t>
  </si>
  <si>
    <t>31/03/2021</t>
  </si>
  <si>
    <t>12/03/2021</t>
  </si>
  <si>
    <t>15041RESIN436952018</t>
  </si>
  <si>
    <t>18LB000C</t>
  </si>
  <si>
    <t>02/01/2021</t>
  </si>
  <si>
    <t>03/01/2021</t>
  </si>
  <si>
    <t>06/01/2021</t>
  </si>
  <si>
    <t>07/01/2021</t>
  </si>
  <si>
    <t>06141902781280</t>
  </si>
  <si>
    <t>JOSE ERNESTO BARAHONA RODRIGUEZ</t>
  </si>
  <si>
    <t>09/01/2021</t>
  </si>
  <si>
    <t>08/01/2021</t>
  </si>
  <si>
    <t>16/01/2021</t>
  </si>
  <si>
    <t>18/01/2021</t>
  </si>
  <si>
    <t>19/01/2021</t>
  </si>
  <si>
    <t>22/01/2021</t>
  </si>
  <si>
    <t>23/01/2021</t>
  </si>
  <si>
    <t>24/01/2021</t>
  </si>
  <si>
    <t>25/01/2021</t>
  </si>
  <si>
    <t>12/01/2021</t>
  </si>
  <si>
    <t>05/01/2021</t>
  </si>
  <si>
    <t>05110404191010</t>
  </si>
  <si>
    <t xml:space="preserve">AUTOMOTRIZ SERVITECLA, S.A. DE C.V. </t>
  </si>
  <si>
    <t>FEBRERO</t>
  </si>
  <si>
    <t>30/01/2021</t>
  </si>
  <si>
    <t>03/02/2021</t>
  </si>
  <si>
    <t>06/02/2021</t>
  </si>
  <si>
    <t>08/02/2021</t>
  </si>
  <si>
    <t>12/02/2021</t>
  </si>
  <si>
    <t>14/02/2021</t>
  </si>
  <si>
    <t>15/02/2021</t>
  </si>
  <si>
    <t>20/02/2021</t>
  </si>
  <si>
    <t>22/02/2021</t>
  </si>
  <si>
    <t>27/02/2021</t>
  </si>
  <si>
    <t>02/02/2021</t>
  </si>
  <si>
    <t>ABRIL</t>
  </si>
  <si>
    <t>01/04/2021</t>
  </si>
  <si>
    <t>04/04/2021</t>
  </si>
  <si>
    <t>10/04/2021</t>
  </si>
  <si>
    <t>20/04/2021</t>
  </si>
  <si>
    <t>21/04/2021</t>
  </si>
  <si>
    <t>22/04/2021</t>
  </si>
  <si>
    <t>24/04/2021</t>
  </si>
  <si>
    <t>27/04/2021</t>
  </si>
  <si>
    <t>30/04/2021</t>
  </si>
  <si>
    <t>12/04/2021</t>
  </si>
  <si>
    <t>05/04/2021</t>
  </si>
  <si>
    <t>MAYO</t>
  </si>
  <si>
    <t>01/05/2021</t>
  </si>
  <si>
    <t>02/05/2021</t>
  </si>
  <si>
    <t>03/05/2021</t>
  </si>
  <si>
    <t>06/05/2021</t>
  </si>
  <si>
    <t>08/05/2021</t>
  </si>
  <si>
    <t>06142411121039</t>
  </si>
  <si>
    <t xml:space="preserve">LA PLUSBELLE, S.A. DE C.V. </t>
  </si>
  <si>
    <t>09/05/2021</t>
  </si>
  <si>
    <t>11/05/2021</t>
  </si>
  <si>
    <t>15/05/2021</t>
  </si>
  <si>
    <t>16/05/2021</t>
  </si>
  <si>
    <t>18/05/2021</t>
  </si>
  <si>
    <t>23/05/2021</t>
  </si>
  <si>
    <t>24/05/2021</t>
  </si>
  <si>
    <t>30/05/2021</t>
  </si>
  <si>
    <t>31/05/2021</t>
  </si>
  <si>
    <t>22/05/2021</t>
  </si>
  <si>
    <t>12/05/2021</t>
  </si>
  <si>
    <t>04/05/2021</t>
  </si>
  <si>
    <t>JUNIO</t>
  </si>
  <si>
    <t>01/06/2021</t>
  </si>
  <si>
    <t>02/06/2021</t>
  </si>
  <si>
    <t>03/06/2021</t>
  </si>
  <si>
    <t>06/06/2021</t>
  </si>
  <si>
    <t>06142308031013</t>
  </si>
  <si>
    <t>RETAIL SPORTS, S.A. DE C.V.</t>
  </si>
  <si>
    <t>08/06/2021</t>
  </si>
  <si>
    <t>12/06/2021</t>
  </si>
  <si>
    <t>20/06/2021</t>
  </si>
  <si>
    <t>13/06/2021</t>
  </si>
  <si>
    <t>30/06/2021</t>
  </si>
  <si>
    <t>16/06/2021</t>
  </si>
  <si>
    <t>24/06/2021</t>
  </si>
  <si>
    <t>26/06/2021</t>
  </si>
  <si>
    <t>09/06/2021</t>
  </si>
  <si>
    <t>28/06/2021</t>
  </si>
  <si>
    <t>06142309161107</t>
  </si>
  <si>
    <t>DISAVI, S.A DE C.V.</t>
  </si>
  <si>
    <t>29/06/2021</t>
  </si>
  <si>
    <t>06142502211049</t>
  </si>
  <si>
    <t xml:space="preserve">CARS CENTER, S.A. DE C.V. </t>
  </si>
  <si>
    <t>27/06/2021</t>
  </si>
  <si>
    <t>19/06/2021</t>
  </si>
  <si>
    <t>21/06/2021</t>
  </si>
  <si>
    <t>06141112041014</t>
  </si>
  <si>
    <t>STB COMPUTER, S.A. DE C.V.</t>
  </si>
  <si>
    <t>23/06/2021</t>
  </si>
  <si>
    <t>JULIO</t>
  </si>
  <si>
    <t>06143004771076</t>
  </si>
  <si>
    <t>ALBA GRACIELA RIVAS GONZALES</t>
  </si>
  <si>
    <t>03/07/2021</t>
  </si>
  <si>
    <t>08/07/2021</t>
  </si>
  <si>
    <t>09071606560010</t>
  </si>
  <si>
    <t>JOSEFINA ARELY MARTINEZ DE MARTINEZ</t>
  </si>
  <si>
    <t>02/07/2021</t>
  </si>
  <si>
    <t>09/07/2021</t>
  </si>
  <si>
    <t>14/07/2021</t>
  </si>
  <si>
    <t>18/07/2021</t>
  </si>
  <si>
    <t>16/07/2021</t>
  </si>
  <si>
    <t>12/07/2021</t>
  </si>
  <si>
    <t>17/07/2021</t>
  </si>
  <si>
    <t>25/07/2021</t>
  </si>
  <si>
    <t>23/07/2021</t>
  </si>
  <si>
    <t>31/07/2021</t>
  </si>
  <si>
    <t>02/08/2021</t>
  </si>
  <si>
    <t>08/08/2021</t>
  </si>
  <si>
    <t>01/08/2021</t>
  </si>
  <si>
    <t>03/08/2021</t>
  </si>
  <si>
    <t>04/08/2021</t>
  </si>
  <si>
    <t>07/08/2021</t>
  </si>
  <si>
    <t>09/08/2021</t>
  </si>
  <si>
    <t>11/08/2021</t>
  </si>
  <si>
    <t>15/08/2021</t>
  </si>
  <si>
    <t>19/08/2021</t>
  </si>
  <si>
    <t>14/08/2021</t>
  </si>
  <si>
    <t>26/08/2021</t>
  </si>
  <si>
    <t>17/08/2021</t>
  </si>
  <si>
    <t>23/08/2021</t>
  </si>
  <si>
    <t>29/08/2021</t>
  </si>
  <si>
    <t>22/08/2021</t>
  </si>
  <si>
    <t>27/08/2021</t>
  </si>
  <si>
    <t>06142012041013</t>
  </si>
  <si>
    <t>CORP. DE TIENDAS INTER., S.A. DE C.V.</t>
  </si>
  <si>
    <t>21/08/2021</t>
  </si>
  <si>
    <t>31/08/2021</t>
  </si>
  <si>
    <t>30/08/2021</t>
  </si>
  <si>
    <t>24/08/2021</t>
  </si>
  <si>
    <t>12/08/2021</t>
  </si>
  <si>
    <t>SEPTIMBRE</t>
  </si>
  <si>
    <t>02030409510020</t>
  </si>
  <si>
    <t>MANUEL ALVARO MAGAÑA MORALES</t>
  </si>
  <si>
    <t>03/09/2021</t>
  </si>
  <si>
    <t>06141302610020</t>
  </si>
  <si>
    <t>ELENA CAROLINA DE LINARES</t>
  </si>
  <si>
    <t>06141803801171</t>
  </si>
  <si>
    <t xml:space="preserve">GRACIELA MARIA RIVAS BARRIENTOS </t>
  </si>
  <si>
    <t>06140807600017</t>
  </si>
  <si>
    <t>CENTRO GINECOLOGICO, S.A. DE C.V.</t>
  </si>
  <si>
    <t>02/09/2021</t>
  </si>
  <si>
    <t>05/09/2021</t>
  </si>
  <si>
    <t>01/09/2021</t>
  </si>
  <si>
    <t>06/09/2021</t>
  </si>
  <si>
    <t>07/09/2021</t>
  </si>
  <si>
    <t>29/09/2021</t>
  </si>
  <si>
    <t>26/09/2021</t>
  </si>
  <si>
    <t>21/09/2021</t>
  </si>
  <si>
    <t>14/09/2021</t>
  </si>
  <si>
    <t>13/09/2021</t>
  </si>
  <si>
    <t>12/09/2021</t>
  </si>
  <si>
    <t>15/09/2021</t>
  </si>
  <si>
    <t>16/09/2021</t>
  </si>
  <si>
    <t>19/09/2021</t>
  </si>
  <si>
    <t>18/09/2021</t>
  </si>
  <si>
    <t>OCTUBRE</t>
  </si>
  <si>
    <t>05/10/2021</t>
  </si>
  <si>
    <t>10/10/2021</t>
  </si>
  <si>
    <t>06142705801429</t>
  </si>
  <si>
    <t>FLOR DE MARIA ROMERO REYES</t>
  </si>
  <si>
    <t>07/10/2021</t>
  </si>
  <si>
    <t>09/10/2021</t>
  </si>
  <si>
    <t>06140510991050</t>
  </si>
  <si>
    <t>INNOVACIONES DE METAL, S.A DE C.V.</t>
  </si>
  <si>
    <t>02/10/2021</t>
  </si>
  <si>
    <t>16/10/2021</t>
  </si>
  <si>
    <t>25/10/2021</t>
  </si>
  <si>
    <t>12/10/2021</t>
  </si>
  <si>
    <t>15/10/2021</t>
  </si>
  <si>
    <t>18/10/2021</t>
  </si>
  <si>
    <t>23/10/2021</t>
  </si>
  <si>
    <t>21/10/2021</t>
  </si>
  <si>
    <t>29/10/2021</t>
  </si>
  <si>
    <t>24/10/2021</t>
  </si>
  <si>
    <t>27/10/2021</t>
  </si>
  <si>
    <t>31/10/2021</t>
  </si>
  <si>
    <t>30/10/2021</t>
  </si>
  <si>
    <t>06142811081044</t>
  </si>
  <si>
    <t>ASSA CIA. DE SEGUROS, S.A. DE C.V.</t>
  </si>
  <si>
    <t>20/10/2021</t>
  </si>
  <si>
    <t>06170708851021</t>
  </si>
  <si>
    <t>MERCEDES ENEYDA HERNANDEZ</t>
  </si>
  <si>
    <t>NOVIEMBRE</t>
  </si>
  <si>
    <t>01/11/2021</t>
  </si>
  <si>
    <t>09/11/2021</t>
  </si>
  <si>
    <t>06141503560018</t>
  </si>
  <si>
    <t xml:space="preserve">INDUSTRIAS TOPAZ, LTDA. DE C.V. </t>
  </si>
  <si>
    <t>06/11/2021</t>
  </si>
  <si>
    <t>07/11/2021</t>
  </si>
  <si>
    <t>06141704211038</t>
  </si>
  <si>
    <t xml:space="preserve">TIRE CENTER CARS, S.A. DE C.V. </t>
  </si>
  <si>
    <t>02/11/2021</t>
  </si>
  <si>
    <t>05112308101011</t>
  </si>
  <si>
    <t>EL NUEVO MILAGRO, S.A. DE C.V.</t>
  </si>
  <si>
    <t>20/11/2021</t>
  </si>
  <si>
    <t>03/11/2021</t>
  </si>
  <si>
    <t>12/11/2021</t>
  </si>
  <si>
    <t>27/11/2021</t>
  </si>
  <si>
    <t>05111206680015</t>
  </si>
  <si>
    <t>MAYRA EUGENIA ROMERO DE BENAVIDES</t>
  </si>
  <si>
    <t>21/11/2021</t>
  </si>
  <si>
    <t>30/11/2021</t>
  </si>
  <si>
    <t>06142903951010</t>
  </si>
  <si>
    <t>ALIZIAZ, S.A. DE C.V.</t>
  </si>
  <si>
    <t>28/11/2021</t>
  </si>
  <si>
    <t>26/11/2021</t>
  </si>
  <si>
    <t>DICIEMBRE</t>
  </si>
  <si>
    <t>01/12/2021</t>
  </si>
  <si>
    <t>12173107071013</t>
  </si>
  <si>
    <t>INVERSIONES LOVO BONILLA, S.A. DE C.V.</t>
  </si>
  <si>
    <t>04/12/2021</t>
  </si>
  <si>
    <t>02/12/2021</t>
  </si>
  <si>
    <t>07/12/2021</t>
  </si>
  <si>
    <t>15/12/2021</t>
  </si>
  <si>
    <t>16/12/2021</t>
  </si>
  <si>
    <t>12/12/2021</t>
  </si>
  <si>
    <t>11/12/2021</t>
  </si>
  <si>
    <t>10/12/2021</t>
  </si>
  <si>
    <t>27/12/2021</t>
  </si>
  <si>
    <t>30/12/2021</t>
  </si>
  <si>
    <t>22/12/2021</t>
  </si>
  <si>
    <t>24/12/2021</t>
  </si>
  <si>
    <t>26/12/2021</t>
  </si>
  <si>
    <t>21/12/2021</t>
  </si>
  <si>
    <t>13/12/2021</t>
  </si>
  <si>
    <t>06142903161044</t>
  </si>
  <si>
    <t>MARTINEZ MELGAR, S.A. DE C.V.</t>
  </si>
  <si>
    <t>05042509711014</t>
  </si>
  <si>
    <t>JOSE GUILLERMO MARTINEZ GALDAMEZ</t>
  </si>
  <si>
    <t>29/01/2021</t>
  </si>
  <si>
    <t>17/02/2021</t>
  </si>
  <si>
    <t>05111408530016</t>
  </si>
  <si>
    <t>06143108181084</t>
  </si>
  <si>
    <t>ALMEDRAN, S.A. DE C.V.</t>
  </si>
  <si>
    <t>VILMA ISABEL MEDRANO DE ALVARENGA</t>
  </si>
  <si>
    <t>26/04/2021</t>
  </si>
  <si>
    <t>05112503111013</t>
  </si>
  <si>
    <t>TECHNI-POWER, S.A. DE C.V.</t>
  </si>
  <si>
    <t>17/05/2021</t>
  </si>
  <si>
    <t>06141002151043</t>
  </si>
  <si>
    <t>GUZMAN MOLINA, S.A. DE C.V.</t>
  </si>
  <si>
    <t>06142405001013</t>
  </si>
  <si>
    <t>SERVIRECOLECCION, S.A. DE C.V.</t>
  </si>
  <si>
    <t>15/06/2021</t>
  </si>
  <si>
    <t>22/06/2021</t>
  </si>
  <si>
    <t>29/07/2021</t>
  </si>
  <si>
    <t>20/08/2021</t>
  </si>
  <si>
    <t>06141106811207</t>
  </si>
  <si>
    <t>CHRISTIAN RAFAEL SOLORZANO CRUZ</t>
  </si>
  <si>
    <t>06190912650013</t>
  </si>
  <si>
    <t>DOUGLAS ARTURO GUEVARA MENDOZA</t>
  </si>
  <si>
    <t>10/09/2021</t>
  </si>
  <si>
    <t>05030512161019</t>
  </si>
  <si>
    <t>ONI, S.A. DE C.V.</t>
  </si>
  <si>
    <t>30/09/2021</t>
  </si>
  <si>
    <t>22/10/2021</t>
  </si>
  <si>
    <t>06140904181038</t>
  </si>
  <si>
    <t>COFIA, S.A. DE C.V.</t>
  </si>
  <si>
    <t>17/11/2021</t>
  </si>
  <si>
    <t>22/11/2021</t>
  </si>
  <si>
    <t>03/12/2021</t>
  </si>
  <si>
    <t>14/12/2021</t>
  </si>
  <si>
    <t>2212</t>
  </si>
  <si>
    <t>15041RESIN441962017</t>
  </si>
  <si>
    <t>17BL000F</t>
  </si>
  <si>
    <t>27/01/2021</t>
  </si>
  <si>
    <t>01/03/2021</t>
  </si>
  <si>
    <t>05/03/2021</t>
  </si>
  <si>
    <t>05/05/2021</t>
  </si>
  <si>
    <t>07/06/2021</t>
  </si>
  <si>
    <t>07/07/2021</t>
  </si>
  <si>
    <t>21BL000F</t>
  </si>
  <si>
    <t>15041RESIN349572021</t>
  </si>
  <si>
    <t>3112</t>
  </si>
  <si>
    <t>31/12/2021</t>
  </si>
  <si>
    <t>01011806560011</t>
  </si>
  <si>
    <t>JOSE LUIS MARTINEZ TREJO</t>
  </si>
  <si>
    <t>04/06/2021</t>
  </si>
  <si>
    <t>25/08/2021</t>
  </si>
  <si>
    <t>IVA A PAGAR</t>
  </si>
  <si>
    <t xml:space="preserve">TOTAL </t>
  </si>
  <si>
    <t>30/03/2021</t>
  </si>
  <si>
    <t>30/07/2021</t>
  </si>
  <si>
    <t>3012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</si>
</sst>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9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0" fontId="8" fillId="0" borderId="0" xfId="0" applyFont="1"/>
    <xf numFmtId="49" fontId="8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0" borderId="0" xfId="0" applyBorder="1"/>
    <xf numFmtId="44" fontId="0" fillId="0" borderId="15" xfId="1" applyFont="1" applyBorder="1"/>
    <xf numFmtId="44" fontId="0" fillId="0" borderId="10" xfId="1" applyFont="1" applyBorder="1"/>
    <xf numFmtId="44" fontId="0" fillId="0" borderId="10" xfId="1" applyFont="1" applyBorder="1" applyAlignment="1">
      <alignment vertical="center"/>
    </xf>
    <xf numFmtId="44" fontId="0" fillId="0" borderId="11" xfId="1" applyFont="1" applyBorder="1" applyAlignment="1">
      <alignment vertical="center"/>
    </xf>
    <xf numFmtId="44" fontId="0" fillId="4" borderId="15" xfId="1" applyFont="1" applyFill="1" applyBorder="1"/>
    <xf numFmtId="44" fontId="9" fillId="0" borderId="9" xfId="1" applyFont="1" applyBorder="1" applyAlignment="1">
      <alignment vertical="center"/>
    </xf>
    <xf numFmtId="44" fontId="0" fillId="0" borderId="16" xfId="1" applyFont="1" applyBorder="1"/>
    <xf numFmtId="44" fontId="11" fillId="0" borderId="12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17" xfId="0" applyBorder="1"/>
    <xf numFmtId="0" fontId="9" fillId="0" borderId="16" xfId="0" applyFont="1" applyBorder="1" applyAlignment="1">
      <alignment horizontal="center"/>
    </xf>
    <xf numFmtId="44" fontId="0" fillId="0" borderId="18" xfId="1" applyFont="1" applyBorder="1"/>
    <xf numFmtId="44" fontId="9" fillId="0" borderId="16" xfId="1" applyFont="1" applyBorder="1"/>
    <xf numFmtId="44" fontId="0" fillId="0" borderId="11" xfId="1" applyFont="1" applyBorder="1"/>
    <xf numFmtId="44" fontId="9" fillId="0" borderId="19" xfId="1" applyFont="1" applyBorder="1" applyAlignment="1">
      <alignment vertical="center"/>
    </xf>
    <xf numFmtId="0" fontId="0" fillId="0" borderId="15" xfId="0" applyBorder="1"/>
    <xf numFmtId="0" fontId="0" fillId="0" borderId="10" xfId="0" applyBorder="1"/>
    <xf numFmtId="44" fontId="9" fillId="0" borderId="11" xfId="1" applyFont="1" applyBorder="1"/>
    <xf numFmtId="164" fontId="0" fillId="0" borderId="12" xfId="0" applyNumberFormat="1" applyBorder="1"/>
    <xf numFmtId="44" fontId="0" fillId="0" borderId="12" xfId="1" applyFont="1" applyBorder="1"/>
    <xf numFmtId="44" fontId="0" fillId="0" borderId="13" xfId="1" applyFont="1" applyBorder="1"/>
    <xf numFmtId="44" fontId="0" fillId="0" borderId="14" xfId="1" applyFont="1" applyBorder="1"/>
    <xf numFmtId="44" fontId="11" fillId="0" borderId="0" xfId="1" applyFont="1" applyBorder="1"/>
    <xf numFmtId="44" fontId="0" fillId="4" borderId="16" xfId="1" applyFont="1" applyFill="1" applyBorder="1"/>
    <xf numFmtId="0" fontId="0" fillId="0" borderId="20" xfId="0" applyBorder="1"/>
    <xf numFmtId="44" fontId="0" fillId="0" borderId="20" xfId="1" applyFont="1" applyBorder="1"/>
    <xf numFmtId="44" fontId="0" fillId="0" borderId="20" xfId="1" applyFont="1" applyBorder="1" applyAlignment="1">
      <alignment vertical="center"/>
    </xf>
    <xf numFmtId="44" fontId="0" fillId="0" borderId="14" xfId="1" applyFont="1" applyBorder="1" applyAlignment="1">
      <alignment vertical="center"/>
    </xf>
    <xf numFmtId="2" fontId="0" fillId="0" borderId="0" xfId="0" applyNumberFormat="1"/>
    <xf numFmtId="0" fontId="6" fillId="5" borderId="2" xfId="0" applyFont="1" applyFill="1" applyBorder="1" applyAlignment="1">
      <alignment horizontal="right"/>
    </xf>
    <xf numFmtId="44" fontId="6" fillId="5" borderId="2" xfId="1" applyFont="1" applyFill="1" applyBorder="1" applyAlignment="1">
      <alignment horizontal="right"/>
    </xf>
    <xf numFmtId="49" fontId="6" fillId="5" borderId="2" xfId="0" applyNumberFormat="1" applyFont="1" applyFill="1" applyBorder="1" applyAlignment="1">
      <alignment horizontal="center"/>
    </xf>
    <xf numFmtId="44" fontId="6" fillId="7" borderId="2" xfId="1" applyFont="1" applyFill="1" applyBorder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8" borderId="0" xfId="0" applyFont="1" applyFill="1"/>
    <xf numFmtId="0" fontId="0" fillId="8" borderId="0" xfId="0" applyFont="1" applyFill="1" applyAlignment="1"/>
    <xf numFmtId="0" fontId="0" fillId="8" borderId="0" xfId="0" applyFill="1"/>
    <xf numFmtId="0" fontId="4" fillId="8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0" fillId="8" borderId="0" xfId="0" applyFill="1" applyAlignment="1"/>
    <xf numFmtId="44" fontId="6" fillId="8" borderId="21" xfId="1" applyFont="1" applyFill="1" applyBorder="1" applyAlignment="1">
      <alignment horizontal="right"/>
    </xf>
    <xf numFmtId="49" fontId="6" fillId="8" borderId="23" xfId="0" applyNumberFormat="1" applyFont="1" applyFill="1" applyBorder="1" applyAlignment="1">
      <alignment horizontal="center"/>
    </xf>
    <xf numFmtId="49" fontId="6" fillId="8" borderId="23" xfId="0" applyNumberFormat="1" applyFont="1" applyFill="1" applyBorder="1" applyAlignment="1">
      <alignment horizontal="right"/>
    </xf>
    <xf numFmtId="0" fontId="6" fillId="8" borderId="23" xfId="1" applyNumberFormat="1" applyFont="1" applyFill="1" applyBorder="1" applyAlignment="1"/>
    <xf numFmtId="44" fontId="6" fillId="8" borderId="23" xfId="1" applyFont="1" applyFill="1" applyBorder="1" applyAlignment="1">
      <alignment horizontal="center"/>
    </xf>
    <xf numFmtId="44" fontId="6" fillId="8" borderId="23" xfId="1" applyFont="1" applyFill="1" applyBorder="1" applyAlignment="1">
      <alignment horizontal="right"/>
    </xf>
    <xf numFmtId="44" fontId="6" fillId="8" borderId="24" xfId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6" fillId="5" borderId="23" xfId="0" applyFont="1" applyFill="1" applyBorder="1" applyAlignment="1"/>
    <xf numFmtId="49" fontId="6" fillId="5" borderId="23" xfId="1" applyNumberFormat="1" applyFont="1" applyFill="1" applyBorder="1" applyAlignment="1">
      <alignment horizontal="center"/>
    </xf>
    <xf numFmtId="0" fontId="6" fillId="2" borderId="23" xfId="0" applyNumberFormat="1" applyFont="1" applyFill="1" applyBorder="1" applyAlignment="1">
      <alignment horizontal="center"/>
    </xf>
    <xf numFmtId="44" fontId="6" fillId="5" borderId="23" xfId="1" applyFont="1" applyFill="1" applyBorder="1" applyAlignment="1">
      <alignment horizontal="right"/>
    </xf>
    <xf numFmtId="44" fontId="12" fillId="0" borderId="0" xfId="0" applyNumberFormat="1" applyFont="1"/>
    <xf numFmtId="44" fontId="12" fillId="0" borderId="0" xfId="1" applyFont="1"/>
    <xf numFmtId="44" fontId="9" fillId="0" borderId="0" xfId="1" applyFont="1" applyBorder="1"/>
    <xf numFmtId="44" fontId="9" fillId="0" borderId="11" xfId="1" applyFont="1" applyBorder="1" applyAlignment="1">
      <alignment vertical="center"/>
    </xf>
    <xf numFmtId="44" fontId="9" fillId="0" borderId="9" xfId="1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5" borderId="6" xfId="1" applyFont="1" applyFill="1" applyBorder="1" applyAlignment="1">
      <alignment horizontal="center" vertical="center"/>
    </xf>
    <xf numFmtId="44" fontId="9" fillId="5" borderId="8" xfId="1" applyFont="1" applyFill="1" applyBorder="1" applyAlignment="1">
      <alignment horizontal="center" vertical="center"/>
    </xf>
    <xf numFmtId="44" fontId="9" fillId="5" borderId="13" xfId="1" applyFont="1" applyFill="1" applyBorder="1" applyAlignment="1">
      <alignment horizontal="center" vertical="center"/>
    </xf>
    <xf numFmtId="44" fontId="9" fillId="5" borderId="14" xfId="1" applyFont="1" applyFill="1" applyBorder="1" applyAlignment="1">
      <alignment horizontal="center" vertical="center"/>
    </xf>
    <xf numFmtId="44" fontId="11" fillId="0" borderId="9" xfId="1" applyFont="1" applyBorder="1" applyAlignment="1">
      <alignment horizontal="center" vertical="center"/>
    </xf>
    <xf numFmtId="44" fontId="11" fillId="0" borderId="12" xfId="1" applyFont="1" applyBorder="1" applyAlignment="1">
      <alignment horizontal="center" vertical="center"/>
    </xf>
    <xf numFmtId="44" fontId="9" fillId="6" borderId="9" xfId="1" applyFont="1" applyFill="1" applyBorder="1" applyAlignment="1">
      <alignment horizontal="center" vertical="center"/>
    </xf>
    <xf numFmtId="44" fontId="9" fillId="6" borderId="12" xfId="1" applyFont="1" applyFill="1" applyBorder="1" applyAlignment="1">
      <alignment horizontal="center" vertical="center"/>
    </xf>
    <xf numFmtId="44" fontId="10" fillId="0" borderId="6" xfId="1" applyFont="1" applyBorder="1" applyAlignment="1">
      <alignment horizontal="center" vertical="center"/>
    </xf>
    <xf numFmtId="44" fontId="10" fillId="0" borderId="7" xfId="1" applyFont="1" applyBorder="1" applyAlignment="1">
      <alignment horizontal="center" vertical="center"/>
    </xf>
    <xf numFmtId="44" fontId="10" fillId="0" borderId="8" xfId="1" applyFont="1" applyBorder="1" applyAlignment="1">
      <alignment horizontal="center" vertical="center"/>
    </xf>
    <xf numFmtId="44" fontId="10" fillId="0" borderId="10" xfId="1" applyFont="1" applyBorder="1" applyAlignment="1">
      <alignment horizontal="center" vertical="center"/>
    </xf>
    <xf numFmtId="44" fontId="10" fillId="0" borderId="0" xfId="1" applyFont="1" applyBorder="1" applyAlignment="1">
      <alignment horizontal="center" vertical="center"/>
    </xf>
    <xf numFmtId="44" fontId="10" fillId="0" borderId="11" xfId="1" applyFont="1" applyBorder="1" applyAlignment="1">
      <alignment horizontal="center" vertical="center"/>
    </xf>
    <xf numFmtId="44" fontId="10" fillId="0" borderId="13" xfId="1" applyFont="1" applyBorder="1" applyAlignment="1">
      <alignment horizontal="center" vertical="center"/>
    </xf>
    <xf numFmtId="44" fontId="10" fillId="0" borderId="20" xfId="1" applyFont="1" applyBorder="1" applyAlignment="1">
      <alignment horizontal="center" vertical="center"/>
    </xf>
    <xf numFmtId="44" fontId="10" fillId="0" borderId="14" xfId="1" applyFont="1" applyBorder="1" applyAlignment="1">
      <alignment horizontal="center" vertic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neda" xfId="1" builtinId="4"/>
    <cellStyle name="Normal" xfId="0" builtinId="0"/>
  </cellStyles>
  <dxfs count="52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2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2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341" totalsRowCount="1">
  <autoFilter ref="A3:R340"/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47" dataCellStyle="Moneda"/>
    <tableColumn id="9" name="I. EXENTAS" totalsRowDxfId="46" dataCellStyle="Moneda"/>
    <tableColumn id="10" name="IMPOR EX" totalsRowDxfId="45" dataCellStyle="Moneda"/>
    <tableColumn id="11" name="C. GRAVADA" totalsRowFunction="sum" totalsRowDxfId="44" dataCellStyle="Moneda"/>
    <tableColumn id="12" name="INTER GRAVA" totalsRowDxfId="43" dataCellStyle="Moneda"/>
    <tableColumn id="13" name="IMPOR BIENES" totalsRowDxfId="42" dataCellStyle="Moneda"/>
    <tableColumn id="14" name="IMPOR SERV" totalsRowDxfId="41" dataCellStyle="Moneda"/>
    <tableColumn id="15" name="IVA" totalsRowFunction="sum" totalsRowDxfId="40" dataCellStyle="Moneda"/>
    <tableColumn id="16" name="TOTAL C." totalsRowFunction="sum" totalsRowDxfId="39" dataCellStyle="Moneda"/>
    <tableColumn id="18" name="DUI" dataDxfId="38" totalsRowDxfId="37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77" totalsRowCount="1">
  <autoFilter ref="E2:W76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35" dataCellStyle="Moneda"/>
    <tableColumn id="12" name="VENTA NO SUJETA" totalsRowDxfId="34" dataCellStyle="Moneda"/>
    <tableColumn id="13" name="V. GRAVADA" totalsRowFunction="sum" totalsRowDxfId="33" dataCellStyle="Moneda"/>
    <tableColumn id="14" name="D.FISCAL" totalsRowFunction="sum" totalsRowDxfId="32" dataCellStyle="Moneda"/>
    <tableColumn id="15" name="V CTA DE 3" totalsRowDxfId="31" dataCellStyle="Moneda"/>
    <tableColumn id="16" name="D. FISCAL A 3" totalsRowDxfId="30" dataCellStyle="Moneda"/>
    <tableColumn id="17" name="VENTA TOTAL" totalsRowFunction="sum" totalsRowDxfId="29" dataCellStyle="Moneda"/>
    <tableColumn id="19" name="DUI" dataDxfId="28" totalsRowDxfId="27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6" totalsRowCount="1">
  <autoFilter ref="A2:V15"/>
  <sortState ref="A3:V565">
    <sortCondition ref="G2:G565"/>
  </sortState>
  <tableColumns count="22">
    <tableColumn id="1" name="MES" totalsRowLabel="Total"/>
    <tableColumn id="2" name="FECHA" dataDxfId="25" totalsRowDxfId="24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23" dataCellStyle="Moneda"/>
    <tableColumn id="13" name="VENTAS NO" totalsRowDxfId="22" dataCellStyle="Moneda"/>
    <tableColumn id="14" name="V NO SUJETAS" totalsRowDxfId="21" dataCellStyle="Moneda"/>
    <tableColumn id="15" name="V GRAVADAS" totalsRowFunction="sum" totalsRowDxfId="20" dataCellStyle="Moneda"/>
    <tableColumn id="16" name="EX IN CA" totalsRowDxfId="19" dataCellStyle="Moneda"/>
    <tableColumn id="17" name="EX OUT CA" totalsRowDxfId="18" dataCellStyle="Moneda"/>
    <tableColumn id="18" name="EX SERVICE" totalsRowFunction="sum" totalsRowDxfId="17" dataCellStyle="Moneda"/>
    <tableColumn id="19" name="V ZONA FRAN" totalsRowDxfId="16" dataCellStyle="Moneda"/>
    <tableColumn id="20" name="V CTA A 3ERO" totalsRowDxfId="15" dataCellStyle="Moneda"/>
    <tableColumn id="21" name="TOTAL VENTA" totalsRowFunction="sum" dataDxfId="14" totalsRowDxfId="13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Normal="100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1774</v>
      </c>
    </row>
    <row r="4" spans="2:10" x14ac:dyDescent="0.25">
      <c r="B4" s="5" t="s">
        <v>2</v>
      </c>
      <c r="D4" s="27" t="str">
        <f>+J4</f>
        <v>30/12/2021</v>
      </c>
      <c r="E4" s="65" t="s">
        <v>1851</v>
      </c>
      <c r="F4" s="25" t="str">
        <f>+LEFT(E4,2)</f>
        <v>30</v>
      </c>
      <c r="G4" s="25" t="str">
        <f>+RIGHT(E4,2)</f>
        <v>12</v>
      </c>
      <c r="H4" s="26" t="s">
        <v>358</v>
      </c>
      <c r="I4" s="25" t="s">
        <v>93</v>
      </c>
      <c r="J4" s="25" t="str">
        <f>+F4&amp;I4&amp;G4&amp;I4&amp;H4</f>
        <v>30/12/2021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61"/>
    </row>
    <row r="8" spans="2:10" x14ac:dyDescent="0.25">
      <c r="B8" s="5" t="s">
        <v>6</v>
      </c>
      <c r="D8" s="63" t="s">
        <v>1745</v>
      </c>
    </row>
    <row r="9" spans="2:10" x14ac:dyDescent="0.25">
      <c r="B9" s="5" t="s">
        <v>85</v>
      </c>
      <c r="D9" s="22" t="str">
        <f>IFERROR(VLOOKUP(D8,'base de clientes'!A:B,2,0),"No Existe")</f>
        <v>ASSA CIA. DE SEGUROS, S.A. DE C.V.</v>
      </c>
    </row>
    <row r="10" spans="2:10" x14ac:dyDescent="0.25">
      <c r="B10" s="5" t="s">
        <v>7</v>
      </c>
      <c r="D10" s="62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62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64">
        <f>+SUBTOTAL(9,D10,D11,D12,D13,D14,D15,D16,D17)</f>
        <v>0</v>
      </c>
    </row>
    <row r="19" spans="2:4" x14ac:dyDescent="0.25">
      <c r="B19" s="5" t="s">
        <v>95</v>
      </c>
      <c r="D19" s="29" t="str">
        <f>IFERROR(VLOOKUP(D8,'[1]BASE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1" priority="1" operator="containsText" text="ACTUAL">
      <formula>NOT(ISERROR(SEARCH("ACTUAL",D19)))</formula>
    </cfRule>
  </conditionalFormatting>
  <dataValidations count="4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  <dataValidation type="list" allowBlank="1" showInputMessage="1" showErrorMessage="1" sqref="D3">
      <formula1>"ENERO,FEBRERO,MARZO,ABRIL,MAYO,JUNIO,JULIO,AGOSTO,SEPTIMBRE,OCTUBRE,NOVIEMBRE,DICIEMBRE"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tabSelected="1" workbookViewId="0">
      <selection activeCell="J18" sqref="J18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8"/>
      <c r="B2" s="99"/>
      <c r="C2" s="99"/>
      <c r="D2" s="100"/>
      <c r="E2" s="107"/>
      <c r="F2" s="108"/>
      <c r="G2" s="88" t="s">
        <v>359</v>
      </c>
      <c r="H2" s="88" t="s">
        <v>360</v>
      </c>
      <c r="I2" s="88" t="s">
        <v>361</v>
      </c>
      <c r="J2" s="88" t="s">
        <v>362</v>
      </c>
      <c r="K2" s="88" t="s">
        <v>363</v>
      </c>
      <c r="L2" s="90" t="s">
        <v>364</v>
      </c>
      <c r="M2" s="91"/>
    </row>
    <row r="3" spans="1:13" ht="15.75" thickBot="1" x14ac:dyDescent="0.3">
      <c r="A3" s="101"/>
      <c r="B3" s="102"/>
      <c r="C3" s="102"/>
      <c r="D3" s="103"/>
      <c r="E3" s="30"/>
      <c r="F3" s="30"/>
      <c r="G3" s="89"/>
      <c r="H3" s="89"/>
      <c r="I3" s="89"/>
      <c r="J3" s="89"/>
      <c r="K3" s="89"/>
      <c r="L3" s="92"/>
      <c r="M3" s="93"/>
    </row>
    <row r="4" spans="1:13" x14ac:dyDescent="0.25">
      <c r="A4" s="101"/>
      <c r="B4" s="102"/>
      <c r="C4" s="102"/>
      <c r="D4" s="103"/>
      <c r="E4" s="30"/>
      <c r="F4" s="30"/>
      <c r="G4" s="31">
        <f>+Tabla3[[#Totals],[V EXENTA]]</f>
        <v>0</v>
      </c>
      <c r="H4" s="31">
        <f>+Tabla2[[#Totals],[V. GRAVADA]]</f>
        <v>30602.560000000005</v>
      </c>
      <c r="I4" s="31">
        <f>+Tabla3[[#Totals],[V GRAVADAS]]</f>
        <v>2898</v>
      </c>
      <c r="J4" s="31">
        <f>+Tabla3[[#Totals],[EX SERVICE]]</f>
        <v>0</v>
      </c>
      <c r="K4" s="32"/>
      <c r="L4" s="33"/>
      <c r="M4" s="34"/>
    </row>
    <row r="5" spans="1:13" x14ac:dyDescent="0.25">
      <c r="A5" s="101"/>
      <c r="B5" s="102"/>
      <c r="C5" s="102"/>
      <c r="D5" s="103"/>
      <c r="E5" s="30"/>
      <c r="F5" s="30"/>
      <c r="G5" s="31"/>
      <c r="H5" s="31"/>
      <c r="I5" s="35">
        <f>+I4/1.13</f>
        <v>2564.6017699115046</v>
      </c>
      <c r="J5" s="31"/>
      <c r="K5" s="32"/>
      <c r="L5" s="33"/>
      <c r="M5" s="34"/>
    </row>
    <row r="6" spans="1:13" x14ac:dyDescent="0.25">
      <c r="A6" s="101"/>
      <c r="B6" s="102"/>
      <c r="C6" s="102"/>
      <c r="D6" s="103"/>
      <c r="E6" s="30"/>
      <c r="F6" s="30"/>
      <c r="G6" s="31"/>
      <c r="H6" s="31"/>
      <c r="I6" s="31"/>
      <c r="J6" s="31"/>
      <c r="K6" s="32"/>
      <c r="L6" s="33"/>
      <c r="M6" s="34"/>
    </row>
    <row r="7" spans="1:13" ht="15.75" thickBot="1" x14ac:dyDescent="0.3">
      <c r="A7" s="101"/>
      <c r="B7" s="102"/>
      <c r="C7" s="102"/>
      <c r="D7" s="103"/>
      <c r="E7" s="30"/>
      <c r="F7" s="30"/>
      <c r="G7" s="31"/>
      <c r="H7" s="31"/>
      <c r="I7" s="31"/>
      <c r="J7" s="31"/>
      <c r="K7" s="32"/>
      <c r="L7" s="33"/>
      <c r="M7" s="34"/>
    </row>
    <row r="8" spans="1:13" ht="15.75" thickBot="1" x14ac:dyDescent="0.3">
      <c r="A8" s="101"/>
      <c r="B8" s="102"/>
      <c r="C8" s="102"/>
      <c r="D8" s="103"/>
      <c r="E8" s="30"/>
      <c r="F8" s="30"/>
      <c r="G8" s="31"/>
      <c r="H8" s="31"/>
      <c r="I8" s="35">
        <f>+I7/1.13</f>
        <v>0</v>
      </c>
      <c r="J8" s="31"/>
      <c r="K8" s="32"/>
      <c r="L8" s="36" t="s">
        <v>365</v>
      </c>
      <c r="M8" s="34"/>
    </row>
    <row r="9" spans="1:13" ht="15.75" thickBot="1" x14ac:dyDescent="0.3">
      <c r="A9" s="101"/>
      <c r="B9" s="102"/>
      <c r="C9" s="102"/>
      <c r="D9" s="103"/>
      <c r="E9" s="30"/>
      <c r="F9" s="30"/>
      <c r="G9" s="37">
        <f>SUM(G4:G8)</f>
        <v>0</v>
      </c>
      <c r="H9" s="37">
        <f>+H4+H7</f>
        <v>30602.560000000005</v>
      </c>
      <c r="I9" s="37">
        <f>+I8+I5</f>
        <v>2564.6017699115046</v>
      </c>
      <c r="J9" s="37">
        <f>+J4</f>
        <v>0</v>
      </c>
      <c r="K9" s="37">
        <f>SUM(G9:J9)</f>
        <v>33167.161769911509</v>
      </c>
      <c r="L9" s="38">
        <f>+K9*0.0175</f>
        <v>580.42533097345142</v>
      </c>
      <c r="M9" s="34"/>
    </row>
    <row r="10" spans="1:13" x14ac:dyDescent="0.25">
      <c r="A10" s="101"/>
      <c r="B10" s="102"/>
      <c r="C10" s="102"/>
      <c r="D10" s="103"/>
      <c r="E10" s="30"/>
      <c r="F10" s="30"/>
      <c r="G10" s="39"/>
      <c r="H10" s="39"/>
      <c r="I10" s="39"/>
      <c r="J10" s="39"/>
      <c r="K10" s="39"/>
      <c r="L10" s="94"/>
      <c r="M10" s="96">
        <f>+L9+L10</f>
        <v>580.42533097345142</v>
      </c>
    </row>
    <row r="11" spans="1:13" ht="15.75" thickBot="1" x14ac:dyDescent="0.3">
      <c r="A11" s="101"/>
      <c r="B11" s="102"/>
      <c r="C11" s="102"/>
      <c r="D11" s="103"/>
      <c r="E11" s="30"/>
      <c r="F11" s="30"/>
      <c r="G11" s="39"/>
      <c r="H11" s="39"/>
      <c r="I11" s="39"/>
      <c r="J11" s="39"/>
      <c r="K11" s="39" t="s">
        <v>366</v>
      </c>
      <c r="L11" s="95"/>
      <c r="M11" s="97"/>
    </row>
    <row r="12" spans="1:13" ht="15.75" thickBot="1" x14ac:dyDescent="0.3">
      <c r="A12" s="101"/>
      <c r="B12" s="102"/>
      <c r="C12" s="102"/>
      <c r="D12" s="103"/>
      <c r="E12" s="30"/>
      <c r="F12" s="30"/>
      <c r="G12" s="39"/>
      <c r="H12" s="39"/>
      <c r="I12" s="39"/>
      <c r="J12" s="39"/>
      <c r="K12" s="39"/>
      <c r="L12" s="40"/>
      <c r="M12" s="34"/>
    </row>
    <row r="13" spans="1:13" ht="15.75" thickBot="1" x14ac:dyDescent="0.3">
      <c r="A13" s="101"/>
      <c r="B13" s="102"/>
      <c r="C13" s="102"/>
      <c r="D13" s="103"/>
      <c r="E13" s="41"/>
      <c r="F13" s="42" t="s">
        <v>367</v>
      </c>
      <c r="G13" s="37" t="s">
        <v>368</v>
      </c>
      <c r="H13" s="43"/>
      <c r="I13" s="44" t="s">
        <v>369</v>
      </c>
      <c r="J13" s="39"/>
      <c r="K13" s="39">
        <f>+K9+G9</f>
        <v>33167.161769911509</v>
      </c>
      <c r="L13" s="40"/>
      <c r="M13" s="34"/>
    </row>
    <row r="14" spans="1:13" x14ac:dyDescent="0.25">
      <c r="A14" s="101"/>
      <c r="B14" s="102"/>
      <c r="C14" s="102"/>
      <c r="D14" s="103"/>
      <c r="E14" s="30" t="s">
        <v>370</v>
      </c>
      <c r="F14" s="31">
        <f>+Tabla1[[#Totals],[C. GRAVADA]]</f>
        <v>19849.820000000003</v>
      </c>
      <c r="G14" s="31">
        <f>+Tabla1[[#Totals],[C. EXENTAS]]</f>
        <v>147.67000000000002</v>
      </c>
      <c r="H14" s="32" t="s">
        <v>370</v>
      </c>
      <c r="I14" s="45">
        <f>+H9+I9</f>
        <v>33167.161769911509</v>
      </c>
      <c r="J14" s="39"/>
      <c r="K14" s="39">
        <f>+K13/K9</f>
        <v>1</v>
      </c>
      <c r="L14" s="40">
        <f>+K14*F15-F15</f>
        <v>0</v>
      </c>
      <c r="M14" s="34"/>
    </row>
    <row r="15" spans="1:13" x14ac:dyDescent="0.25">
      <c r="A15" s="101"/>
      <c r="B15" s="102"/>
      <c r="C15" s="102"/>
      <c r="D15" s="103"/>
      <c r="E15" s="30" t="s">
        <v>371</v>
      </c>
      <c r="F15" s="31">
        <f>+F14*0.13</f>
        <v>2580.4766000000004</v>
      </c>
      <c r="G15" s="31"/>
      <c r="H15" s="32" t="s">
        <v>371</v>
      </c>
      <c r="I15" s="45">
        <f>+I14*0.13</f>
        <v>4311.7310300884965</v>
      </c>
      <c r="J15" s="39"/>
      <c r="K15" s="39"/>
      <c r="L15" s="40"/>
      <c r="M15" s="34"/>
    </row>
    <row r="16" spans="1:13" ht="15.75" thickBot="1" x14ac:dyDescent="0.3">
      <c r="A16" s="101"/>
      <c r="B16" s="102"/>
      <c r="C16" s="102"/>
      <c r="D16" s="103"/>
      <c r="E16" s="30"/>
      <c r="F16" s="31"/>
      <c r="G16" s="31"/>
      <c r="H16" s="32"/>
      <c r="I16" s="45"/>
      <c r="J16" s="39"/>
      <c r="K16" s="39"/>
      <c r="L16" s="46">
        <f>+L9+L10+J18</f>
        <v>2311.6797610619474</v>
      </c>
      <c r="M16" s="87" t="s">
        <v>1848</v>
      </c>
    </row>
    <row r="17" spans="1:13" ht="15.75" thickTop="1" x14ac:dyDescent="0.25">
      <c r="A17" s="101"/>
      <c r="B17" s="102"/>
      <c r="C17" s="102"/>
      <c r="D17" s="103"/>
      <c r="E17" s="30"/>
      <c r="F17" s="47"/>
      <c r="G17" s="48" t="s">
        <v>372</v>
      </c>
      <c r="H17" s="32"/>
      <c r="I17" s="49" t="s">
        <v>373</v>
      </c>
      <c r="J17" s="39"/>
      <c r="K17" s="39"/>
      <c r="L17" s="40"/>
      <c r="M17" s="34"/>
    </row>
    <row r="18" spans="1:13" ht="15.75" thickBot="1" x14ac:dyDescent="0.3">
      <c r="A18" s="101"/>
      <c r="B18" s="102"/>
      <c r="C18" s="102"/>
      <c r="D18" s="103"/>
      <c r="E18" s="30"/>
      <c r="F18" s="50">
        <f>+F15+F16</f>
        <v>2580.4766000000004</v>
      </c>
      <c r="G18" s="51">
        <f>+L14</f>
        <v>0</v>
      </c>
      <c r="H18" s="52">
        <f>+I15-G19</f>
        <v>1731.2544300884961</v>
      </c>
      <c r="I18" s="53">
        <f>+Tabla4[[#Totals],[RETENCION]]</f>
        <v>0</v>
      </c>
      <c r="J18" s="54">
        <f>+H18-I18</f>
        <v>1731.2544300884961</v>
      </c>
      <c r="K18" s="86" t="s">
        <v>1847</v>
      </c>
      <c r="L18" s="40"/>
      <c r="M18" s="34"/>
    </row>
    <row r="19" spans="1:13" ht="15.75" thickBot="1" x14ac:dyDescent="0.3">
      <c r="A19" s="101"/>
      <c r="B19" s="102"/>
      <c r="C19" s="102"/>
      <c r="D19" s="103"/>
      <c r="E19" s="30"/>
      <c r="F19" s="30"/>
      <c r="G19" s="55">
        <f>+F18-G18</f>
        <v>2580.4766000000004</v>
      </c>
      <c r="H19" s="39"/>
      <c r="I19" s="39"/>
      <c r="J19" s="39"/>
      <c r="K19" s="39"/>
      <c r="L19" s="40"/>
      <c r="M19" s="34"/>
    </row>
    <row r="20" spans="1:13" ht="15.75" thickBot="1" x14ac:dyDescent="0.3">
      <c r="A20" s="104"/>
      <c r="B20" s="105"/>
      <c r="C20" s="105"/>
      <c r="D20" s="106"/>
      <c r="E20" s="56"/>
      <c r="F20" s="56"/>
      <c r="G20" s="57"/>
      <c r="H20" s="57"/>
      <c r="I20" s="57"/>
      <c r="J20" s="57"/>
      <c r="K20" s="57"/>
      <c r="L20" s="58"/>
      <c r="M20" s="59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R341"/>
  <sheetViews>
    <sheetView workbookViewId="0">
      <pane ySplit="3" topLeftCell="A4" activePane="bottomLeft" state="frozen"/>
      <selection pane="bottomLeft" activeCell="G14" sqref="G14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1774</v>
      </c>
      <c r="B4" t="s">
        <v>1787</v>
      </c>
      <c r="C4" t="s">
        <v>1</v>
      </c>
      <c r="D4" t="s">
        <v>0</v>
      </c>
      <c r="E4">
        <v>44793</v>
      </c>
      <c r="F4" t="s">
        <v>1745</v>
      </c>
      <c r="G4" t="s">
        <v>1746</v>
      </c>
      <c r="H4" s="3">
        <v>0</v>
      </c>
      <c r="I4" s="3">
        <v>0</v>
      </c>
      <c r="J4" s="3">
        <v>0</v>
      </c>
      <c r="K4" s="3">
        <v>27.5</v>
      </c>
      <c r="L4" s="3">
        <v>0</v>
      </c>
      <c r="M4" s="3">
        <v>0</v>
      </c>
      <c r="N4" s="3">
        <v>0</v>
      </c>
      <c r="O4" s="3">
        <v>3.5750000000000002</v>
      </c>
      <c r="P4" s="3">
        <v>31.074999999999999</v>
      </c>
      <c r="Q4" s="3" t="s">
        <v>1542</v>
      </c>
      <c r="R4">
        <v>3</v>
      </c>
    </row>
    <row r="5" spans="1:18" x14ac:dyDescent="0.25">
      <c r="A5" t="s">
        <v>1698</v>
      </c>
      <c r="B5" t="s">
        <v>1695</v>
      </c>
      <c r="C5" t="s">
        <v>1</v>
      </c>
      <c r="D5" t="s">
        <v>0</v>
      </c>
      <c r="E5">
        <v>20031</v>
      </c>
      <c r="F5" t="s">
        <v>1745</v>
      </c>
      <c r="G5" t="s">
        <v>1746</v>
      </c>
      <c r="H5" s="3">
        <v>0</v>
      </c>
      <c r="I5" s="3">
        <v>0</v>
      </c>
      <c r="J5" s="3">
        <v>0</v>
      </c>
      <c r="K5" s="3">
        <v>27.5</v>
      </c>
      <c r="L5" s="3">
        <v>0</v>
      </c>
      <c r="M5" s="3">
        <v>0</v>
      </c>
      <c r="N5" s="3">
        <v>0</v>
      </c>
      <c r="O5" s="3">
        <v>3.5750000000000002</v>
      </c>
      <c r="P5" s="3">
        <v>31.074999999999999</v>
      </c>
      <c r="Q5" s="3" t="s">
        <v>1542</v>
      </c>
      <c r="R5">
        <v>3</v>
      </c>
    </row>
    <row r="6" spans="1:18" x14ac:dyDescent="0.25">
      <c r="A6" t="s">
        <v>1541</v>
      </c>
      <c r="B6" t="s">
        <v>1674</v>
      </c>
      <c r="C6" t="s">
        <v>1</v>
      </c>
      <c r="D6" t="s">
        <v>0</v>
      </c>
      <c r="E6">
        <v>4793</v>
      </c>
      <c r="F6" t="s">
        <v>1745</v>
      </c>
      <c r="G6" t="s">
        <v>1746</v>
      </c>
      <c r="H6" s="3">
        <v>0</v>
      </c>
      <c r="I6" s="3">
        <v>0</v>
      </c>
      <c r="J6" s="3">
        <v>0</v>
      </c>
      <c r="K6" s="3">
        <v>27.5</v>
      </c>
      <c r="L6" s="3">
        <v>0</v>
      </c>
      <c r="M6" s="3">
        <v>0</v>
      </c>
      <c r="N6" s="3">
        <v>0</v>
      </c>
      <c r="O6" s="3">
        <v>3.5750000000000002</v>
      </c>
      <c r="P6" s="3">
        <v>31.074999999999999</v>
      </c>
      <c r="Q6" s="3" t="s">
        <v>1542</v>
      </c>
      <c r="R6">
        <v>3</v>
      </c>
    </row>
    <row r="7" spans="1:18" x14ac:dyDescent="0.25">
      <c r="A7" t="s">
        <v>1541</v>
      </c>
      <c r="B7" t="s">
        <v>1695</v>
      </c>
      <c r="C7" t="s">
        <v>1</v>
      </c>
      <c r="D7" t="s">
        <v>0</v>
      </c>
      <c r="E7">
        <v>11693</v>
      </c>
      <c r="F7" t="s">
        <v>1745</v>
      </c>
      <c r="G7" t="s">
        <v>1746</v>
      </c>
      <c r="H7" s="3">
        <v>0</v>
      </c>
      <c r="I7" s="3">
        <v>0</v>
      </c>
      <c r="J7" s="3">
        <v>0</v>
      </c>
      <c r="K7" s="3">
        <v>27.5</v>
      </c>
      <c r="L7" s="3">
        <v>0</v>
      </c>
      <c r="M7" s="3">
        <v>0</v>
      </c>
      <c r="N7" s="3">
        <v>0</v>
      </c>
      <c r="O7" s="3">
        <v>3.5750000000000002</v>
      </c>
      <c r="P7" s="3">
        <v>31.074999999999999</v>
      </c>
      <c r="Q7" s="3" t="s">
        <v>1542</v>
      </c>
      <c r="R7">
        <v>3</v>
      </c>
    </row>
    <row r="8" spans="1:18" x14ac:dyDescent="0.25">
      <c r="A8" t="s">
        <v>1657</v>
      </c>
      <c r="B8" t="s">
        <v>1850</v>
      </c>
      <c r="C8" t="s">
        <v>1</v>
      </c>
      <c r="D8" t="s">
        <v>0</v>
      </c>
      <c r="E8">
        <v>4406</v>
      </c>
      <c r="F8" t="s">
        <v>1745</v>
      </c>
      <c r="G8" t="s">
        <v>1746</v>
      </c>
      <c r="H8" s="3">
        <v>0</v>
      </c>
      <c r="I8" s="3">
        <v>0</v>
      </c>
      <c r="J8" s="3">
        <v>0</v>
      </c>
      <c r="K8" s="3">
        <v>27.5</v>
      </c>
      <c r="L8" s="3">
        <v>0</v>
      </c>
      <c r="M8" s="3">
        <v>0</v>
      </c>
      <c r="N8" s="3">
        <v>0</v>
      </c>
      <c r="O8" s="3">
        <v>3.5750000000000002</v>
      </c>
      <c r="P8" s="3">
        <v>31.074999999999999</v>
      </c>
      <c r="Q8" s="3" t="s">
        <v>1542</v>
      </c>
      <c r="R8">
        <v>3</v>
      </c>
    </row>
    <row r="9" spans="1:18" x14ac:dyDescent="0.25">
      <c r="A9" t="s">
        <v>1609</v>
      </c>
      <c r="B9" t="s">
        <v>1625</v>
      </c>
      <c r="C9" t="s">
        <v>1</v>
      </c>
      <c r="D9" t="s">
        <v>0</v>
      </c>
      <c r="E9">
        <v>88446</v>
      </c>
      <c r="F9" t="s">
        <v>1745</v>
      </c>
      <c r="G9" t="s">
        <v>1746</v>
      </c>
      <c r="H9" s="3">
        <v>0</v>
      </c>
      <c r="I9" s="3">
        <v>0</v>
      </c>
      <c r="J9" s="3">
        <v>0</v>
      </c>
      <c r="K9" s="3">
        <v>27.5</v>
      </c>
      <c r="L9" s="3">
        <v>0</v>
      </c>
      <c r="M9" s="3">
        <v>0</v>
      </c>
      <c r="N9" s="3">
        <v>0</v>
      </c>
      <c r="O9" s="3">
        <v>3.5750000000000002</v>
      </c>
      <c r="P9" s="3">
        <v>31.074999999999999</v>
      </c>
      <c r="Q9" s="3" t="s">
        <v>1542</v>
      </c>
      <c r="R9">
        <v>3</v>
      </c>
    </row>
    <row r="10" spans="1:18" x14ac:dyDescent="0.25">
      <c r="A10" t="s">
        <v>1597</v>
      </c>
      <c r="B10" t="s">
        <v>1606</v>
      </c>
      <c r="C10" t="s">
        <v>1</v>
      </c>
      <c r="D10" t="s">
        <v>0</v>
      </c>
      <c r="E10">
        <v>80197</v>
      </c>
      <c r="F10" t="s">
        <v>1745</v>
      </c>
      <c r="G10" t="s">
        <v>1746</v>
      </c>
      <c r="H10" s="3">
        <v>0</v>
      </c>
      <c r="I10" s="3">
        <v>0</v>
      </c>
      <c r="J10" s="3">
        <v>0</v>
      </c>
      <c r="K10" s="3">
        <v>27.5</v>
      </c>
      <c r="L10" s="3">
        <v>0</v>
      </c>
      <c r="M10" s="3">
        <v>0</v>
      </c>
      <c r="N10" s="3">
        <v>0</v>
      </c>
      <c r="O10" s="3">
        <v>3.5750000000000002</v>
      </c>
      <c r="P10" s="3">
        <v>31.074999999999999</v>
      </c>
      <c r="Q10" s="3" t="s">
        <v>1542</v>
      </c>
      <c r="R10">
        <v>3</v>
      </c>
    </row>
    <row r="11" spans="1:18" x14ac:dyDescent="0.25">
      <c r="A11" t="s">
        <v>1543</v>
      </c>
      <c r="B11" t="s">
        <v>1849</v>
      </c>
      <c r="C11" t="s">
        <v>1</v>
      </c>
      <c r="D11" t="s">
        <v>0</v>
      </c>
      <c r="E11">
        <v>72461</v>
      </c>
      <c r="F11" t="s">
        <v>1745</v>
      </c>
      <c r="G11" t="s">
        <v>1746</v>
      </c>
      <c r="H11" s="3">
        <v>0</v>
      </c>
      <c r="I11" s="3">
        <v>0</v>
      </c>
      <c r="J11" s="3">
        <v>0</v>
      </c>
      <c r="K11" s="3">
        <v>27.5</v>
      </c>
      <c r="L11" s="3">
        <v>0</v>
      </c>
      <c r="M11" s="3">
        <v>0</v>
      </c>
      <c r="N11" s="3">
        <v>0</v>
      </c>
      <c r="O11" s="3">
        <v>3.5750000000000002</v>
      </c>
      <c r="P11" s="3">
        <v>31.074999999999999</v>
      </c>
      <c r="Q11" s="3" t="s">
        <v>1542</v>
      </c>
      <c r="R11">
        <v>3</v>
      </c>
    </row>
    <row r="12" spans="1:18" x14ac:dyDescent="0.25">
      <c r="A12" t="s">
        <v>1585</v>
      </c>
      <c r="B12" t="s">
        <v>1685</v>
      </c>
      <c r="C12" t="s">
        <v>1</v>
      </c>
      <c r="D12" t="s">
        <v>0</v>
      </c>
      <c r="E12">
        <v>63830</v>
      </c>
      <c r="F12" t="s">
        <v>1745</v>
      </c>
      <c r="G12" t="s">
        <v>1746</v>
      </c>
      <c r="H12" s="3">
        <v>0</v>
      </c>
      <c r="I12" s="3">
        <v>0</v>
      </c>
      <c r="J12" s="3">
        <v>0</v>
      </c>
      <c r="K12" s="3">
        <v>27.5</v>
      </c>
      <c r="L12" s="3">
        <v>0</v>
      </c>
      <c r="M12" s="3">
        <v>0</v>
      </c>
      <c r="N12" s="3">
        <v>0</v>
      </c>
      <c r="O12" s="3">
        <v>3.5750000000000002</v>
      </c>
      <c r="P12" s="3">
        <v>31.074999999999999</v>
      </c>
      <c r="Q12" s="3" t="s">
        <v>1542</v>
      </c>
      <c r="R12">
        <v>3</v>
      </c>
    </row>
    <row r="13" spans="1:18" x14ac:dyDescent="0.25">
      <c r="A13" t="s">
        <v>1585</v>
      </c>
      <c r="B13" t="s">
        <v>1589</v>
      </c>
      <c r="C13" t="s">
        <v>1</v>
      </c>
      <c r="D13" t="s">
        <v>0</v>
      </c>
      <c r="E13">
        <v>58179</v>
      </c>
      <c r="F13" t="s">
        <v>1745</v>
      </c>
      <c r="G13" t="s">
        <v>1746</v>
      </c>
      <c r="H13" s="3">
        <v>0</v>
      </c>
      <c r="I13" s="3">
        <v>0</v>
      </c>
      <c r="J13" s="3">
        <v>0</v>
      </c>
      <c r="K13" s="3">
        <v>27.5</v>
      </c>
      <c r="L13" s="3">
        <v>0</v>
      </c>
      <c r="M13" s="3">
        <v>0</v>
      </c>
      <c r="N13" s="3">
        <v>0</v>
      </c>
      <c r="O13" s="3">
        <v>3.5750000000000002</v>
      </c>
      <c r="P13" s="3">
        <v>31.074999999999999</v>
      </c>
      <c r="Q13" s="3" t="s">
        <v>1542</v>
      </c>
      <c r="R13">
        <v>3</v>
      </c>
    </row>
    <row r="14" spans="1:18" x14ac:dyDescent="0.25">
      <c r="A14" t="s">
        <v>1774</v>
      </c>
      <c r="B14" t="s">
        <v>1775</v>
      </c>
      <c r="C14" t="s">
        <v>1</v>
      </c>
      <c r="D14" t="s">
        <v>0</v>
      </c>
      <c r="E14">
        <v>522</v>
      </c>
      <c r="F14" t="s">
        <v>1843</v>
      </c>
      <c r="G14" t="s">
        <v>1844</v>
      </c>
      <c r="H14" s="3">
        <v>0</v>
      </c>
      <c r="I14" s="3">
        <v>0</v>
      </c>
      <c r="J14" s="3">
        <v>0</v>
      </c>
      <c r="K14" s="3">
        <v>353.98</v>
      </c>
      <c r="L14" s="3">
        <v>0</v>
      </c>
      <c r="M14" s="3">
        <v>0</v>
      </c>
      <c r="N14" s="3">
        <v>0</v>
      </c>
      <c r="O14" s="3">
        <v>46.017400000000002</v>
      </c>
      <c r="P14" s="3">
        <v>399.99740000000003</v>
      </c>
      <c r="Q14" s="3" t="s">
        <v>1542</v>
      </c>
      <c r="R14">
        <v>3</v>
      </c>
    </row>
    <row r="15" spans="1:18" x14ac:dyDescent="0.25">
      <c r="A15" t="s">
        <v>1541</v>
      </c>
      <c r="B15" t="s">
        <v>1846</v>
      </c>
      <c r="C15" t="s">
        <v>1</v>
      </c>
      <c r="D15" t="s">
        <v>0</v>
      </c>
      <c r="E15">
        <v>505</v>
      </c>
      <c r="F15" t="s">
        <v>1843</v>
      </c>
      <c r="G15" t="s">
        <v>1844</v>
      </c>
      <c r="H15" s="3">
        <v>0</v>
      </c>
      <c r="I15" s="3">
        <v>0</v>
      </c>
      <c r="J15" s="3">
        <v>0</v>
      </c>
      <c r="K15" s="3">
        <v>1461.95</v>
      </c>
      <c r="L15" s="3">
        <v>0</v>
      </c>
      <c r="M15" s="3">
        <v>0</v>
      </c>
      <c r="N15" s="3">
        <v>0</v>
      </c>
      <c r="O15" s="3">
        <v>190.05350000000001</v>
      </c>
      <c r="P15" s="3">
        <v>1652.0035</v>
      </c>
      <c r="Q15" s="3" t="s">
        <v>1542</v>
      </c>
      <c r="R15">
        <v>3</v>
      </c>
    </row>
    <row r="16" spans="1:18" x14ac:dyDescent="0.25">
      <c r="A16" t="s">
        <v>1629</v>
      </c>
      <c r="B16" t="s">
        <v>1845</v>
      </c>
      <c r="C16" t="s">
        <v>1</v>
      </c>
      <c r="D16" t="s">
        <v>0</v>
      </c>
      <c r="E16">
        <v>471</v>
      </c>
      <c r="F16" t="s">
        <v>1843</v>
      </c>
      <c r="G16" t="s">
        <v>1844</v>
      </c>
      <c r="H16" s="3">
        <v>0</v>
      </c>
      <c r="I16" s="3">
        <v>0</v>
      </c>
      <c r="J16" s="3">
        <v>0</v>
      </c>
      <c r="K16" s="3">
        <v>1461.95</v>
      </c>
      <c r="L16" s="3">
        <v>0</v>
      </c>
      <c r="M16" s="3">
        <v>0</v>
      </c>
      <c r="N16" s="3">
        <v>0</v>
      </c>
      <c r="O16" s="3">
        <v>190.05350000000001</v>
      </c>
      <c r="P16" s="3">
        <v>1652.0035</v>
      </c>
      <c r="Q16" s="3" t="s">
        <v>1542</v>
      </c>
      <c r="R16">
        <v>3</v>
      </c>
    </row>
    <row r="17" spans="1:18" x14ac:dyDescent="0.25">
      <c r="A17" t="s">
        <v>1774</v>
      </c>
      <c r="B17" t="s">
        <v>1792</v>
      </c>
      <c r="C17" t="s">
        <v>1</v>
      </c>
      <c r="D17" t="s">
        <v>0</v>
      </c>
      <c r="E17">
        <v>31497507</v>
      </c>
      <c r="F17" t="s">
        <v>402</v>
      </c>
      <c r="G17" t="s">
        <v>403</v>
      </c>
      <c r="H17" s="3">
        <v>0</v>
      </c>
      <c r="I17" s="3">
        <v>0</v>
      </c>
      <c r="J17" s="3">
        <v>0</v>
      </c>
      <c r="K17" s="3">
        <v>26.53</v>
      </c>
      <c r="L17" s="3">
        <v>0</v>
      </c>
      <c r="M17" s="3">
        <v>0</v>
      </c>
      <c r="N17" s="3">
        <v>0</v>
      </c>
      <c r="O17" s="3">
        <v>3.4489000000000001</v>
      </c>
      <c r="P17" s="3">
        <v>29.978900000000003</v>
      </c>
      <c r="Q17" s="3">
        <v>0</v>
      </c>
      <c r="R17">
        <v>3</v>
      </c>
    </row>
    <row r="18" spans="1:18" x14ac:dyDescent="0.25">
      <c r="A18" t="s">
        <v>1774</v>
      </c>
      <c r="B18" t="s">
        <v>1787</v>
      </c>
      <c r="C18" t="s">
        <v>1</v>
      </c>
      <c r="D18" t="s">
        <v>0</v>
      </c>
      <c r="E18">
        <v>583</v>
      </c>
      <c r="F18" t="s">
        <v>1753</v>
      </c>
      <c r="G18" t="s">
        <v>1754</v>
      </c>
      <c r="H18" s="3">
        <v>0</v>
      </c>
      <c r="I18" s="3">
        <v>0</v>
      </c>
      <c r="J18" s="3">
        <v>0</v>
      </c>
      <c r="K18" s="3">
        <v>20.34</v>
      </c>
      <c r="L18" s="3">
        <v>0</v>
      </c>
      <c r="M18" s="3">
        <v>0</v>
      </c>
      <c r="N18" s="3">
        <v>0</v>
      </c>
      <c r="O18" s="3">
        <v>2.6442000000000001</v>
      </c>
      <c r="P18" s="3">
        <v>22.984200000000001</v>
      </c>
      <c r="Q18" s="3" t="s">
        <v>1542</v>
      </c>
      <c r="R18">
        <v>3</v>
      </c>
    </row>
    <row r="19" spans="1:18" x14ac:dyDescent="0.25">
      <c r="A19" t="s">
        <v>1774</v>
      </c>
      <c r="B19" t="s">
        <v>1788</v>
      </c>
      <c r="C19" t="s">
        <v>1</v>
      </c>
      <c r="D19" t="s">
        <v>0</v>
      </c>
      <c r="E19">
        <v>427152</v>
      </c>
      <c r="F19" t="s">
        <v>844</v>
      </c>
      <c r="G19" t="s">
        <v>845</v>
      </c>
      <c r="H19" s="3">
        <v>0</v>
      </c>
      <c r="I19" s="3">
        <v>0</v>
      </c>
      <c r="J19" s="3">
        <v>0</v>
      </c>
      <c r="K19" s="3">
        <v>95.31</v>
      </c>
      <c r="L19" s="3">
        <v>0</v>
      </c>
      <c r="M19" s="3">
        <v>0</v>
      </c>
      <c r="N19" s="3">
        <v>0</v>
      </c>
      <c r="O19" s="3">
        <v>12.3903</v>
      </c>
      <c r="P19" s="3">
        <v>107.7003</v>
      </c>
      <c r="Q19" s="3">
        <v>0</v>
      </c>
      <c r="R19">
        <v>3</v>
      </c>
    </row>
    <row r="20" spans="1:18" x14ac:dyDescent="0.25">
      <c r="A20" t="s">
        <v>1774</v>
      </c>
      <c r="B20" t="s">
        <v>1791</v>
      </c>
      <c r="C20" t="s">
        <v>1</v>
      </c>
      <c r="D20" t="s">
        <v>0</v>
      </c>
      <c r="E20">
        <v>60559</v>
      </c>
      <c r="F20" t="s">
        <v>733</v>
      </c>
      <c r="G20" t="s">
        <v>734</v>
      </c>
      <c r="H20" s="3">
        <v>0</v>
      </c>
      <c r="I20" s="3">
        <v>0</v>
      </c>
      <c r="J20" s="3">
        <v>0</v>
      </c>
      <c r="K20" s="3">
        <v>19.39</v>
      </c>
      <c r="L20" s="3">
        <v>0</v>
      </c>
      <c r="M20" s="3">
        <v>0</v>
      </c>
      <c r="N20" s="3">
        <v>0</v>
      </c>
      <c r="O20" s="3">
        <v>2.5207000000000002</v>
      </c>
      <c r="P20" s="3">
        <v>21.910700000000002</v>
      </c>
      <c r="Q20" s="3">
        <v>0</v>
      </c>
      <c r="R20">
        <v>3</v>
      </c>
    </row>
    <row r="21" spans="1:18" x14ac:dyDescent="0.25">
      <c r="A21" t="s">
        <v>1774</v>
      </c>
      <c r="B21" t="s">
        <v>1790</v>
      </c>
      <c r="C21" t="s">
        <v>1</v>
      </c>
      <c r="D21" t="s">
        <v>0</v>
      </c>
      <c r="E21">
        <v>71080</v>
      </c>
      <c r="F21" t="s">
        <v>733</v>
      </c>
      <c r="G21" t="s">
        <v>734</v>
      </c>
      <c r="H21" s="3">
        <v>0</v>
      </c>
      <c r="I21" s="3">
        <v>0</v>
      </c>
      <c r="J21" s="3">
        <v>0</v>
      </c>
      <c r="K21" s="3">
        <v>39.69</v>
      </c>
      <c r="L21" s="3">
        <v>0</v>
      </c>
      <c r="M21" s="3">
        <v>0</v>
      </c>
      <c r="N21" s="3">
        <v>0</v>
      </c>
      <c r="O21" s="3">
        <v>5.1597</v>
      </c>
      <c r="P21" s="3">
        <v>44.849699999999999</v>
      </c>
      <c r="Q21" s="3">
        <v>0</v>
      </c>
      <c r="R21">
        <v>3</v>
      </c>
    </row>
    <row r="22" spans="1:18" x14ac:dyDescent="0.25">
      <c r="A22" t="s">
        <v>1774</v>
      </c>
      <c r="B22" t="s">
        <v>1788</v>
      </c>
      <c r="C22" t="s">
        <v>1</v>
      </c>
      <c r="D22" t="s">
        <v>0</v>
      </c>
      <c r="E22">
        <v>303145</v>
      </c>
      <c r="F22" t="s">
        <v>155</v>
      </c>
      <c r="G22" t="s">
        <v>745</v>
      </c>
      <c r="H22" s="3">
        <v>1.01</v>
      </c>
      <c r="I22" s="3">
        <v>0</v>
      </c>
      <c r="J22" s="3">
        <v>0</v>
      </c>
      <c r="K22" s="3">
        <v>9.75</v>
      </c>
      <c r="L22" s="3">
        <v>0</v>
      </c>
      <c r="M22" s="3">
        <v>0</v>
      </c>
      <c r="N22" s="3">
        <v>0</v>
      </c>
      <c r="O22" s="3">
        <v>1.2675000000000001</v>
      </c>
      <c r="P22" s="3">
        <v>12.0275</v>
      </c>
      <c r="Q22" s="3">
        <v>0</v>
      </c>
      <c r="R22">
        <v>3</v>
      </c>
    </row>
    <row r="23" spans="1:18" x14ac:dyDescent="0.25">
      <c r="A23" t="s">
        <v>1774</v>
      </c>
      <c r="B23" t="s">
        <v>1789</v>
      </c>
      <c r="C23" t="s">
        <v>1</v>
      </c>
      <c r="D23" t="s">
        <v>0</v>
      </c>
      <c r="E23">
        <v>432908</v>
      </c>
      <c r="F23" t="s">
        <v>844</v>
      </c>
      <c r="G23" t="s">
        <v>845</v>
      </c>
      <c r="H23" s="3">
        <v>0</v>
      </c>
      <c r="I23" s="3">
        <v>0</v>
      </c>
      <c r="J23" s="3">
        <v>0</v>
      </c>
      <c r="K23" s="3">
        <v>41.45</v>
      </c>
      <c r="L23" s="3">
        <v>0</v>
      </c>
      <c r="M23" s="3">
        <v>0</v>
      </c>
      <c r="N23" s="3">
        <v>0</v>
      </c>
      <c r="O23" s="3">
        <v>5.3885000000000005</v>
      </c>
      <c r="P23" s="3">
        <v>46.838500000000003</v>
      </c>
      <c r="Q23" s="3">
        <v>0</v>
      </c>
      <c r="R23">
        <v>3</v>
      </c>
    </row>
    <row r="24" spans="1:18" x14ac:dyDescent="0.25">
      <c r="A24" t="s">
        <v>1774</v>
      </c>
      <c r="B24" t="s">
        <v>1788</v>
      </c>
      <c r="C24" t="s">
        <v>1</v>
      </c>
      <c r="D24" t="s">
        <v>0</v>
      </c>
      <c r="E24">
        <v>303144</v>
      </c>
      <c r="F24" t="s">
        <v>155</v>
      </c>
      <c r="G24" t="s">
        <v>745</v>
      </c>
      <c r="H24" s="3">
        <v>1.6</v>
      </c>
      <c r="I24" s="3">
        <v>0</v>
      </c>
      <c r="J24" s="3">
        <v>0</v>
      </c>
      <c r="K24" s="3">
        <v>16.28</v>
      </c>
      <c r="L24" s="3">
        <v>0</v>
      </c>
      <c r="M24" s="3">
        <v>0</v>
      </c>
      <c r="N24" s="3">
        <v>0</v>
      </c>
      <c r="O24" s="3">
        <v>2.1164000000000001</v>
      </c>
      <c r="P24" s="3">
        <v>19.996400000000001</v>
      </c>
      <c r="Q24" s="3">
        <v>0</v>
      </c>
      <c r="R24">
        <v>3</v>
      </c>
    </row>
    <row r="25" spans="1:18" x14ac:dyDescent="0.25">
      <c r="A25" t="s">
        <v>1774</v>
      </c>
      <c r="B25" t="s">
        <v>1787</v>
      </c>
      <c r="C25" t="s">
        <v>1</v>
      </c>
      <c r="D25" t="s">
        <v>0</v>
      </c>
      <c r="E25">
        <v>59066</v>
      </c>
      <c r="F25" t="s">
        <v>618</v>
      </c>
      <c r="G25" t="s">
        <v>339</v>
      </c>
      <c r="H25" s="3">
        <v>1.25</v>
      </c>
      <c r="I25" s="3">
        <v>0</v>
      </c>
      <c r="J25" s="3">
        <v>0</v>
      </c>
      <c r="K25" s="3">
        <v>12.17</v>
      </c>
      <c r="L25" s="3">
        <v>0</v>
      </c>
      <c r="M25" s="3">
        <v>0</v>
      </c>
      <c r="N25" s="3">
        <v>0</v>
      </c>
      <c r="O25" s="3">
        <v>1.5821000000000001</v>
      </c>
      <c r="P25" s="3">
        <v>15.0021</v>
      </c>
      <c r="Q25" s="3">
        <v>0</v>
      </c>
      <c r="R25">
        <v>3</v>
      </c>
    </row>
    <row r="26" spans="1:18" x14ac:dyDescent="0.25">
      <c r="A26" t="s">
        <v>1774</v>
      </c>
      <c r="B26" t="s">
        <v>1786</v>
      </c>
      <c r="C26" t="s">
        <v>1</v>
      </c>
      <c r="D26" t="s">
        <v>0</v>
      </c>
      <c r="E26">
        <v>67276</v>
      </c>
      <c r="F26" t="s">
        <v>709</v>
      </c>
      <c r="G26" t="s">
        <v>710</v>
      </c>
      <c r="H26" s="3">
        <v>1.57</v>
      </c>
      <c r="I26" s="3">
        <v>0</v>
      </c>
      <c r="J26" s="3">
        <v>0</v>
      </c>
      <c r="K26" s="3">
        <v>16.309999999999999</v>
      </c>
      <c r="L26" s="3">
        <v>0</v>
      </c>
      <c r="M26" s="3">
        <v>0</v>
      </c>
      <c r="N26" s="3">
        <v>0</v>
      </c>
      <c r="O26" s="3">
        <v>2.1202999999999999</v>
      </c>
      <c r="P26" s="3">
        <v>20.000299999999999</v>
      </c>
      <c r="Q26" s="3">
        <v>0</v>
      </c>
      <c r="R26">
        <v>3</v>
      </c>
    </row>
    <row r="27" spans="1:18" x14ac:dyDescent="0.25">
      <c r="A27" t="s">
        <v>1774</v>
      </c>
      <c r="B27" t="s">
        <v>1785</v>
      </c>
      <c r="C27" t="s">
        <v>1</v>
      </c>
      <c r="D27" t="s">
        <v>0</v>
      </c>
      <c r="E27">
        <v>157</v>
      </c>
      <c r="F27" t="s">
        <v>1615</v>
      </c>
      <c r="G27" t="s">
        <v>1616</v>
      </c>
      <c r="H27" s="3">
        <v>0</v>
      </c>
      <c r="I27" s="3">
        <v>0</v>
      </c>
      <c r="J27" s="3">
        <v>0</v>
      </c>
      <c r="K27" s="3">
        <v>169.91</v>
      </c>
      <c r="L27" s="3">
        <v>0</v>
      </c>
      <c r="M27" s="3">
        <v>0</v>
      </c>
      <c r="N27" s="3">
        <v>0</v>
      </c>
      <c r="O27" s="3">
        <v>22.0883</v>
      </c>
      <c r="P27" s="3">
        <v>191.9983</v>
      </c>
      <c r="Q27" s="3" t="s">
        <v>1542</v>
      </c>
      <c r="R27">
        <v>3</v>
      </c>
    </row>
    <row r="28" spans="1:18" x14ac:dyDescent="0.25">
      <c r="A28" t="s">
        <v>1774</v>
      </c>
      <c r="B28" t="s">
        <v>1782</v>
      </c>
      <c r="C28" t="s">
        <v>1</v>
      </c>
      <c r="D28" t="s">
        <v>0</v>
      </c>
      <c r="E28">
        <v>141</v>
      </c>
      <c r="F28" t="s">
        <v>1753</v>
      </c>
      <c r="G28" t="s">
        <v>1754</v>
      </c>
      <c r="H28" s="3">
        <v>0</v>
      </c>
      <c r="I28" s="3">
        <v>0</v>
      </c>
      <c r="J28" s="3">
        <v>0</v>
      </c>
      <c r="K28" s="3">
        <v>53.04</v>
      </c>
      <c r="L28" s="3">
        <v>0</v>
      </c>
      <c r="M28" s="3">
        <v>0</v>
      </c>
      <c r="N28" s="3">
        <v>0</v>
      </c>
      <c r="O28" s="3">
        <v>6.8952</v>
      </c>
      <c r="P28" s="3">
        <v>59.935200000000002</v>
      </c>
      <c r="Q28" s="3" t="s">
        <v>1542</v>
      </c>
      <c r="R28">
        <v>3</v>
      </c>
    </row>
    <row r="29" spans="1:18" x14ac:dyDescent="0.25">
      <c r="A29" t="s">
        <v>1774</v>
      </c>
      <c r="B29" t="s">
        <v>1785</v>
      </c>
      <c r="C29" t="s">
        <v>1</v>
      </c>
      <c r="D29" t="s">
        <v>0</v>
      </c>
      <c r="E29">
        <v>182520</v>
      </c>
      <c r="F29" t="s">
        <v>388</v>
      </c>
      <c r="G29" t="s">
        <v>389</v>
      </c>
      <c r="H29" s="3">
        <v>2.9</v>
      </c>
      <c r="I29" s="3">
        <v>0</v>
      </c>
      <c r="J29" s="3">
        <v>0</v>
      </c>
      <c r="K29" s="3">
        <v>29.3</v>
      </c>
      <c r="L29" s="3">
        <v>0</v>
      </c>
      <c r="M29" s="3">
        <v>0</v>
      </c>
      <c r="N29" s="3">
        <v>0</v>
      </c>
      <c r="O29" s="3">
        <v>3.8090000000000002</v>
      </c>
      <c r="P29" s="3">
        <v>36.009</v>
      </c>
      <c r="Q29" s="3">
        <v>0</v>
      </c>
      <c r="R29">
        <v>3</v>
      </c>
    </row>
    <row r="30" spans="1:18" x14ac:dyDescent="0.25">
      <c r="A30" t="s">
        <v>1774</v>
      </c>
      <c r="B30" t="s">
        <v>1781</v>
      </c>
      <c r="C30" t="s">
        <v>1</v>
      </c>
      <c r="D30" t="s">
        <v>0</v>
      </c>
      <c r="E30">
        <v>17837</v>
      </c>
      <c r="F30" t="s">
        <v>1102</v>
      </c>
      <c r="G30" t="s">
        <v>1103</v>
      </c>
      <c r="H30" s="3">
        <v>1.67</v>
      </c>
      <c r="I30" s="3">
        <v>0</v>
      </c>
      <c r="J30" s="3">
        <v>0</v>
      </c>
      <c r="K30" s="3">
        <v>16.3</v>
      </c>
      <c r="L30" s="3">
        <v>0</v>
      </c>
      <c r="M30" s="3">
        <v>0</v>
      </c>
      <c r="N30" s="3">
        <v>0</v>
      </c>
      <c r="O30" s="3">
        <v>2.1190000000000002</v>
      </c>
      <c r="P30" s="3">
        <v>20.088999999999999</v>
      </c>
      <c r="Q30" s="3">
        <v>0</v>
      </c>
      <c r="R30">
        <v>3</v>
      </c>
    </row>
    <row r="31" spans="1:18" x14ac:dyDescent="0.25">
      <c r="A31" t="s">
        <v>1774</v>
      </c>
      <c r="B31" t="s">
        <v>1784</v>
      </c>
      <c r="C31" t="s">
        <v>1</v>
      </c>
      <c r="D31" t="s">
        <v>0</v>
      </c>
      <c r="E31">
        <v>157</v>
      </c>
      <c r="F31" t="s">
        <v>1776</v>
      </c>
      <c r="G31" t="s">
        <v>1777</v>
      </c>
      <c r="H31" s="3">
        <v>0</v>
      </c>
      <c r="I31" s="3">
        <v>0</v>
      </c>
      <c r="J31" s="3">
        <v>0</v>
      </c>
      <c r="K31" s="3">
        <v>45.49</v>
      </c>
      <c r="L31" s="3">
        <v>0</v>
      </c>
      <c r="M31" s="3">
        <v>0</v>
      </c>
      <c r="N31" s="3">
        <v>0</v>
      </c>
      <c r="O31" s="3">
        <v>5.9137000000000004</v>
      </c>
      <c r="P31" s="3">
        <v>51.403700000000001</v>
      </c>
      <c r="Q31" s="3" t="s">
        <v>1542</v>
      </c>
      <c r="R31">
        <v>3</v>
      </c>
    </row>
    <row r="32" spans="1:18" x14ac:dyDescent="0.25">
      <c r="A32" t="s">
        <v>1774</v>
      </c>
      <c r="B32" t="s">
        <v>1783</v>
      </c>
      <c r="C32" t="s">
        <v>1</v>
      </c>
      <c r="D32" t="s">
        <v>0</v>
      </c>
      <c r="E32">
        <v>396624</v>
      </c>
      <c r="F32" t="s">
        <v>844</v>
      </c>
      <c r="G32" t="s">
        <v>845</v>
      </c>
      <c r="H32" s="3">
        <v>0</v>
      </c>
      <c r="I32" s="3">
        <v>0</v>
      </c>
      <c r="J32" s="3">
        <v>0</v>
      </c>
      <c r="K32" s="3">
        <v>39.35</v>
      </c>
      <c r="L32" s="3">
        <v>0</v>
      </c>
      <c r="M32" s="3">
        <v>0</v>
      </c>
      <c r="N32" s="3">
        <v>0</v>
      </c>
      <c r="O32" s="3">
        <v>5.1154999999999999</v>
      </c>
      <c r="P32" s="3">
        <v>44.465499999999999</v>
      </c>
      <c r="Q32" s="3">
        <v>0</v>
      </c>
      <c r="R32">
        <v>3</v>
      </c>
    </row>
    <row r="33" spans="1:18" x14ac:dyDescent="0.25">
      <c r="A33" t="s">
        <v>1774</v>
      </c>
      <c r="B33" t="s">
        <v>1782</v>
      </c>
      <c r="C33" t="s">
        <v>1</v>
      </c>
      <c r="D33" t="s">
        <v>0</v>
      </c>
      <c r="E33">
        <v>183765</v>
      </c>
      <c r="F33" t="s">
        <v>388</v>
      </c>
      <c r="G33" t="s">
        <v>389</v>
      </c>
      <c r="H33" s="3">
        <v>1.88</v>
      </c>
      <c r="I33" s="3">
        <v>0</v>
      </c>
      <c r="J33" s="3">
        <v>0</v>
      </c>
      <c r="K33" s="3">
        <v>18.690000000000001</v>
      </c>
      <c r="L33" s="3">
        <v>0</v>
      </c>
      <c r="M33" s="3">
        <v>0</v>
      </c>
      <c r="N33" s="3">
        <v>0</v>
      </c>
      <c r="O33" s="3">
        <v>2.4297000000000004</v>
      </c>
      <c r="P33" s="3">
        <v>22.999700000000001</v>
      </c>
      <c r="Q33" s="3">
        <v>0</v>
      </c>
      <c r="R33">
        <v>3</v>
      </c>
    </row>
    <row r="34" spans="1:18" x14ac:dyDescent="0.25">
      <c r="A34" t="s">
        <v>1774</v>
      </c>
      <c r="B34" t="s">
        <v>1781</v>
      </c>
      <c r="C34" t="s">
        <v>1</v>
      </c>
      <c r="D34" t="s">
        <v>0</v>
      </c>
      <c r="E34">
        <v>599282</v>
      </c>
      <c r="F34" t="s">
        <v>155</v>
      </c>
      <c r="G34" t="s">
        <v>745</v>
      </c>
      <c r="H34" s="3">
        <v>0.81</v>
      </c>
      <c r="I34" s="3">
        <v>0</v>
      </c>
      <c r="J34" s="3">
        <v>0</v>
      </c>
      <c r="K34" s="3">
        <v>8.1300000000000008</v>
      </c>
      <c r="L34" s="3">
        <v>0</v>
      </c>
      <c r="M34" s="3">
        <v>0</v>
      </c>
      <c r="N34" s="3">
        <v>0</v>
      </c>
      <c r="O34" s="3">
        <v>1.0569000000000002</v>
      </c>
      <c r="P34" s="3">
        <v>9.9969000000000019</v>
      </c>
      <c r="Q34" s="3">
        <v>0</v>
      </c>
      <c r="R34">
        <v>3</v>
      </c>
    </row>
    <row r="35" spans="1:18" x14ac:dyDescent="0.25">
      <c r="A35" t="s">
        <v>1774</v>
      </c>
      <c r="B35" t="s">
        <v>1781</v>
      </c>
      <c r="C35" t="s">
        <v>1</v>
      </c>
      <c r="D35" t="s">
        <v>0</v>
      </c>
      <c r="E35">
        <v>56800</v>
      </c>
      <c r="F35" t="s">
        <v>618</v>
      </c>
      <c r="G35" t="s">
        <v>339</v>
      </c>
      <c r="H35" s="3">
        <v>0.41000000000000003</v>
      </c>
      <c r="I35" s="3">
        <v>0</v>
      </c>
      <c r="J35" s="3">
        <v>0</v>
      </c>
      <c r="K35" s="3">
        <v>4.0599999999999996</v>
      </c>
      <c r="L35" s="3">
        <v>0</v>
      </c>
      <c r="M35" s="3">
        <v>0</v>
      </c>
      <c r="N35" s="3">
        <v>0</v>
      </c>
      <c r="O35" s="3">
        <v>0.52779999999999994</v>
      </c>
      <c r="P35" s="3">
        <v>4.9977999999999998</v>
      </c>
      <c r="Q35" s="3">
        <v>0</v>
      </c>
      <c r="R35">
        <v>3</v>
      </c>
    </row>
    <row r="36" spans="1:18" x14ac:dyDescent="0.25">
      <c r="A36" t="s">
        <v>1774</v>
      </c>
      <c r="B36" t="s">
        <v>1779</v>
      </c>
      <c r="C36" t="s">
        <v>1</v>
      </c>
      <c r="D36" t="s">
        <v>0</v>
      </c>
      <c r="E36">
        <v>483</v>
      </c>
      <c r="F36" t="s">
        <v>976</v>
      </c>
      <c r="G36" t="s">
        <v>977</v>
      </c>
      <c r="H36" s="3">
        <v>0</v>
      </c>
      <c r="I36" s="3">
        <v>0</v>
      </c>
      <c r="J36" s="3">
        <v>0</v>
      </c>
      <c r="K36" s="3">
        <v>8.58</v>
      </c>
      <c r="L36" s="3">
        <v>0</v>
      </c>
      <c r="M36" s="3">
        <v>0</v>
      </c>
      <c r="N36" s="3">
        <v>0</v>
      </c>
      <c r="O36" s="3">
        <v>1.1153999999999999</v>
      </c>
      <c r="P36" s="3">
        <v>9.6953999999999994</v>
      </c>
      <c r="Q36" s="3">
        <v>0</v>
      </c>
      <c r="R36">
        <v>3</v>
      </c>
    </row>
    <row r="37" spans="1:18" x14ac:dyDescent="0.25">
      <c r="A37" t="s">
        <v>1774</v>
      </c>
      <c r="B37" t="s">
        <v>1779</v>
      </c>
      <c r="C37" t="s">
        <v>1</v>
      </c>
      <c r="D37" t="s">
        <v>0</v>
      </c>
      <c r="E37">
        <v>31476908</v>
      </c>
      <c r="F37" t="s">
        <v>402</v>
      </c>
      <c r="G37" t="s">
        <v>403</v>
      </c>
      <c r="H37" s="3">
        <v>0</v>
      </c>
      <c r="I37" s="3">
        <v>0</v>
      </c>
      <c r="J37" s="3">
        <v>0</v>
      </c>
      <c r="K37" s="3">
        <v>23.86</v>
      </c>
      <c r="L37" s="3">
        <v>0</v>
      </c>
      <c r="M37" s="3">
        <v>0</v>
      </c>
      <c r="N37" s="3">
        <v>0</v>
      </c>
      <c r="O37" s="3">
        <v>3.1017999999999999</v>
      </c>
      <c r="P37" s="3">
        <v>26.9618</v>
      </c>
      <c r="Q37" s="3">
        <v>0</v>
      </c>
      <c r="R37">
        <v>3</v>
      </c>
    </row>
    <row r="38" spans="1:18" x14ac:dyDescent="0.25">
      <c r="A38" t="s">
        <v>1774</v>
      </c>
      <c r="B38" t="s">
        <v>1779</v>
      </c>
      <c r="C38" t="s">
        <v>1</v>
      </c>
      <c r="D38" t="s">
        <v>0</v>
      </c>
      <c r="E38">
        <v>31476808</v>
      </c>
      <c r="F38" t="s">
        <v>402</v>
      </c>
      <c r="G38" t="s">
        <v>403</v>
      </c>
      <c r="H38" s="3">
        <v>0</v>
      </c>
      <c r="I38" s="3">
        <v>0</v>
      </c>
      <c r="J38" s="3">
        <v>0</v>
      </c>
      <c r="K38" s="3">
        <v>20.170000000000002</v>
      </c>
      <c r="L38" s="3">
        <v>0</v>
      </c>
      <c r="M38" s="3">
        <v>0</v>
      </c>
      <c r="N38" s="3">
        <v>0</v>
      </c>
      <c r="O38" s="3">
        <v>2.6221000000000001</v>
      </c>
      <c r="P38" s="3">
        <v>22.792100000000001</v>
      </c>
      <c r="Q38" s="3">
        <v>0</v>
      </c>
      <c r="R38">
        <v>3</v>
      </c>
    </row>
    <row r="39" spans="1:18" x14ac:dyDescent="0.25">
      <c r="A39" t="s">
        <v>1774</v>
      </c>
      <c r="B39" t="s">
        <v>1780</v>
      </c>
      <c r="C39" t="s">
        <v>1</v>
      </c>
      <c r="D39" t="s">
        <v>0</v>
      </c>
      <c r="E39">
        <v>189263</v>
      </c>
      <c r="F39" t="s">
        <v>388</v>
      </c>
      <c r="G39" t="s">
        <v>389</v>
      </c>
      <c r="H39" s="3">
        <v>1.2</v>
      </c>
      <c r="I39" s="3">
        <v>0</v>
      </c>
      <c r="J39" s="3">
        <v>0</v>
      </c>
      <c r="K39" s="3">
        <v>12.27</v>
      </c>
      <c r="L39" s="3">
        <v>0</v>
      </c>
      <c r="M39" s="3">
        <v>0</v>
      </c>
      <c r="N39" s="3">
        <v>0</v>
      </c>
      <c r="O39" s="3">
        <v>1.5951</v>
      </c>
      <c r="P39" s="3">
        <v>15.065099999999999</v>
      </c>
      <c r="Q39" s="3">
        <v>0</v>
      </c>
      <c r="R39">
        <v>3</v>
      </c>
    </row>
    <row r="40" spans="1:18" x14ac:dyDescent="0.25">
      <c r="A40" t="s">
        <v>1774</v>
      </c>
      <c r="B40" t="s">
        <v>1779</v>
      </c>
      <c r="C40" t="s">
        <v>1</v>
      </c>
      <c r="D40" t="s">
        <v>0</v>
      </c>
      <c r="E40">
        <v>187</v>
      </c>
      <c r="F40" t="s">
        <v>1726</v>
      </c>
      <c r="G40" t="s">
        <v>1727</v>
      </c>
      <c r="H40" s="3">
        <v>0</v>
      </c>
      <c r="I40" s="3">
        <v>0</v>
      </c>
      <c r="J40" s="3">
        <v>0</v>
      </c>
      <c r="K40" s="3">
        <v>30.97</v>
      </c>
      <c r="L40" s="3">
        <v>0</v>
      </c>
      <c r="M40" s="3">
        <v>0</v>
      </c>
      <c r="N40" s="3">
        <v>0</v>
      </c>
      <c r="O40" s="3">
        <v>4.0260999999999996</v>
      </c>
      <c r="P40" s="3">
        <v>34.996099999999998</v>
      </c>
      <c r="Q40" s="3" t="s">
        <v>1542</v>
      </c>
      <c r="R40">
        <v>3</v>
      </c>
    </row>
    <row r="41" spans="1:18" x14ac:dyDescent="0.25">
      <c r="A41" t="s">
        <v>1774</v>
      </c>
      <c r="B41" t="s">
        <v>1778</v>
      </c>
      <c r="C41" t="s">
        <v>1</v>
      </c>
      <c r="D41" t="s">
        <v>0</v>
      </c>
      <c r="E41">
        <v>151</v>
      </c>
      <c r="F41" t="s">
        <v>1776</v>
      </c>
      <c r="G41" t="s">
        <v>1777</v>
      </c>
      <c r="H41" s="3">
        <v>0</v>
      </c>
      <c r="I41" s="3">
        <v>0</v>
      </c>
      <c r="J41" s="3">
        <v>0</v>
      </c>
      <c r="K41" s="3">
        <v>51.78</v>
      </c>
      <c r="L41" s="3">
        <v>0</v>
      </c>
      <c r="M41" s="3">
        <v>0</v>
      </c>
      <c r="N41" s="3">
        <v>0</v>
      </c>
      <c r="O41" s="3">
        <v>6.7314000000000007</v>
      </c>
      <c r="P41" s="3">
        <v>58.511400000000002</v>
      </c>
      <c r="Q41" s="3" t="s">
        <v>1542</v>
      </c>
      <c r="R41">
        <v>3</v>
      </c>
    </row>
    <row r="42" spans="1:18" x14ac:dyDescent="0.25">
      <c r="A42" t="s">
        <v>1774</v>
      </c>
      <c r="B42" t="s">
        <v>1775</v>
      </c>
      <c r="C42" t="s">
        <v>1</v>
      </c>
      <c r="D42" t="s">
        <v>0</v>
      </c>
      <c r="E42">
        <v>189264</v>
      </c>
      <c r="F42" t="s">
        <v>388</v>
      </c>
      <c r="G42" t="s">
        <v>389</v>
      </c>
      <c r="H42" s="3">
        <v>1.5</v>
      </c>
      <c r="I42" s="3">
        <v>0</v>
      </c>
      <c r="J42" s="3">
        <v>0</v>
      </c>
      <c r="K42" s="3">
        <v>16.59</v>
      </c>
      <c r="L42" s="3">
        <v>0</v>
      </c>
      <c r="M42" s="3">
        <v>0</v>
      </c>
      <c r="N42" s="3">
        <v>0</v>
      </c>
      <c r="O42" s="3">
        <v>2.1566999999999998</v>
      </c>
      <c r="P42" s="3">
        <v>20.246700000000001</v>
      </c>
      <c r="Q42" s="3">
        <v>0</v>
      </c>
      <c r="R42">
        <v>3</v>
      </c>
    </row>
    <row r="43" spans="1:18" x14ac:dyDescent="0.25">
      <c r="A43" t="s">
        <v>1774</v>
      </c>
      <c r="B43" t="s">
        <v>1775</v>
      </c>
      <c r="C43" t="s">
        <v>1</v>
      </c>
      <c r="D43" t="s">
        <v>0</v>
      </c>
      <c r="E43">
        <v>201142</v>
      </c>
      <c r="F43" t="s">
        <v>388</v>
      </c>
      <c r="G43" t="s">
        <v>389</v>
      </c>
      <c r="H43" s="3">
        <v>0.8</v>
      </c>
      <c r="I43" s="3">
        <v>0</v>
      </c>
      <c r="J43" s="3">
        <v>0</v>
      </c>
      <c r="K43" s="3">
        <v>8.14</v>
      </c>
      <c r="L43" s="3">
        <v>0</v>
      </c>
      <c r="M43" s="3">
        <v>0</v>
      </c>
      <c r="N43" s="3">
        <v>0</v>
      </c>
      <c r="O43" s="3">
        <v>1.0582</v>
      </c>
      <c r="P43" s="3">
        <v>9.9982000000000006</v>
      </c>
      <c r="Q43" s="3">
        <v>0</v>
      </c>
      <c r="R43">
        <v>3</v>
      </c>
    </row>
    <row r="44" spans="1:18" x14ac:dyDescent="0.25">
      <c r="A44" t="s">
        <v>1750</v>
      </c>
      <c r="B44" t="s">
        <v>1769</v>
      </c>
      <c r="C44" t="s">
        <v>1</v>
      </c>
      <c r="D44" t="s">
        <v>0</v>
      </c>
      <c r="E44">
        <v>36254</v>
      </c>
      <c r="F44" t="s">
        <v>1745</v>
      </c>
      <c r="G44" t="s">
        <v>1746</v>
      </c>
      <c r="H44" s="3">
        <v>0</v>
      </c>
      <c r="I44" s="3">
        <v>0</v>
      </c>
      <c r="J44" s="3">
        <v>0</v>
      </c>
      <c r="K44" s="3">
        <v>27.5</v>
      </c>
      <c r="L44" s="3">
        <v>0</v>
      </c>
      <c r="M44" s="3">
        <v>0</v>
      </c>
      <c r="N44" s="3">
        <v>0</v>
      </c>
      <c r="O44" s="3">
        <v>3.5750000000000002</v>
      </c>
      <c r="P44" s="3">
        <v>31.074999999999999</v>
      </c>
      <c r="Q44" s="3" t="s">
        <v>1542</v>
      </c>
      <c r="R44">
        <v>3</v>
      </c>
    </row>
    <row r="45" spans="1:18" x14ac:dyDescent="0.25">
      <c r="A45" t="s">
        <v>1750</v>
      </c>
      <c r="B45" t="s">
        <v>1772</v>
      </c>
      <c r="C45" t="s">
        <v>1</v>
      </c>
      <c r="D45" t="s">
        <v>0</v>
      </c>
      <c r="E45">
        <v>22646</v>
      </c>
      <c r="F45" t="s">
        <v>533</v>
      </c>
      <c r="G45" t="s">
        <v>534</v>
      </c>
      <c r="H45" s="3">
        <v>0</v>
      </c>
      <c r="I45" s="3">
        <v>0</v>
      </c>
      <c r="J45" s="3">
        <v>0</v>
      </c>
      <c r="K45" s="3">
        <v>10.53</v>
      </c>
      <c r="L45" s="3">
        <v>0</v>
      </c>
      <c r="M45" s="3">
        <v>0</v>
      </c>
      <c r="N45" s="3">
        <v>0</v>
      </c>
      <c r="O45" s="3">
        <v>1.3689</v>
      </c>
      <c r="P45" s="3">
        <v>11.898899999999999</v>
      </c>
      <c r="Q45" s="3">
        <v>0</v>
      </c>
      <c r="R45">
        <v>3</v>
      </c>
    </row>
    <row r="46" spans="1:18" x14ac:dyDescent="0.25">
      <c r="A46" t="s">
        <v>1750</v>
      </c>
      <c r="B46" t="s">
        <v>1772</v>
      </c>
      <c r="C46" t="s">
        <v>1</v>
      </c>
      <c r="D46" t="s">
        <v>0</v>
      </c>
      <c r="E46">
        <v>63103</v>
      </c>
      <c r="F46" t="s">
        <v>733</v>
      </c>
      <c r="G46" t="s">
        <v>734</v>
      </c>
      <c r="H46" s="3">
        <v>0</v>
      </c>
      <c r="I46" s="3">
        <v>0</v>
      </c>
      <c r="J46" s="3">
        <v>0</v>
      </c>
      <c r="K46" s="3">
        <v>167.03</v>
      </c>
      <c r="L46" s="3">
        <v>0</v>
      </c>
      <c r="M46" s="3">
        <v>0</v>
      </c>
      <c r="N46" s="3">
        <v>0</v>
      </c>
      <c r="O46" s="3">
        <v>21.713900000000002</v>
      </c>
      <c r="P46" s="3">
        <v>188.7439</v>
      </c>
      <c r="Q46" s="3">
        <v>0</v>
      </c>
      <c r="R46">
        <v>3</v>
      </c>
    </row>
    <row r="47" spans="1:18" x14ac:dyDescent="0.25">
      <c r="A47" t="s">
        <v>1750</v>
      </c>
      <c r="B47" t="s">
        <v>1769</v>
      </c>
      <c r="C47" t="s">
        <v>1</v>
      </c>
      <c r="D47" t="s">
        <v>0</v>
      </c>
      <c r="E47">
        <v>1693</v>
      </c>
      <c r="F47" t="s">
        <v>824</v>
      </c>
      <c r="G47" t="s">
        <v>825</v>
      </c>
      <c r="H47" s="3">
        <v>0</v>
      </c>
      <c r="I47" s="3">
        <v>0</v>
      </c>
      <c r="J47" s="3">
        <v>0</v>
      </c>
      <c r="K47" s="3">
        <v>49.54</v>
      </c>
      <c r="L47" s="3">
        <v>0</v>
      </c>
      <c r="M47" s="3">
        <v>0</v>
      </c>
      <c r="N47" s="3">
        <v>0</v>
      </c>
      <c r="O47" s="3">
        <v>6.4401999999999999</v>
      </c>
      <c r="P47" s="3">
        <v>55.980199999999996</v>
      </c>
      <c r="Q47" s="3">
        <v>0</v>
      </c>
      <c r="R47">
        <v>3</v>
      </c>
    </row>
    <row r="48" spans="1:18" x14ac:dyDescent="0.25">
      <c r="A48" t="s">
        <v>1750</v>
      </c>
      <c r="B48" t="s">
        <v>1772</v>
      </c>
      <c r="C48" t="s">
        <v>1</v>
      </c>
      <c r="D48" t="s">
        <v>0</v>
      </c>
      <c r="E48">
        <v>360779</v>
      </c>
      <c r="F48" t="s">
        <v>844</v>
      </c>
      <c r="G48" t="s">
        <v>845</v>
      </c>
      <c r="H48" s="3">
        <v>0</v>
      </c>
      <c r="I48" s="3">
        <v>0</v>
      </c>
      <c r="J48" s="3">
        <v>0</v>
      </c>
      <c r="K48" s="3">
        <v>45.1</v>
      </c>
      <c r="L48" s="3">
        <v>0</v>
      </c>
      <c r="M48" s="3">
        <v>0</v>
      </c>
      <c r="N48" s="3">
        <v>0</v>
      </c>
      <c r="O48" s="3">
        <v>5.8630000000000004</v>
      </c>
      <c r="P48" s="3">
        <v>50.963000000000001</v>
      </c>
      <c r="Q48" s="3">
        <v>0</v>
      </c>
      <c r="R48">
        <v>3</v>
      </c>
    </row>
    <row r="49" spans="1:18" x14ac:dyDescent="0.25">
      <c r="A49" t="s">
        <v>1750</v>
      </c>
      <c r="B49" t="s">
        <v>1773</v>
      </c>
      <c r="C49" t="s">
        <v>1</v>
      </c>
      <c r="D49" t="s">
        <v>0</v>
      </c>
      <c r="E49">
        <v>62980</v>
      </c>
      <c r="F49" t="s">
        <v>733</v>
      </c>
      <c r="G49" t="s">
        <v>734</v>
      </c>
      <c r="H49" s="3">
        <v>0</v>
      </c>
      <c r="I49" s="3">
        <v>0</v>
      </c>
      <c r="J49" s="3">
        <v>0</v>
      </c>
      <c r="K49" s="3">
        <v>79.56</v>
      </c>
      <c r="L49" s="3">
        <v>0</v>
      </c>
      <c r="M49" s="3">
        <v>0</v>
      </c>
      <c r="N49" s="3">
        <v>0</v>
      </c>
      <c r="O49" s="3">
        <v>10.3428</v>
      </c>
      <c r="P49" s="3">
        <v>89.902799999999999</v>
      </c>
      <c r="Q49" s="3">
        <v>0</v>
      </c>
      <c r="R49">
        <v>3</v>
      </c>
    </row>
    <row r="50" spans="1:18" x14ac:dyDescent="0.25">
      <c r="A50" t="s">
        <v>1750</v>
      </c>
      <c r="B50" t="s">
        <v>1769</v>
      </c>
      <c r="C50" t="s">
        <v>1</v>
      </c>
      <c r="D50" t="s">
        <v>0</v>
      </c>
      <c r="E50">
        <v>55514</v>
      </c>
      <c r="F50" t="s">
        <v>770</v>
      </c>
      <c r="G50" t="s">
        <v>771</v>
      </c>
      <c r="H50" s="3">
        <v>0.4</v>
      </c>
      <c r="I50" s="3">
        <v>0</v>
      </c>
      <c r="J50" s="3">
        <v>0</v>
      </c>
      <c r="K50" s="3">
        <v>4.07</v>
      </c>
      <c r="L50" s="3">
        <v>0</v>
      </c>
      <c r="M50" s="3">
        <v>0</v>
      </c>
      <c r="N50" s="3">
        <v>0</v>
      </c>
      <c r="O50" s="3">
        <v>0.52910000000000001</v>
      </c>
      <c r="P50" s="3">
        <v>4.9991000000000003</v>
      </c>
      <c r="Q50" s="3">
        <v>0</v>
      </c>
      <c r="R50">
        <v>3</v>
      </c>
    </row>
    <row r="51" spans="1:18" x14ac:dyDescent="0.25">
      <c r="A51" t="s">
        <v>1750</v>
      </c>
      <c r="B51" t="s">
        <v>1765</v>
      </c>
      <c r="C51" t="s">
        <v>1</v>
      </c>
      <c r="D51" t="s">
        <v>0</v>
      </c>
      <c r="E51">
        <v>358515</v>
      </c>
      <c r="F51" t="s">
        <v>844</v>
      </c>
      <c r="G51" t="s">
        <v>845</v>
      </c>
      <c r="H51" s="3">
        <v>0</v>
      </c>
      <c r="I51" s="3">
        <v>0</v>
      </c>
      <c r="J51" s="3">
        <v>0</v>
      </c>
      <c r="K51" s="3">
        <v>22.23</v>
      </c>
      <c r="L51" s="3">
        <v>0</v>
      </c>
      <c r="M51" s="3">
        <v>0</v>
      </c>
      <c r="N51" s="3">
        <v>0</v>
      </c>
      <c r="O51" s="3">
        <v>2.8899000000000004</v>
      </c>
      <c r="P51" s="3">
        <v>25.119900000000001</v>
      </c>
      <c r="Q51" s="3">
        <v>0</v>
      </c>
      <c r="R51">
        <v>3</v>
      </c>
    </row>
    <row r="52" spans="1:18" x14ac:dyDescent="0.25">
      <c r="A52" t="s">
        <v>1750</v>
      </c>
      <c r="B52" t="s">
        <v>1772</v>
      </c>
      <c r="C52" t="s">
        <v>1</v>
      </c>
      <c r="D52" t="s">
        <v>0</v>
      </c>
      <c r="E52">
        <v>193</v>
      </c>
      <c r="F52" t="s">
        <v>1770</v>
      </c>
      <c r="G52" t="s">
        <v>1771</v>
      </c>
      <c r="H52" s="3">
        <v>0</v>
      </c>
      <c r="I52" s="3">
        <v>0</v>
      </c>
      <c r="J52" s="3">
        <v>0</v>
      </c>
      <c r="K52" s="3">
        <v>66.37</v>
      </c>
      <c r="L52" s="3">
        <v>0</v>
      </c>
      <c r="M52" s="3">
        <v>0</v>
      </c>
      <c r="N52" s="3">
        <v>0</v>
      </c>
      <c r="O52" s="3">
        <v>8.6281000000000017</v>
      </c>
      <c r="P52" s="3">
        <v>74.998100000000008</v>
      </c>
      <c r="Q52" s="3" t="s">
        <v>1542</v>
      </c>
      <c r="R52">
        <v>3</v>
      </c>
    </row>
    <row r="53" spans="1:18" x14ac:dyDescent="0.25">
      <c r="A53" t="s">
        <v>1750</v>
      </c>
      <c r="B53" t="s">
        <v>1769</v>
      </c>
      <c r="C53" t="s">
        <v>1</v>
      </c>
      <c r="D53" t="s">
        <v>0</v>
      </c>
      <c r="E53">
        <v>527</v>
      </c>
      <c r="F53" t="s">
        <v>590</v>
      </c>
      <c r="G53" t="s">
        <v>591</v>
      </c>
      <c r="H53" s="3">
        <v>0</v>
      </c>
      <c r="I53" s="3">
        <v>0</v>
      </c>
      <c r="J53" s="3">
        <v>0</v>
      </c>
      <c r="K53" s="3">
        <v>8.85</v>
      </c>
      <c r="L53" s="3">
        <v>0</v>
      </c>
      <c r="M53" s="3">
        <v>0</v>
      </c>
      <c r="N53" s="3">
        <v>0</v>
      </c>
      <c r="O53" s="3">
        <v>1.1505000000000001</v>
      </c>
      <c r="P53" s="3">
        <v>10.000499999999999</v>
      </c>
      <c r="Q53" s="3">
        <v>0</v>
      </c>
      <c r="R53">
        <v>3</v>
      </c>
    </row>
    <row r="54" spans="1:18" x14ac:dyDescent="0.25">
      <c r="A54" t="s">
        <v>1750</v>
      </c>
      <c r="B54" t="s">
        <v>1768</v>
      </c>
      <c r="C54" t="s">
        <v>1</v>
      </c>
      <c r="D54" t="s">
        <v>0</v>
      </c>
      <c r="E54">
        <v>1876827</v>
      </c>
      <c r="F54" t="s">
        <v>424</v>
      </c>
      <c r="G54" t="s">
        <v>425</v>
      </c>
      <c r="H54" s="3">
        <v>0</v>
      </c>
      <c r="I54" s="3">
        <v>0</v>
      </c>
      <c r="J54" s="3">
        <v>0</v>
      </c>
      <c r="K54" s="3">
        <v>11.01</v>
      </c>
      <c r="L54" s="3">
        <v>0</v>
      </c>
      <c r="M54" s="3">
        <v>0</v>
      </c>
      <c r="N54" s="3">
        <v>0</v>
      </c>
      <c r="O54" s="3">
        <v>1.4313</v>
      </c>
      <c r="P54" s="3">
        <v>12.4413</v>
      </c>
      <c r="Q54" s="3">
        <v>0</v>
      </c>
      <c r="R54">
        <v>3</v>
      </c>
    </row>
    <row r="55" spans="1:18" x14ac:dyDescent="0.25">
      <c r="A55" t="s">
        <v>1750</v>
      </c>
      <c r="B55" t="s">
        <v>1765</v>
      </c>
      <c r="C55" t="s">
        <v>1</v>
      </c>
      <c r="D55" t="s">
        <v>0</v>
      </c>
      <c r="E55">
        <v>249</v>
      </c>
      <c r="F55" t="s">
        <v>1766</v>
      </c>
      <c r="G55" t="s">
        <v>1767</v>
      </c>
      <c r="H55" s="3">
        <v>0</v>
      </c>
      <c r="I55" s="3">
        <v>0</v>
      </c>
      <c r="J55" s="3">
        <v>0</v>
      </c>
      <c r="K55" s="3">
        <v>256.64</v>
      </c>
      <c r="L55" s="3">
        <v>0</v>
      </c>
      <c r="M55" s="3">
        <v>0</v>
      </c>
      <c r="N55" s="3">
        <v>0</v>
      </c>
      <c r="O55" s="3">
        <v>33.363199999999999</v>
      </c>
      <c r="P55" s="3">
        <v>290.00319999999999</v>
      </c>
      <c r="Q55" s="3" t="s">
        <v>1542</v>
      </c>
      <c r="R55">
        <v>3</v>
      </c>
    </row>
    <row r="56" spans="1:18" x14ac:dyDescent="0.25">
      <c r="A56" t="s">
        <v>1750</v>
      </c>
      <c r="B56" t="s">
        <v>1765</v>
      </c>
      <c r="C56" t="s">
        <v>1</v>
      </c>
      <c r="D56" t="s">
        <v>0</v>
      </c>
      <c r="E56">
        <v>242845</v>
      </c>
      <c r="F56" t="s">
        <v>155</v>
      </c>
      <c r="G56" t="s">
        <v>745</v>
      </c>
      <c r="H56" s="3">
        <v>2.6</v>
      </c>
      <c r="I56" s="3">
        <v>0</v>
      </c>
      <c r="J56" s="3">
        <v>0</v>
      </c>
      <c r="K56" s="3">
        <v>28.67</v>
      </c>
      <c r="L56" s="3">
        <v>0</v>
      </c>
      <c r="M56" s="3">
        <v>0</v>
      </c>
      <c r="N56" s="3">
        <v>0</v>
      </c>
      <c r="O56" s="3">
        <v>3.7271000000000005</v>
      </c>
      <c r="P56" s="3">
        <v>34.997100000000003</v>
      </c>
      <c r="Q56" s="3">
        <v>0</v>
      </c>
      <c r="R56">
        <v>3</v>
      </c>
    </row>
    <row r="57" spans="1:18" x14ac:dyDescent="0.25">
      <c r="A57" t="s">
        <v>1750</v>
      </c>
      <c r="B57" t="s">
        <v>1765</v>
      </c>
      <c r="C57" t="s">
        <v>1</v>
      </c>
      <c r="D57" t="s">
        <v>0</v>
      </c>
      <c r="E57">
        <v>19291</v>
      </c>
      <c r="F57" t="s">
        <v>707</v>
      </c>
      <c r="G57" t="s">
        <v>708</v>
      </c>
      <c r="H57" s="3">
        <v>1.48</v>
      </c>
      <c r="I57" s="3">
        <v>0</v>
      </c>
      <c r="J57" s="3">
        <v>0</v>
      </c>
      <c r="K57" s="3">
        <v>16.39</v>
      </c>
      <c r="L57" s="3">
        <v>0</v>
      </c>
      <c r="M57" s="3">
        <v>0</v>
      </c>
      <c r="N57" s="3">
        <v>0</v>
      </c>
      <c r="O57" s="3">
        <v>2.1307</v>
      </c>
      <c r="P57" s="3">
        <v>20.000700000000002</v>
      </c>
      <c r="Q57" s="3">
        <v>0</v>
      </c>
      <c r="R57">
        <v>3</v>
      </c>
    </row>
    <row r="58" spans="1:18" x14ac:dyDescent="0.25">
      <c r="A58" t="s">
        <v>1750</v>
      </c>
      <c r="B58" t="s">
        <v>1764</v>
      </c>
      <c r="C58" t="s">
        <v>1</v>
      </c>
      <c r="D58" t="s">
        <v>0</v>
      </c>
      <c r="E58">
        <v>31468461</v>
      </c>
      <c r="F58" t="s">
        <v>402</v>
      </c>
      <c r="G58" t="s">
        <v>403</v>
      </c>
      <c r="H58" s="3">
        <v>0</v>
      </c>
      <c r="I58" s="3">
        <v>0</v>
      </c>
      <c r="J58" s="3">
        <v>0</v>
      </c>
      <c r="K58" s="3">
        <v>26.53</v>
      </c>
      <c r="L58" s="3">
        <v>0</v>
      </c>
      <c r="M58" s="3">
        <v>0</v>
      </c>
      <c r="N58" s="3">
        <v>0</v>
      </c>
      <c r="O58" s="3">
        <v>3.4489000000000001</v>
      </c>
      <c r="P58" s="3">
        <v>29.978900000000003</v>
      </c>
      <c r="Q58" s="3">
        <v>0</v>
      </c>
      <c r="R58">
        <v>3</v>
      </c>
    </row>
    <row r="59" spans="1:18" x14ac:dyDescent="0.25">
      <c r="A59" t="s">
        <v>1750</v>
      </c>
      <c r="B59" t="s">
        <v>1763</v>
      </c>
      <c r="C59" t="s">
        <v>1</v>
      </c>
      <c r="D59" t="s">
        <v>0</v>
      </c>
      <c r="E59">
        <v>31448400</v>
      </c>
      <c r="F59" t="s">
        <v>402</v>
      </c>
      <c r="G59" t="s">
        <v>403</v>
      </c>
      <c r="H59" s="3">
        <v>0</v>
      </c>
      <c r="I59" s="3">
        <v>0</v>
      </c>
      <c r="J59" s="3">
        <v>0</v>
      </c>
      <c r="K59" s="3">
        <v>23.86</v>
      </c>
      <c r="L59" s="3">
        <v>0</v>
      </c>
      <c r="M59" s="3">
        <v>0</v>
      </c>
      <c r="N59" s="3">
        <v>0</v>
      </c>
      <c r="O59" s="3">
        <v>3.1017999999999999</v>
      </c>
      <c r="P59" s="3">
        <v>26.9618</v>
      </c>
      <c r="Q59" s="3">
        <v>0</v>
      </c>
      <c r="R59">
        <v>3</v>
      </c>
    </row>
    <row r="60" spans="1:18" x14ac:dyDescent="0.25">
      <c r="A60" t="s">
        <v>1750</v>
      </c>
      <c r="B60" t="s">
        <v>1763</v>
      </c>
      <c r="C60" t="s">
        <v>1</v>
      </c>
      <c r="D60" t="s">
        <v>0</v>
      </c>
      <c r="E60">
        <v>31448478</v>
      </c>
      <c r="F60" t="s">
        <v>402</v>
      </c>
      <c r="G60" t="s">
        <v>403</v>
      </c>
      <c r="H60" s="3">
        <v>0</v>
      </c>
      <c r="I60" s="3">
        <v>0</v>
      </c>
      <c r="J60" s="3">
        <v>0</v>
      </c>
      <c r="K60" s="3">
        <v>20.170000000000002</v>
      </c>
      <c r="L60" s="3">
        <v>0</v>
      </c>
      <c r="M60" s="3">
        <v>0</v>
      </c>
      <c r="N60" s="3">
        <v>0</v>
      </c>
      <c r="O60" s="3">
        <v>2.6221000000000001</v>
      </c>
      <c r="P60" s="3">
        <v>22.792100000000001</v>
      </c>
      <c r="Q60" s="3">
        <v>0</v>
      </c>
      <c r="R60">
        <v>3</v>
      </c>
    </row>
    <row r="61" spans="1:18" x14ac:dyDescent="0.25">
      <c r="A61" t="s">
        <v>1750</v>
      </c>
      <c r="B61" t="s">
        <v>1762</v>
      </c>
      <c r="C61" t="s">
        <v>1</v>
      </c>
      <c r="D61" t="s">
        <v>0</v>
      </c>
      <c r="E61">
        <v>5710</v>
      </c>
      <c r="F61" t="s">
        <v>1760</v>
      </c>
      <c r="G61" t="s">
        <v>1761</v>
      </c>
      <c r="H61" s="3">
        <v>0</v>
      </c>
      <c r="I61" s="3">
        <v>0</v>
      </c>
      <c r="J61" s="3">
        <v>0</v>
      </c>
      <c r="K61" s="3">
        <v>33.57</v>
      </c>
      <c r="L61" s="3">
        <v>0</v>
      </c>
      <c r="M61" s="3">
        <v>0</v>
      </c>
      <c r="N61" s="3">
        <v>0</v>
      </c>
      <c r="O61" s="3">
        <v>4.3641000000000005</v>
      </c>
      <c r="P61" s="3">
        <v>37.934100000000001</v>
      </c>
      <c r="Q61" s="3" t="s">
        <v>1542</v>
      </c>
      <c r="R61">
        <v>3</v>
      </c>
    </row>
    <row r="62" spans="1:18" x14ac:dyDescent="0.25">
      <c r="A62" t="s">
        <v>1750</v>
      </c>
      <c r="B62" t="s">
        <v>1762</v>
      </c>
      <c r="C62" t="s">
        <v>1</v>
      </c>
      <c r="D62" t="s">
        <v>0</v>
      </c>
      <c r="E62">
        <v>5711</v>
      </c>
      <c r="F62" t="s">
        <v>1760</v>
      </c>
      <c r="G62" t="s">
        <v>1761</v>
      </c>
      <c r="H62" s="3">
        <v>0</v>
      </c>
      <c r="I62" s="3">
        <v>0</v>
      </c>
      <c r="J62" s="3">
        <v>0</v>
      </c>
      <c r="K62" s="3">
        <v>18.78</v>
      </c>
      <c r="L62" s="3">
        <v>0</v>
      </c>
      <c r="M62" s="3">
        <v>0</v>
      </c>
      <c r="N62" s="3">
        <v>0</v>
      </c>
      <c r="O62" s="3">
        <v>2.4414000000000002</v>
      </c>
      <c r="P62" s="3">
        <v>21.221400000000003</v>
      </c>
      <c r="Q62" s="3" t="s">
        <v>1542</v>
      </c>
      <c r="R62">
        <v>3</v>
      </c>
    </row>
    <row r="63" spans="1:18" x14ac:dyDescent="0.25">
      <c r="A63" t="s">
        <v>1750</v>
      </c>
      <c r="B63" t="s">
        <v>1762</v>
      </c>
      <c r="C63" t="s">
        <v>1</v>
      </c>
      <c r="D63" t="s">
        <v>0</v>
      </c>
      <c r="E63">
        <v>5712</v>
      </c>
      <c r="F63" t="s">
        <v>1760</v>
      </c>
      <c r="G63" t="s">
        <v>1761</v>
      </c>
      <c r="H63" s="3">
        <v>0</v>
      </c>
      <c r="I63" s="3">
        <v>0</v>
      </c>
      <c r="J63" s="3">
        <v>0</v>
      </c>
      <c r="K63" s="3">
        <v>16.7</v>
      </c>
      <c r="L63" s="3">
        <v>0</v>
      </c>
      <c r="M63" s="3">
        <v>0</v>
      </c>
      <c r="N63" s="3">
        <v>0</v>
      </c>
      <c r="O63" s="3">
        <v>2.1709999999999998</v>
      </c>
      <c r="P63" s="3">
        <v>18.870999999999999</v>
      </c>
      <c r="Q63" s="3" t="s">
        <v>1542</v>
      </c>
      <c r="R63">
        <v>3</v>
      </c>
    </row>
    <row r="64" spans="1:18" x14ac:dyDescent="0.25">
      <c r="A64" t="s">
        <v>1750</v>
      </c>
      <c r="B64" t="s">
        <v>1751</v>
      </c>
      <c r="C64" t="s">
        <v>1</v>
      </c>
      <c r="D64" t="s">
        <v>0</v>
      </c>
      <c r="E64">
        <v>3256</v>
      </c>
      <c r="F64" t="s">
        <v>1212</v>
      </c>
      <c r="G64" t="s">
        <v>1213</v>
      </c>
      <c r="H64" s="3">
        <v>0</v>
      </c>
      <c r="I64" s="3">
        <v>0</v>
      </c>
      <c r="J64" s="3">
        <v>0</v>
      </c>
      <c r="K64" s="3">
        <v>32.74</v>
      </c>
      <c r="L64" s="3">
        <v>0</v>
      </c>
      <c r="M64" s="3">
        <v>0</v>
      </c>
      <c r="N64" s="3">
        <v>0</v>
      </c>
      <c r="O64" s="3">
        <v>4.2562000000000006</v>
      </c>
      <c r="P64" s="3">
        <v>36.996200000000002</v>
      </c>
      <c r="Q64" s="3">
        <v>0</v>
      </c>
      <c r="R64">
        <v>3</v>
      </c>
    </row>
    <row r="65" spans="1:18" x14ac:dyDescent="0.25">
      <c r="A65" t="s">
        <v>1750</v>
      </c>
      <c r="B65" t="s">
        <v>1759</v>
      </c>
      <c r="C65" t="s">
        <v>1</v>
      </c>
      <c r="D65" t="s">
        <v>0</v>
      </c>
      <c r="E65">
        <v>133</v>
      </c>
      <c r="F65" t="s">
        <v>1757</v>
      </c>
      <c r="G65" t="s">
        <v>1758</v>
      </c>
      <c r="H65" s="3">
        <v>0</v>
      </c>
      <c r="I65" s="3">
        <v>0</v>
      </c>
      <c r="J65" s="3">
        <v>0</v>
      </c>
      <c r="K65" s="3">
        <v>22.12</v>
      </c>
      <c r="L65" s="3">
        <v>0</v>
      </c>
      <c r="M65" s="3">
        <v>0</v>
      </c>
      <c r="N65" s="3">
        <v>0</v>
      </c>
      <c r="O65" s="3">
        <v>2.8756000000000004</v>
      </c>
      <c r="P65" s="3">
        <v>24.995600000000003</v>
      </c>
      <c r="Q65" s="3" t="s">
        <v>1542</v>
      </c>
      <c r="R65">
        <v>3</v>
      </c>
    </row>
    <row r="66" spans="1:18" x14ac:dyDescent="0.25">
      <c r="A66" t="s">
        <v>1750</v>
      </c>
      <c r="B66" t="s">
        <v>1756</v>
      </c>
      <c r="C66" t="s">
        <v>1</v>
      </c>
      <c r="D66" t="s">
        <v>0</v>
      </c>
      <c r="E66">
        <v>22114</v>
      </c>
      <c r="F66" t="s">
        <v>408</v>
      </c>
      <c r="G66" t="s">
        <v>409</v>
      </c>
      <c r="H66" s="3">
        <v>0</v>
      </c>
      <c r="I66" s="3">
        <v>0</v>
      </c>
      <c r="J66" s="3">
        <v>0</v>
      </c>
      <c r="K66" s="3">
        <v>28.74</v>
      </c>
      <c r="L66" s="3">
        <v>0</v>
      </c>
      <c r="M66" s="3">
        <v>0</v>
      </c>
      <c r="N66" s="3">
        <v>0</v>
      </c>
      <c r="O66" s="3">
        <v>3.7361999999999997</v>
      </c>
      <c r="P66" s="3">
        <v>32.476199999999999</v>
      </c>
      <c r="Q66" s="3">
        <v>0</v>
      </c>
      <c r="R66">
        <v>3</v>
      </c>
    </row>
    <row r="67" spans="1:18" x14ac:dyDescent="0.25">
      <c r="A67" t="s">
        <v>1750</v>
      </c>
      <c r="B67" t="s">
        <v>1755</v>
      </c>
      <c r="C67" t="s">
        <v>1</v>
      </c>
      <c r="D67" t="s">
        <v>0</v>
      </c>
      <c r="E67">
        <v>92</v>
      </c>
      <c r="F67" t="s">
        <v>1753</v>
      </c>
      <c r="G67" t="s">
        <v>1754</v>
      </c>
      <c r="H67" s="3">
        <v>0</v>
      </c>
      <c r="I67" s="3">
        <v>0</v>
      </c>
      <c r="J67" s="3">
        <v>0</v>
      </c>
      <c r="K67" s="3">
        <v>29.2</v>
      </c>
      <c r="L67" s="3">
        <v>0</v>
      </c>
      <c r="M67" s="3">
        <v>0</v>
      </c>
      <c r="N67" s="3">
        <v>0</v>
      </c>
      <c r="O67" s="3">
        <v>3.7959999999999998</v>
      </c>
      <c r="P67" s="3">
        <v>32.996000000000002</v>
      </c>
      <c r="Q67" s="3" t="s">
        <v>1542</v>
      </c>
      <c r="R67">
        <v>3</v>
      </c>
    </row>
    <row r="68" spans="1:18" x14ac:dyDescent="0.25">
      <c r="A68" t="s">
        <v>1750</v>
      </c>
      <c r="B68" t="s">
        <v>1752</v>
      </c>
      <c r="C68" t="s">
        <v>1</v>
      </c>
      <c r="D68" t="s">
        <v>0</v>
      </c>
      <c r="E68">
        <v>220231</v>
      </c>
      <c r="F68" t="s">
        <v>820</v>
      </c>
      <c r="G68" t="s">
        <v>821</v>
      </c>
      <c r="H68" s="3">
        <v>2.57</v>
      </c>
      <c r="I68" s="3">
        <v>0</v>
      </c>
      <c r="J68" s="3">
        <v>0</v>
      </c>
      <c r="K68" s="3">
        <v>28.7</v>
      </c>
      <c r="L68" s="3">
        <v>0</v>
      </c>
      <c r="M68" s="3">
        <v>0</v>
      </c>
      <c r="N68" s="3">
        <v>0</v>
      </c>
      <c r="O68" s="3">
        <v>3.7309999999999999</v>
      </c>
      <c r="P68" s="3">
        <v>35.000999999999998</v>
      </c>
      <c r="Q68" s="3">
        <v>0</v>
      </c>
      <c r="R68">
        <v>3</v>
      </c>
    </row>
    <row r="69" spans="1:18" x14ac:dyDescent="0.25">
      <c r="A69" t="s">
        <v>1750</v>
      </c>
      <c r="B69" t="s">
        <v>1751</v>
      </c>
      <c r="C69" t="s">
        <v>1</v>
      </c>
      <c r="D69" t="s">
        <v>0</v>
      </c>
      <c r="E69">
        <v>17031</v>
      </c>
      <c r="F69" t="s">
        <v>707</v>
      </c>
      <c r="G69" t="s">
        <v>708</v>
      </c>
      <c r="H69" s="3">
        <v>1.84</v>
      </c>
      <c r="I69" s="3">
        <v>0</v>
      </c>
      <c r="J69" s="3">
        <v>0</v>
      </c>
      <c r="K69" s="3">
        <v>19.61</v>
      </c>
      <c r="L69" s="3">
        <v>0</v>
      </c>
      <c r="M69" s="3">
        <v>0</v>
      </c>
      <c r="N69" s="3">
        <v>0</v>
      </c>
      <c r="O69" s="3">
        <v>2.5493000000000001</v>
      </c>
      <c r="P69" s="3">
        <v>23.999299999999998</v>
      </c>
      <c r="Q69" s="3">
        <v>0</v>
      </c>
      <c r="R69">
        <v>3</v>
      </c>
    </row>
    <row r="70" spans="1:18" x14ac:dyDescent="0.25">
      <c r="A70" t="s">
        <v>1723</v>
      </c>
      <c r="B70" t="s">
        <v>1744</v>
      </c>
      <c r="C70" t="s">
        <v>1</v>
      </c>
      <c r="D70" t="s">
        <v>0</v>
      </c>
      <c r="E70">
        <v>181</v>
      </c>
      <c r="F70" t="s">
        <v>1748</v>
      </c>
      <c r="G70" t="s">
        <v>1749</v>
      </c>
      <c r="H70" s="3">
        <v>0</v>
      </c>
      <c r="I70" s="3">
        <v>0</v>
      </c>
      <c r="J70" s="3">
        <v>0</v>
      </c>
      <c r="K70" s="3">
        <v>13.27</v>
      </c>
      <c r="L70" s="3">
        <v>0</v>
      </c>
      <c r="M70" s="3">
        <v>0</v>
      </c>
      <c r="N70" s="3">
        <v>0</v>
      </c>
      <c r="O70" s="3">
        <v>1.7251000000000001</v>
      </c>
      <c r="P70" s="3">
        <v>14.995099999999999</v>
      </c>
      <c r="Q70" s="3" t="s">
        <v>1542</v>
      </c>
      <c r="R70">
        <v>3</v>
      </c>
    </row>
    <row r="71" spans="1:18" x14ac:dyDescent="0.25">
      <c r="A71" t="s">
        <v>1723</v>
      </c>
      <c r="B71" t="s">
        <v>1747</v>
      </c>
      <c r="C71" t="s">
        <v>1</v>
      </c>
      <c r="D71" t="s">
        <v>0</v>
      </c>
      <c r="E71">
        <v>1425</v>
      </c>
      <c r="F71" t="s">
        <v>824</v>
      </c>
      <c r="G71" t="s">
        <v>825</v>
      </c>
      <c r="H71" s="3">
        <v>0</v>
      </c>
      <c r="I71" s="3">
        <v>0</v>
      </c>
      <c r="J71" s="3">
        <v>0</v>
      </c>
      <c r="K71" s="3">
        <v>17.41</v>
      </c>
      <c r="L71" s="3">
        <v>0</v>
      </c>
      <c r="M71" s="3">
        <v>0</v>
      </c>
      <c r="N71" s="3">
        <v>0</v>
      </c>
      <c r="O71" s="3">
        <v>2.2633000000000001</v>
      </c>
      <c r="P71" s="3">
        <v>19.673300000000001</v>
      </c>
      <c r="Q71" s="3">
        <v>0</v>
      </c>
      <c r="R71">
        <v>3</v>
      </c>
    </row>
    <row r="72" spans="1:18" x14ac:dyDescent="0.25">
      <c r="A72" t="s">
        <v>1723</v>
      </c>
      <c r="B72" t="s">
        <v>1740</v>
      </c>
      <c r="C72" t="s">
        <v>1</v>
      </c>
      <c r="D72" t="s">
        <v>0</v>
      </c>
      <c r="E72">
        <v>27861</v>
      </c>
      <c r="F72" t="s">
        <v>1745</v>
      </c>
      <c r="G72" t="s">
        <v>1746</v>
      </c>
      <c r="H72" s="3">
        <v>0</v>
      </c>
      <c r="I72" s="3">
        <v>0</v>
      </c>
      <c r="J72" s="3">
        <v>0</v>
      </c>
      <c r="K72" s="3">
        <v>27.5</v>
      </c>
      <c r="L72" s="3">
        <v>0</v>
      </c>
      <c r="M72" s="3">
        <v>0</v>
      </c>
      <c r="N72" s="3">
        <v>0</v>
      </c>
      <c r="O72" s="3">
        <v>3.5750000000000002</v>
      </c>
      <c r="P72" s="3">
        <v>31.074999999999999</v>
      </c>
      <c r="Q72" s="3" t="s">
        <v>1542</v>
      </c>
      <c r="R72">
        <v>3</v>
      </c>
    </row>
    <row r="73" spans="1:18" x14ac:dyDescent="0.25">
      <c r="A73" t="s">
        <v>1723</v>
      </c>
      <c r="B73" t="s">
        <v>1744</v>
      </c>
      <c r="C73" t="s">
        <v>1</v>
      </c>
      <c r="D73" t="s">
        <v>0</v>
      </c>
      <c r="E73">
        <v>125</v>
      </c>
      <c r="F73" t="s">
        <v>1634</v>
      </c>
      <c r="G73" t="s">
        <v>1635</v>
      </c>
      <c r="H73" s="3">
        <v>0</v>
      </c>
      <c r="I73" s="3">
        <v>0</v>
      </c>
      <c r="J73" s="3">
        <v>0</v>
      </c>
      <c r="K73" s="3">
        <v>150.4</v>
      </c>
      <c r="L73" s="3">
        <v>0</v>
      </c>
      <c r="M73" s="3">
        <v>0</v>
      </c>
      <c r="N73" s="3">
        <v>0</v>
      </c>
      <c r="O73" s="3">
        <v>19.552000000000003</v>
      </c>
      <c r="P73" s="3">
        <v>169.952</v>
      </c>
      <c r="Q73" s="3" t="s">
        <v>1542</v>
      </c>
      <c r="R73">
        <v>3</v>
      </c>
    </row>
    <row r="74" spans="1:18" x14ac:dyDescent="0.25">
      <c r="A74" t="s">
        <v>1723</v>
      </c>
      <c r="B74" t="s">
        <v>1734</v>
      </c>
      <c r="C74" t="s">
        <v>1</v>
      </c>
      <c r="D74" t="s">
        <v>0</v>
      </c>
      <c r="E74">
        <v>1078600</v>
      </c>
      <c r="F74" t="s">
        <v>424</v>
      </c>
      <c r="G74" t="s">
        <v>425</v>
      </c>
      <c r="H74" s="3">
        <v>0</v>
      </c>
      <c r="I74" s="3">
        <v>0</v>
      </c>
      <c r="J74" s="3">
        <v>0</v>
      </c>
      <c r="K74" s="3">
        <v>15.4</v>
      </c>
      <c r="L74" s="3">
        <v>0</v>
      </c>
      <c r="M74" s="3">
        <v>0</v>
      </c>
      <c r="N74" s="3">
        <v>0</v>
      </c>
      <c r="O74" s="3">
        <v>2.0020000000000002</v>
      </c>
      <c r="P74" s="3">
        <v>17.402000000000001</v>
      </c>
      <c r="Q74" s="3">
        <v>0</v>
      </c>
      <c r="R74">
        <v>3</v>
      </c>
    </row>
    <row r="75" spans="1:18" x14ac:dyDescent="0.25">
      <c r="A75" t="s">
        <v>1723</v>
      </c>
      <c r="B75" t="s">
        <v>1744</v>
      </c>
      <c r="C75" t="s">
        <v>1</v>
      </c>
      <c r="D75" t="s">
        <v>0</v>
      </c>
      <c r="E75">
        <v>4381</v>
      </c>
      <c r="F75" t="s">
        <v>1554</v>
      </c>
      <c r="G75" t="s">
        <v>1555</v>
      </c>
      <c r="H75" s="3">
        <v>0</v>
      </c>
      <c r="I75" s="3">
        <v>0</v>
      </c>
      <c r="J75" s="3">
        <v>0</v>
      </c>
      <c r="K75" s="3">
        <v>35.4</v>
      </c>
      <c r="L75" s="3">
        <v>0</v>
      </c>
      <c r="M75" s="3">
        <v>0</v>
      </c>
      <c r="N75" s="3">
        <v>0</v>
      </c>
      <c r="O75" s="3">
        <v>4.6020000000000003</v>
      </c>
      <c r="P75" s="3">
        <v>40.001999999999995</v>
      </c>
      <c r="Q75" s="3" t="s">
        <v>1542</v>
      </c>
      <c r="R75">
        <v>3</v>
      </c>
    </row>
    <row r="76" spans="1:18" x14ac:dyDescent="0.25">
      <c r="A76" t="s">
        <v>1723</v>
      </c>
      <c r="B76" t="s">
        <v>1743</v>
      </c>
      <c r="C76" t="s">
        <v>1</v>
      </c>
      <c r="D76" t="s">
        <v>0</v>
      </c>
      <c r="E76">
        <v>293256</v>
      </c>
      <c r="F76" t="s">
        <v>844</v>
      </c>
      <c r="G76" t="s">
        <v>845</v>
      </c>
      <c r="H76" s="3">
        <v>0</v>
      </c>
      <c r="I76" s="3">
        <v>0</v>
      </c>
      <c r="J76" s="3">
        <v>0</v>
      </c>
      <c r="K76" s="3">
        <v>95.11</v>
      </c>
      <c r="L76" s="3">
        <v>0</v>
      </c>
      <c r="M76" s="3">
        <v>0</v>
      </c>
      <c r="N76" s="3">
        <v>0</v>
      </c>
      <c r="O76" s="3">
        <v>12.3643</v>
      </c>
      <c r="P76" s="3">
        <v>107.4743</v>
      </c>
      <c r="Q76" s="3">
        <v>0</v>
      </c>
      <c r="R76">
        <v>3</v>
      </c>
    </row>
    <row r="77" spans="1:18" x14ac:dyDescent="0.25">
      <c r="A77" t="s">
        <v>1723</v>
      </c>
      <c r="B77" t="s">
        <v>1742</v>
      </c>
      <c r="C77" t="s">
        <v>1</v>
      </c>
      <c r="D77" t="s">
        <v>0</v>
      </c>
      <c r="E77">
        <v>675864</v>
      </c>
      <c r="F77" t="s">
        <v>424</v>
      </c>
      <c r="G77" t="s">
        <v>425</v>
      </c>
      <c r="H77" s="3">
        <v>0</v>
      </c>
      <c r="I77" s="3">
        <v>0</v>
      </c>
      <c r="J77" s="3">
        <v>0</v>
      </c>
      <c r="K77" s="3">
        <v>39.78</v>
      </c>
      <c r="L77" s="3">
        <v>0</v>
      </c>
      <c r="M77" s="3">
        <v>0</v>
      </c>
      <c r="N77" s="3">
        <v>0</v>
      </c>
      <c r="O77" s="3">
        <v>5.1714000000000002</v>
      </c>
      <c r="P77" s="3">
        <v>44.9514</v>
      </c>
      <c r="Q77" s="3">
        <v>0</v>
      </c>
      <c r="R77">
        <v>3</v>
      </c>
    </row>
    <row r="78" spans="1:18" x14ac:dyDescent="0.25">
      <c r="A78" t="s">
        <v>1723</v>
      </c>
      <c r="B78" t="s">
        <v>1741</v>
      </c>
      <c r="C78" t="s">
        <v>1</v>
      </c>
      <c r="D78" t="s">
        <v>0</v>
      </c>
      <c r="E78">
        <v>45000</v>
      </c>
      <c r="F78" t="s">
        <v>733</v>
      </c>
      <c r="G78" t="s">
        <v>734</v>
      </c>
      <c r="H78" s="3">
        <v>0</v>
      </c>
      <c r="I78" s="3">
        <v>0</v>
      </c>
      <c r="J78" s="3">
        <v>0</v>
      </c>
      <c r="K78" s="3">
        <v>61.59</v>
      </c>
      <c r="L78" s="3">
        <v>0</v>
      </c>
      <c r="M78" s="3">
        <v>0</v>
      </c>
      <c r="N78" s="3">
        <v>0</v>
      </c>
      <c r="O78" s="3">
        <v>8.0067000000000004</v>
      </c>
      <c r="P78" s="3">
        <v>69.596699999999998</v>
      </c>
      <c r="Q78" s="3">
        <v>0</v>
      </c>
      <c r="R78">
        <v>3</v>
      </c>
    </row>
    <row r="79" spans="1:18" x14ac:dyDescent="0.25">
      <c r="A79" t="s">
        <v>1723</v>
      </c>
      <c r="B79" t="s">
        <v>1738</v>
      </c>
      <c r="C79" t="s">
        <v>1</v>
      </c>
      <c r="D79" t="s">
        <v>0</v>
      </c>
      <c r="E79">
        <v>45670</v>
      </c>
      <c r="F79" t="s">
        <v>733</v>
      </c>
      <c r="G79" t="s">
        <v>734</v>
      </c>
      <c r="H79" s="3">
        <v>0</v>
      </c>
      <c r="I79" s="3">
        <v>0</v>
      </c>
      <c r="J79" s="3">
        <v>0</v>
      </c>
      <c r="K79" s="3">
        <v>26.42</v>
      </c>
      <c r="L79" s="3">
        <v>0</v>
      </c>
      <c r="M79" s="3">
        <v>0</v>
      </c>
      <c r="N79" s="3">
        <v>0</v>
      </c>
      <c r="O79" s="3">
        <v>3.4346000000000005</v>
      </c>
      <c r="P79" s="3">
        <v>29.854600000000001</v>
      </c>
      <c r="Q79" s="3">
        <v>0</v>
      </c>
      <c r="R79">
        <v>3</v>
      </c>
    </row>
    <row r="80" spans="1:18" x14ac:dyDescent="0.25">
      <c r="A80" t="s">
        <v>1723</v>
      </c>
      <c r="B80" t="s">
        <v>1734</v>
      </c>
      <c r="C80" t="s">
        <v>1</v>
      </c>
      <c r="D80" t="s">
        <v>0</v>
      </c>
      <c r="E80">
        <v>449</v>
      </c>
      <c r="F80" t="s">
        <v>976</v>
      </c>
      <c r="G80" t="s">
        <v>977</v>
      </c>
      <c r="H80" s="3">
        <v>0</v>
      </c>
      <c r="I80" s="3">
        <v>0</v>
      </c>
      <c r="J80" s="3">
        <v>0</v>
      </c>
      <c r="K80" s="3">
        <v>8.58</v>
      </c>
      <c r="L80" s="3">
        <v>0</v>
      </c>
      <c r="M80" s="3">
        <v>0</v>
      </c>
      <c r="N80" s="3">
        <v>0</v>
      </c>
      <c r="O80" s="3">
        <v>1.1153999999999999</v>
      </c>
      <c r="P80" s="3">
        <v>9.6953999999999994</v>
      </c>
      <c r="Q80" s="3">
        <v>0</v>
      </c>
      <c r="R80">
        <v>3</v>
      </c>
    </row>
    <row r="81" spans="1:18" x14ac:dyDescent="0.25">
      <c r="A81" t="s">
        <v>1723</v>
      </c>
      <c r="B81" t="s">
        <v>1740</v>
      </c>
      <c r="C81" t="s">
        <v>1</v>
      </c>
      <c r="D81" t="s">
        <v>0</v>
      </c>
      <c r="E81">
        <v>39354</v>
      </c>
      <c r="F81" t="s">
        <v>618</v>
      </c>
      <c r="G81" t="s">
        <v>339</v>
      </c>
      <c r="H81" s="3">
        <v>0.39</v>
      </c>
      <c r="I81" s="3">
        <v>0</v>
      </c>
      <c r="J81" s="3">
        <v>0</v>
      </c>
      <c r="K81" s="3">
        <v>4.08</v>
      </c>
      <c r="L81" s="3">
        <v>0</v>
      </c>
      <c r="M81" s="3">
        <v>0</v>
      </c>
      <c r="N81" s="3">
        <v>0</v>
      </c>
      <c r="O81" s="3">
        <v>0.53039999999999998</v>
      </c>
      <c r="P81" s="3">
        <v>5.0004</v>
      </c>
      <c r="Q81" s="3">
        <v>0</v>
      </c>
      <c r="R81">
        <v>3</v>
      </c>
    </row>
    <row r="82" spans="1:18" x14ac:dyDescent="0.25">
      <c r="A82" t="s">
        <v>1723</v>
      </c>
      <c r="B82" t="s">
        <v>1739</v>
      </c>
      <c r="C82" t="s">
        <v>1</v>
      </c>
      <c r="D82" t="s">
        <v>0</v>
      </c>
      <c r="E82">
        <v>15992</v>
      </c>
      <c r="F82" t="s">
        <v>707</v>
      </c>
      <c r="G82" t="s">
        <v>708</v>
      </c>
      <c r="H82" s="3">
        <v>0.77</v>
      </c>
      <c r="I82" s="3">
        <v>0</v>
      </c>
      <c r="J82" s="3">
        <v>0</v>
      </c>
      <c r="K82" s="3">
        <v>8.17</v>
      </c>
      <c r="L82" s="3">
        <v>0</v>
      </c>
      <c r="M82" s="3">
        <v>0</v>
      </c>
      <c r="N82" s="3">
        <v>0</v>
      </c>
      <c r="O82" s="3">
        <v>1.0621</v>
      </c>
      <c r="P82" s="3">
        <v>10.002099999999999</v>
      </c>
      <c r="Q82" s="3">
        <v>0</v>
      </c>
      <c r="R82">
        <v>3</v>
      </c>
    </row>
    <row r="83" spans="1:18" x14ac:dyDescent="0.25">
      <c r="A83" t="s">
        <v>1723</v>
      </c>
      <c r="B83" t="s">
        <v>1734</v>
      </c>
      <c r="C83" t="s">
        <v>1</v>
      </c>
      <c r="D83" t="s">
        <v>0</v>
      </c>
      <c r="E83">
        <v>151500</v>
      </c>
      <c r="F83" t="s">
        <v>820</v>
      </c>
      <c r="G83" t="s">
        <v>821</v>
      </c>
      <c r="H83" s="3">
        <v>2.15</v>
      </c>
      <c r="I83" s="3">
        <v>0</v>
      </c>
      <c r="J83" s="3">
        <v>0</v>
      </c>
      <c r="K83" s="3">
        <v>20.41</v>
      </c>
      <c r="L83" s="3">
        <v>0</v>
      </c>
      <c r="M83" s="3">
        <v>0</v>
      </c>
      <c r="N83" s="3">
        <v>0</v>
      </c>
      <c r="O83" s="3">
        <v>2.6533000000000002</v>
      </c>
      <c r="P83" s="3">
        <v>25.2133</v>
      </c>
      <c r="Q83" s="3">
        <v>0</v>
      </c>
      <c r="R83">
        <v>3</v>
      </c>
    </row>
    <row r="84" spans="1:18" x14ac:dyDescent="0.25">
      <c r="A84" t="s">
        <v>1723</v>
      </c>
      <c r="B84" t="s">
        <v>1738</v>
      </c>
      <c r="C84" t="s">
        <v>1</v>
      </c>
      <c r="D84" t="s">
        <v>0</v>
      </c>
      <c r="E84">
        <v>25964</v>
      </c>
      <c r="F84" t="s">
        <v>774</v>
      </c>
      <c r="G84" t="s">
        <v>775</v>
      </c>
      <c r="H84" s="3">
        <v>1.5</v>
      </c>
      <c r="I84" s="3">
        <v>0</v>
      </c>
      <c r="J84" s="3">
        <v>0</v>
      </c>
      <c r="K84" s="3">
        <v>16.37</v>
      </c>
      <c r="L84" s="3">
        <v>0</v>
      </c>
      <c r="M84" s="3">
        <v>0</v>
      </c>
      <c r="N84" s="3">
        <v>0</v>
      </c>
      <c r="O84" s="3">
        <v>2.1281000000000003</v>
      </c>
      <c r="P84" s="3">
        <v>19.998100000000001</v>
      </c>
      <c r="Q84" s="3">
        <v>0</v>
      </c>
      <c r="R84">
        <v>3</v>
      </c>
    </row>
    <row r="85" spans="1:18" x14ac:dyDescent="0.25">
      <c r="A85" t="s">
        <v>1723</v>
      </c>
      <c r="B85" t="s">
        <v>1737</v>
      </c>
      <c r="C85" t="s">
        <v>1</v>
      </c>
      <c r="D85" t="s">
        <v>0</v>
      </c>
      <c r="E85">
        <v>108869</v>
      </c>
      <c r="F85" t="s">
        <v>1028</v>
      </c>
      <c r="G85" t="s">
        <v>1029</v>
      </c>
      <c r="H85" s="3">
        <v>0</v>
      </c>
      <c r="I85" s="3">
        <v>0</v>
      </c>
      <c r="J85" s="3">
        <v>0</v>
      </c>
      <c r="K85" s="3">
        <v>15</v>
      </c>
      <c r="L85" s="3">
        <v>0</v>
      </c>
      <c r="M85" s="3">
        <v>0</v>
      </c>
      <c r="N85" s="3">
        <v>0</v>
      </c>
      <c r="O85" s="3">
        <v>1.9500000000000002</v>
      </c>
      <c r="P85" s="3">
        <v>16.95</v>
      </c>
      <c r="Q85" s="3">
        <v>0</v>
      </c>
      <c r="R85">
        <v>3</v>
      </c>
    </row>
    <row r="86" spans="1:18" x14ac:dyDescent="0.25">
      <c r="A86" t="s">
        <v>1723</v>
      </c>
      <c r="B86" t="s">
        <v>1735</v>
      </c>
      <c r="C86" t="s">
        <v>1</v>
      </c>
      <c r="D86" t="s">
        <v>0</v>
      </c>
      <c r="E86">
        <v>3144932</v>
      </c>
      <c r="F86" t="s">
        <v>402</v>
      </c>
      <c r="G86" t="s">
        <v>403</v>
      </c>
      <c r="H86" s="3">
        <v>0</v>
      </c>
      <c r="I86" s="3">
        <v>0</v>
      </c>
      <c r="J86" s="3">
        <v>0</v>
      </c>
      <c r="K86" s="3">
        <v>23</v>
      </c>
      <c r="L86" s="3">
        <v>0</v>
      </c>
      <c r="M86" s="3">
        <v>0</v>
      </c>
      <c r="N86" s="3">
        <v>0</v>
      </c>
      <c r="O86" s="3">
        <v>2.99</v>
      </c>
      <c r="P86" s="3">
        <v>25.990000000000002</v>
      </c>
      <c r="Q86" s="3">
        <v>0</v>
      </c>
      <c r="R86">
        <v>3</v>
      </c>
    </row>
    <row r="87" spans="1:18" x14ac:dyDescent="0.25">
      <c r="A87" t="s">
        <v>1723</v>
      </c>
      <c r="B87" t="s">
        <v>1733</v>
      </c>
      <c r="C87" t="s">
        <v>1</v>
      </c>
      <c r="D87" t="s">
        <v>0</v>
      </c>
      <c r="E87">
        <v>373</v>
      </c>
      <c r="F87" t="s">
        <v>1634</v>
      </c>
      <c r="G87" t="s">
        <v>1635</v>
      </c>
      <c r="H87" s="3">
        <v>0</v>
      </c>
      <c r="I87" s="3">
        <v>0</v>
      </c>
      <c r="J87" s="3">
        <v>0</v>
      </c>
      <c r="K87" s="3">
        <v>113.24</v>
      </c>
      <c r="L87" s="3">
        <v>0</v>
      </c>
      <c r="M87" s="3">
        <v>0</v>
      </c>
      <c r="N87" s="3">
        <v>0</v>
      </c>
      <c r="O87" s="3">
        <v>14.7212</v>
      </c>
      <c r="P87" s="3">
        <v>127.96119999999999</v>
      </c>
      <c r="Q87" s="3" t="s">
        <v>1542</v>
      </c>
      <c r="R87">
        <v>3</v>
      </c>
    </row>
    <row r="88" spans="1:18" x14ac:dyDescent="0.25">
      <c r="A88" t="s">
        <v>1723</v>
      </c>
      <c r="B88" t="s">
        <v>1733</v>
      </c>
      <c r="C88" t="s">
        <v>1</v>
      </c>
      <c r="D88" t="s">
        <v>0</v>
      </c>
      <c r="E88">
        <v>1072673</v>
      </c>
      <c r="F88" t="s">
        <v>424</v>
      </c>
      <c r="G88" t="s">
        <v>425</v>
      </c>
      <c r="H88" s="3">
        <v>0</v>
      </c>
      <c r="I88" s="3">
        <v>0</v>
      </c>
      <c r="J88" s="3">
        <v>0</v>
      </c>
      <c r="K88" s="3">
        <v>53.45</v>
      </c>
      <c r="L88" s="3">
        <v>0</v>
      </c>
      <c r="M88" s="3">
        <v>0</v>
      </c>
      <c r="N88" s="3">
        <v>0</v>
      </c>
      <c r="O88" s="3">
        <v>6.948500000000001</v>
      </c>
      <c r="P88" s="3">
        <v>60.398500000000006</v>
      </c>
      <c r="Q88" s="3">
        <v>0</v>
      </c>
      <c r="R88">
        <v>3</v>
      </c>
    </row>
    <row r="89" spans="1:18" x14ac:dyDescent="0.25">
      <c r="A89" t="s">
        <v>1723</v>
      </c>
      <c r="B89" t="s">
        <v>1733</v>
      </c>
      <c r="C89" t="s">
        <v>1</v>
      </c>
      <c r="D89" t="s">
        <v>0</v>
      </c>
      <c r="E89">
        <v>19298</v>
      </c>
      <c r="F89" t="s">
        <v>533</v>
      </c>
      <c r="G89" t="s">
        <v>534</v>
      </c>
      <c r="H89" s="3">
        <v>0</v>
      </c>
      <c r="I89" s="3">
        <v>0</v>
      </c>
      <c r="J89" s="3">
        <v>0</v>
      </c>
      <c r="K89" s="3">
        <v>14.51</v>
      </c>
      <c r="L89" s="3">
        <v>0</v>
      </c>
      <c r="M89" s="3">
        <v>0</v>
      </c>
      <c r="N89" s="3">
        <v>0</v>
      </c>
      <c r="O89" s="3">
        <v>1.8863000000000001</v>
      </c>
      <c r="P89" s="3">
        <v>16.3963</v>
      </c>
      <c r="Q89" s="3">
        <v>0</v>
      </c>
      <c r="R89">
        <v>3</v>
      </c>
    </row>
    <row r="90" spans="1:18" x14ac:dyDescent="0.25">
      <c r="A90" t="s">
        <v>1723</v>
      </c>
      <c r="B90" t="s">
        <v>1736</v>
      </c>
      <c r="C90" t="s">
        <v>1</v>
      </c>
      <c r="D90" t="s">
        <v>0</v>
      </c>
      <c r="E90">
        <v>255391</v>
      </c>
      <c r="F90" t="s">
        <v>844</v>
      </c>
      <c r="G90" t="s">
        <v>845</v>
      </c>
      <c r="H90" s="3">
        <v>0</v>
      </c>
      <c r="I90" s="3">
        <v>0</v>
      </c>
      <c r="J90" s="3">
        <v>0</v>
      </c>
      <c r="K90" s="3">
        <v>6.64</v>
      </c>
      <c r="L90" s="3">
        <v>0</v>
      </c>
      <c r="M90" s="3">
        <v>0</v>
      </c>
      <c r="N90" s="3">
        <v>0</v>
      </c>
      <c r="O90" s="3">
        <v>0.86319999999999997</v>
      </c>
      <c r="P90" s="3">
        <v>7.5031999999999996</v>
      </c>
      <c r="Q90" s="3">
        <v>0</v>
      </c>
      <c r="R90">
        <v>3</v>
      </c>
    </row>
    <row r="91" spans="1:18" x14ac:dyDescent="0.25">
      <c r="A91" t="s">
        <v>1723</v>
      </c>
      <c r="B91" t="s">
        <v>1735</v>
      </c>
      <c r="C91" t="s">
        <v>1</v>
      </c>
      <c r="D91" t="s">
        <v>0</v>
      </c>
      <c r="E91">
        <v>2883</v>
      </c>
      <c r="F91" t="s">
        <v>1212</v>
      </c>
      <c r="G91" t="s">
        <v>1213</v>
      </c>
      <c r="H91" s="3">
        <v>0</v>
      </c>
      <c r="I91" s="3">
        <v>0</v>
      </c>
      <c r="J91" s="3">
        <v>0</v>
      </c>
      <c r="K91" s="3">
        <v>32.950000000000003</v>
      </c>
      <c r="L91" s="3">
        <v>0</v>
      </c>
      <c r="M91" s="3">
        <v>0</v>
      </c>
      <c r="N91" s="3">
        <v>0</v>
      </c>
      <c r="O91" s="3">
        <v>4.2835000000000001</v>
      </c>
      <c r="P91" s="3">
        <v>37.233500000000006</v>
      </c>
      <c r="Q91" s="3">
        <v>0</v>
      </c>
      <c r="R91">
        <v>3</v>
      </c>
    </row>
    <row r="92" spans="1:18" x14ac:dyDescent="0.25">
      <c r="A92" t="s">
        <v>1723</v>
      </c>
      <c r="B92" t="s">
        <v>1734</v>
      </c>
      <c r="C92" t="s">
        <v>1</v>
      </c>
      <c r="D92" t="s">
        <v>0</v>
      </c>
      <c r="E92">
        <v>679712</v>
      </c>
      <c r="F92" t="s">
        <v>428</v>
      </c>
      <c r="G92" t="s">
        <v>901</v>
      </c>
      <c r="H92" s="3">
        <v>0</v>
      </c>
      <c r="I92" s="3">
        <v>0</v>
      </c>
      <c r="J92" s="3">
        <v>0</v>
      </c>
      <c r="K92" s="3">
        <v>28.32</v>
      </c>
      <c r="L92" s="3">
        <v>0</v>
      </c>
      <c r="M92" s="3">
        <v>0</v>
      </c>
      <c r="N92" s="3">
        <v>0</v>
      </c>
      <c r="O92" s="3">
        <v>3.6816</v>
      </c>
      <c r="P92" s="3">
        <v>32.001600000000003</v>
      </c>
      <c r="Q92" s="3">
        <v>0</v>
      </c>
      <c r="R92">
        <v>3</v>
      </c>
    </row>
    <row r="93" spans="1:18" x14ac:dyDescent="0.25">
      <c r="A93" t="s">
        <v>1723</v>
      </c>
      <c r="B93" t="s">
        <v>1733</v>
      </c>
      <c r="C93" t="s">
        <v>1</v>
      </c>
      <c r="D93" t="s">
        <v>0</v>
      </c>
      <c r="E93">
        <v>46878</v>
      </c>
      <c r="F93" t="s">
        <v>733</v>
      </c>
      <c r="G93" t="s">
        <v>734</v>
      </c>
      <c r="H93" s="3">
        <v>0</v>
      </c>
      <c r="I93" s="3">
        <v>0</v>
      </c>
      <c r="J93" s="3">
        <v>0</v>
      </c>
      <c r="K93" s="3">
        <v>31.86</v>
      </c>
      <c r="L93" s="3">
        <v>0</v>
      </c>
      <c r="M93" s="3">
        <v>0</v>
      </c>
      <c r="N93" s="3">
        <v>0</v>
      </c>
      <c r="O93" s="3">
        <v>4.1417999999999999</v>
      </c>
      <c r="P93" s="3">
        <v>36.001800000000003</v>
      </c>
      <c r="Q93" s="3">
        <v>0</v>
      </c>
      <c r="R93">
        <v>3</v>
      </c>
    </row>
    <row r="94" spans="1:18" x14ac:dyDescent="0.25">
      <c r="A94" t="s">
        <v>1723</v>
      </c>
      <c r="B94" t="s">
        <v>1733</v>
      </c>
      <c r="C94" t="s">
        <v>1</v>
      </c>
      <c r="D94" t="s">
        <v>0</v>
      </c>
      <c r="E94">
        <v>4236</v>
      </c>
      <c r="F94" t="s">
        <v>1554</v>
      </c>
      <c r="G94" t="s">
        <v>1555</v>
      </c>
      <c r="H94" s="3">
        <v>0</v>
      </c>
      <c r="I94" s="3">
        <v>0</v>
      </c>
      <c r="J94" s="3">
        <v>0</v>
      </c>
      <c r="K94" s="3">
        <v>17.7</v>
      </c>
      <c r="L94" s="3">
        <v>0</v>
      </c>
      <c r="M94" s="3">
        <v>0</v>
      </c>
      <c r="N94" s="3">
        <v>0</v>
      </c>
      <c r="O94" s="3">
        <v>2.3010000000000002</v>
      </c>
      <c r="P94" s="3">
        <v>20.000999999999998</v>
      </c>
      <c r="Q94" s="3" t="s">
        <v>1542</v>
      </c>
      <c r="R94">
        <v>3</v>
      </c>
    </row>
    <row r="95" spans="1:18" x14ac:dyDescent="0.25">
      <c r="A95" t="s">
        <v>1723</v>
      </c>
      <c r="B95" t="s">
        <v>1733</v>
      </c>
      <c r="C95" t="s">
        <v>1</v>
      </c>
      <c r="D95" t="s">
        <v>0</v>
      </c>
      <c r="E95">
        <v>108767</v>
      </c>
      <c r="F95" t="s">
        <v>602</v>
      </c>
      <c r="G95" t="s">
        <v>603</v>
      </c>
      <c r="H95" s="3">
        <v>1.71</v>
      </c>
      <c r="I95" s="3">
        <v>0</v>
      </c>
      <c r="J95" s="3">
        <v>0</v>
      </c>
      <c r="K95" s="3">
        <v>17.96</v>
      </c>
      <c r="L95" s="3">
        <v>0</v>
      </c>
      <c r="M95" s="3">
        <v>0</v>
      </c>
      <c r="N95" s="3">
        <v>0</v>
      </c>
      <c r="O95" s="3">
        <v>2.3348</v>
      </c>
      <c r="P95" s="3">
        <v>22.004800000000003</v>
      </c>
      <c r="Q95" s="3">
        <v>0</v>
      </c>
      <c r="R95">
        <v>3</v>
      </c>
    </row>
    <row r="96" spans="1:18" x14ac:dyDescent="0.25">
      <c r="A96" t="s">
        <v>1723</v>
      </c>
      <c r="B96" t="s">
        <v>1733</v>
      </c>
      <c r="C96" t="s">
        <v>1</v>
      </c>
      <c r="D96" t="s">
        <v>0</v>
      </c>
      <c r="E96">
        <v>147205</v>
      </c>
      <c r="F96" t="s">
        <v>635</v>
      </c>
      <c r="G96" t="s">
        <v>636</v>
      </c>
      <c r="H96" s="3">
        <v>1.58</v>
      </c>
      <c r="I96" s="3">
        <v>0</v>
      </c>
      <c r="J96" s="3">
        <v>0</v>
      </c>
      <c r="K96" s="3">
        <v>16.3</v>
      </c>
      <c r="L96" s="3">
        <v>0</v>
      </c>
      <c r="M96" s="3">
        <v>0</v>
      </c>
      <c r="N96" s="3">
        <v>0</v>
      </c>
      <c r="O96" s="3">
        <v>2.1190000000000002</v>
      </c>
      <c r="P96" s="3">
        <v>19.999000000000002</v>
      </c>
      <c r="Q96" s="3">
        <v>0</v>
      </c>
      <c r="R96">
        <v>3</v>
      </c>
    </row>
    <row r="97" spans="1:18" x14ac:dyDescent="0.25">
      <c r="A97" t="s">
        <v>1723</v>
      </c>
      <c r="B97" t="s">
        <v>1728</v>
      </c>
      <c r="C97" t="s">
        <v>1</v>
      </c>
      <c r="D97" t="s">
        <v>0</v>
      </c>
      <c r="E97">
        <v>454645</v>
      </c>
      <c r="F97" t="s">
        <v>635</v>
      </c>
      <c r="G97" t="s">
        <v>636</v>
      </c>
      <c r="H97" s="3">
        <v>0.81</v>
      </c>
      <c r="I97" s="3">
        <v>0</v>
      </c>
      <c r="J97" s="3">
        <v>0</v>
      </c>
      <c r="K97" s="3">
        <v>8.1300000000000008</v>
      </c>
      <c r="L97" s="3">
        <v>0</v>
      </c>
      <c r="M97" s="3">
        <v>0</v>
      </c>
      <c r="N97" s="3">
        <v>0</v>
      </c>
      <c r="O97" s="3">
        <v>1.0569000000000002</v>
      </c>
      <c r="P97" s="3">
        <v>9.9969000000000019</v>
      </c>
      <c r="Q97" s="3">
        <v>0</v>
      </c>
      <c r="R97">
        <v>3</v>
      </c>
    </row>
    <row r="98" spans="1:18" x14ac:dyDescent="0.25">
      <c r="A98" t="s">
        <v>1723</v>
      </c>
      <c r="B98" t="s">
        <v>1732</v>
      </c>
      <c r="C98" t="s">
        <v>1</v>
      </c>
      <c r="D98" t="s">
        <v>0</v>
      </c>
      <c r="E98">
        <v>31420147</v>
      </c>
      <c r="F98" t="s">
        <v>402</v>
      </c>
      <c r="G98" t="s">
        <v>403</v>
      </c>
      <c r="H98" s="3">
        <v>0</v>
      </c>
      <c r="I98" s="3">
        <v>0</v>
      </c>
      <c r="J98" s="3">
        <v>0</v>
      </c>
      <c r="K98" s="3">
        <v>23.86</v>
      </c>
      <c r="L98" s="3">
        <v>0</v>
      </c>
      <c r="M98" s="3">
        <v>0</v>
      </c>
      <c r="N98" s="3">
        <v>0</v>
      </c>
      <c r="O98" s="3">
        <v>3.1017999999999999</v>
      </c>
      <c r="P98" s="3">
        <v>26.9618</v>
      </c>
      <c r="Q98" s="3">
        <v>0</v>
      </c>
      <c r="R98">
        <v>3</v>
      </c>
    </row>
    <row r="99" spans="1:18" x14ac:dyDescent="0.25">
      <c r="A99" t="s">
        <v>1723</v>
      </c>
      <c r="B99" t="s">
        <v>1732</v>
      </c>
      <c r="C99" t="s">
        <v>1</v>
      </c>
      <c r="D99" t="s">
        <v>0</v>
      </c>
      <c r="E99">
        <v>31420150</v>
      </c>
      <c r="F99" t="s">
        <v>402</v>
      </c>
      <c r="G99" t="s">
        <v>403</v>
      </c>
      <c r="H99" s="3">
        <v>0</v>
      </c>
      <c r="I99" s="3">
        <v>0</v>
      </c>
      <c r="J99" s="3">
        <v>0</v>
      </c>
      <c r="K99" s="3">
        <v>20.170000000000002</v>
      </c>
      <c r="L99" s="3">
        <v>0</v>
      </c>
      <c r="M99" s="3">
        <v>0</v>
      </c>
      <c r="N99" s="3">
        <v>0</v>
      </c>
      <c r="O99" s="3">
        <v>2.6221000000000001</v>
      </c>
      <c r="P99" s="3">
        <v>22.792100000000001</v>
      </c>
      <c r="Q99" s="3">
        <v>0</v>
      </c>
      <c r="R99">
        <v>3</v>
      </c>
    </row>
    <row r="100" spans="1:18" x14ac:dyDescent="0.25">
      <c r="A100" t="s">
        <v>1723</v>
      </c>
      <c r="B100" t="s">
        <v>1729</v>
      </c>
      <c r="C100" t="s">
        <v>1</v>
      </c>
      <c r="D100" t="s">
        <v>0</v>
      </c>
      <c r="E100">
        <v>1180</v>
      </c>
      <c r="F100" t="s">
        <v>1730</v>
      </c>
      <c r="G100" t="s">
        <v>1731</v>
      </c>
      <c r="H100" s="3">
        <v>0</v>
      </c>
      <c r="I100" s="3">
        <v>0</v>
      </c>
      <c r="J100" s="3">
        <v>0</v>
      </c>
      <c r="K100" s="3">
        <v>106.2</v>
      </c>
      <c r="L100" s="3">
        <v>0</v>
      </c>
      <c r="M100" s="3">
        <v>0</v>
      </c>
      <c r="N100" s="3">
        <v>0</v>
      </c>
      <c r="O100" s="3">
        <v>13.806000000000001</v>
      </c>
      <c r="P100" s="3">
        <v>120.006</v>
      </c>
      <c r="Q100" s="3" t="s">
        <v>1542</v>
      </c>
      <c r="R100">
        <v>3</v>
      </c>
    </row>
    <row r="101" spans="1:18" x14ac:dyDescent="0.25">
      <c r="A101" t="s">
        <v>1723</v>
      </c>
      <c r="B101" t="s">
        <v>1729</v>
      </c>
      <c r="C101" t="s">
        <v>1</v>
      </c>
      <c r="D101" t="s">
        <v>0</v>
      </c>
      <c r="E101">
        <v>471338</v>
      </c>
      <c r="F101" t="s">
        <v>408</v>
      </c>
      <c r="G101" t="s">
        <v>409</v>
      </c>
      <c r="H101" s="3">
        <v>0</v>
      </c>
      <c r="I101" s="3">
        <v>0</v>
      </c>
      <c r="J101" s="3">
        <v>0</v>
      </c>
      <c r="K101" s="3">
        <v>32.299999999999997</v>
      </c>
      <c r="L101" s="3">
        <v>0</v>
      </c>
      <c r="M101" s="3">
        <v>0</v>
      </c>
      <c r="N101" s="3">
        <v>0</v>
      </c>
      <c r="O101" s="3">
        <v>4.1989999999999998</v>
      </c>
      <c r="P101" s="3">
        <v>36.498999999999995</v>
      </c>
      <c r="Q101" s="3">
        <v>0</v>
      </c>
      <c r="R101">
        <v>3</v>
      </c>
    </row>
    <row r="102" spans="1:18" x14ac:dyDescent="0.25">
      <c r="A102" t="s">
        <v>1723</v>
      </c>
      <c r="B102" t="s">
        <v>1725</v>
      </c>
      <c r="C102" t="s">
        <v>1</v>
      </c>
      <c r="D102" t="s">
        <v>0</v>
      </c>
      <c r="E102">
        <v>244898</v>
      </c>
      <c r="F102" t="s">
        <v>844</v>
      </c>
      <c r="G102" t="s">
        <v>845</v>
      </c>
      <c r="H102" s="3">
        <v>0</v>
      </c>
      <c r="I102" s="3">
        <v>0</v>
      </c>
      <c r="J102" s="3">
        <v>0</v>
      </c>
      <c r="K102" s="3">
        <v>70.13</v>
      </c>
      <c r="L102" s="3">
        <v>0</v>
      </c>
      <c r="M102" s="3">
        <v>0</v>
      </c>
      <c r="N102" s="3">
        <v>0</v>
      </c>
      <c r="O102" s="3">
        <v>9.1168999999999993</v>
      </c>
      <c r="P102" s="3">
        <v>79.246899999999997</v>
      </c>
      <c r="Q102" s="3">
        <v>0</v>
      </c>
      <c r="R102">
        <v>3</v>
      </c>
    </row>
    <row r="103" spans="1:18" x14ac:dyDescent="0.25">
      <c r="A103" t="s">
        <v>1723</v>
      </c>
      <c r="B103" t="s">
        <v>1728</v>
      </c>
      <c r="C103" t="s">
        <v>1</v>
      </c>
      <c r="D103" t="s">
        <v>0</v>
      </c>
      <c r="E103">
        <v>142</v>
      </c>
      <c r="F103" t="s">
        <v>1726</v>
      </c>
      <c r="G103" t="s">
        <v>1727</v>
      </c>
      <c r="H103" s="3">
        <v>0</v>
      </c>
      <c r="I103" s="3">
        <v>0</v>
      </c>
      <c r="J103" s="3">
        <v>0</v>
      </c>
      <c r="K103" s="3">
        <v>57.52</v>
      </c>
      <c r="L103" s="3">
        <v>0</v>
      </c>
      <c r="M103" s="3">
        <v>0</v>
      </c>
      <c r="N103" s="3">
        <v>0</v>
      </c>
      <c r="O103" s="3">
        <v>7.4776000000000007</v>
      </c>
      <c r="P103" s="3">
        <v>64.997600000000006</v>
      </c>
      <c r="Q103" s="3" t="s">
        <v>1542</v>
      </c>
      <c r="R103">
        <v>3</v>
      </c>
    </row>
    <row r="104" spans="1:18" x14ac:dyDescent="0.25">
      <c r="A104" t="s">
        <v>1723</v>
      </c>
      <c r="B104" t="s">
        <v>1725</v>
      </c>
      <c r="C104" t="s">
        <v>1</v>
      </c>
      <c r="D104" t="s">
        <v>0</v>
      </c>
      <c r="E104">
        <v>1050</v>
      </c>
      <c r="F104" t="s">
        <v>850</v>
      </c>
      <c r="G104" t="s">
        <v>851</v>
      </c>
      <c r="H104" s="3">
        <v>0</v>
      </c>
      <c r="I104" s="3">
        <v>0</v>
      </c>
      <c r="J104" s="3">
        <v>0</v>
      </c>
      <c r="K104" s="3">
        <v>30.97</v>
      </c>
      <c r="L104" s="3">
        <v>0</v>
      </c>
      <c r="M104" s="3">
        <v>0</v>
      </c>
      <c r="N104" s="3">
        <v>0</v>
      </c>
      <c r="O104" s="3">
        <v>4.0260999999999996</v>
      </c>
      <c r="P104" s="3">
        <v>34.996099999999998</v>
      </c>
      <c r="Q104" s="3">
        <v>0</v>
      </c>
      <c r="R104">
        <v>3</v>
      </c>
    </row>
    <row r="105" spans="1:18" x14ac:dyDescent="0.25">
      <c r="A105" t="s">
        <v>1723</v>
      </c>
      <c r="B105" t="s">
        <v>1725</v>
      </c>
      <c r="C105" t="s">
        <v>1</v>
      </c>
      <c r="D105" t="s">
        <v>0</v>
      </c>
      <c r="E105">
        <v>1361</v>
      </c>
      <c r="F105" t="s">
        <v>760</v>
      </c>
      <c r="G105" t="s">
        <v>761</v>
      </c>
      <c r="H105" s="3">
        <v>0</v>
      </c>
      <c r="I105" s="3">
        <v>0</v>
      </c>
      <c r="J105" s="3">
        <v>0</v>
      </c>
      <c r="K105" s="3">
        <v>2.2200000000000002</v>
      </c>
      <c r="L105" s="3">
        <v>0</v>
      </c>
      <c r="M105" s="3">
        <v>0</v>
      </c>
      <c r="N105" s="3">
        <v>0</v>
      </c>
      <c r="O105" s="3">
        <v>0.28860000000000002</v>
      </c>
      <c r="P105" s="3">
        <v>2.5086000000000004</v>
      </c>
      <c r="Q105" s="3">
        <v>0</v>
      </c>
      <c r="R105">
        <v>3</v>
      </c>
    </row>
    <row r="106" spans="1:18" x14ac:dyDescent="0.25">
      <c r="A106" t="s">
        <v>1723</v>
      </c>
      <c r="B106" t="s">
        <v>1724</v>
      </c>
      <c r="C106" t="s">
        <v>1</v>
      </c>
      <c r="D106" t="s">
        <v>0</v>
      </c>
      <c r="E106">
        <v>136602</v>
      </c>
      <c r="F106" t="s">
        <v>820</v>
      </c>
      <c r="G106" t="s">
        <v>821</v>
      </c>
      <c r="H106" s="3">
        <v>2.7600000000000002</v>
      </c>
      <c r="I106" s="3">
        <v>0</v>
      </c>
      <c r="J106" s="3">
        <v>0</v>
      </c>
      <c r="K106" s="3">
        <v>28.53</v>
      </c>
      <c r="L106" s="3">
        <v>0</v>
      </c>
      <c r="M106" s="3">
        <v>0</v>
      </c>
      <c r="N106" s="3">
        <v>0</v>
      </c>
      <c r="O106" s="3">
        <v>3.7089000000000003</v>
      </c>
      <c r="P106" s="3">
        <v>34.998900000000006</v>
      </c>
      <c r="Q106" s="3">
        <v>0</v>
      </c>
      <c r="R106">
        <v>3</v>
      </c>
    </row>
    <row r="107" spans="1:18" x14ac:dyDescent="0.25">
      <c r="A107" t="s">
        <v>1698</v>
      </c>
      <c r="B107" t="s">
        <v>1717</v>
      </c>
      <c r="C107" t="s">
        <v>1</v>
      </c>
      <c r="D107" t="s">
        <v>0</v>
      </c>
      <c r="E107">
        <v>31411966</v>
      </c>
      <c r="F107" t="s">
        <v>402</v>
      </c>
      <c r="G107" t="s">
        <v>403</v>
      </c>
      <c r="H107" s="3">
        <v>0</v>
      </c>
      <c r="I107" s="3">
        <v>0</v>
      </c>
      <c r="J107" s="3">
        <v>0</v>
      </c>
      <c r="K107" s="3">
        <v>23</v>
      </c>
      <c r="L107" s="3">
        <v>0</v>
      </c>
      <c r="M107" s="3">
        <v>0</v>
      </c>
      <c r="N107" s="3">
        <v>0</v>
      </c>
      <c r="O107" s="3">
        <v>2.99</v>
      </c>
      <c r="P107" s="3">
        <v>25.990000000000002</v>
      </c>
      <c r="Q107" s="3">
        <v>0</v>
      </c>
      <c r="R107">
        <v>3</v>
      </c>
    </row>
    <row r="108" spans="1:18" x14ac:dyDescent="0.25">
      <c r="A108" t="s">
        <v>1698</v>
      </c>
      <c r="B108" t="s">
        <v>1717</v>
      </c>
      <c r="C108" t="s">
        <v>1</v>
      </c>
      <c r="D108" t="s">
        <v>0</v>
      </c>
      <c r="E108">
        <v>363835</v>
      </c>
      <c r="F108" t="s">
        <v>408</v>
      </c>
      <c r="G108" t="s">
        <v>409</v>
      </c>
      <c r="H108" s="3">
        <v>0</v>
      </c>
      <c r="I108" s="3">
        <v>0</v>
      </c>
      <c r="J108" s="3">
        <v>0</v>
      </c>
      <c r="K108" s="3">
        <v>13.23</v>
      </c>
      <c r="L108" s="3">
        <v>0</v>
      </c>
      <c r="M108" s="3">
        <v>0</v>
      </c>
      <c r="N108" s="3">
        <v>0</v>
      </c>
      <c r="O108" s="3">
        <v>1.7199000000000002</v>
      </c>
      <c r="P108" s="3">
        <v>14.949900000000001</v>
      </c>
      <c r="Q108" s="3">
        <v>0</v>
      </c>
      <c r="R108">
        <v>3</v>
      </c>
    </row>
    <row r="109" spans="1:18" x14ac:dyDescent="0.25">
      <c r="A109" t="s">
        <v>1698</v>
      </c>
      <c r="B109" t="s">
        <v>1719</v>
      </c>
      <c r="C109" t="s">
        <v>1</v>
      </c>
      <c r="D109" t="s">
        <v>0</v>
      </c>
      <c r="E109">
        <v>187928</v>
      </c>
      <c r="F109" t="s">
        <v>844</v>
      </c>
      <c r="G109" t="s">
        <v>845</v>
      </c>
      <c r="H109" s="3">
        <v>0</v>
      </c>
      <c r="I109" s="3">
        <v>0</v>
      </c>
      <c r="J109" s="3">
        <v>0</v>
      </c>
      <c r="K109" s="3">
        <v>38.1</v>
      </c>
      <c r="L109" s="3">
        <v>0</v>
      </c>
      <c r="M109" s="3">
        <v>0</v>
      </c>
      <c r="N109" s="3">
        <v>0</v>
      </c>
      <c r="O109" s="3">
        <v>4.9530000000000003</v>
      </c>
      <c r="P109" s="3">
        <v>43.053000000000004</v>
      </c>
      <c r="Q109" s="3">
        <v>0</v>
      </c>
      <c r="R109">
        <v>3</v>
      </c>
    </row>
    <row r="110" spans="1:18" x14ac:dyDescent="0.25">
      <c r="A110" t="s">
        <v>1698</v>
      </c>
      <c r="B110" t="s">
        <v>1722</v>
      </c>
      <c r="C110" t="s">
        <v>1</v>
      </c>
      <c r="D110" t="s">
        <v>0</v>
      </c>
      <c r="E110">
        <v>417</v>
      </c>
      <c r="F110" t="s">
        <v>590</v>
      </c>
      <c r="G110" t="s">
        <v>591</v>
      </c>
      <c r="H110" s="3">
        <v>0</v>
      </c>
      <c r="I110" s="3">
        <v>0</v>
      </c>
      <c r="J110" s="3">
        <v>0</v>
      </c>
      <c r="K110" s="3">
        <v>9.2899999999999991</v>
      </c>
      <c r="L110" s="3">
        <v>0</v>
      </c>
      <c r="M110" s="3">
        <v>0</v>
      </c>
      <c r="N110" s="3">
        <v>0</v>
      </c>
      <c r="O110" s="3">
        <v>1.2077</v>
      </c>
      <c r="P110" s="3">
        <v>10.497699999999998</v>
      </c>
      <c r="Q110" s="3">
        <v>0</v>
      </c>
      <c r="R110">
        <v>3</v>
      </c>
    </row>
    <row r="111" spans="1:18" x14ac:dyDescent="0.25">
      <c r="A111" t="s">
        <v>1698</v>
      </c>
      <c r="B111" t="s">
        <v>1721</v>
      </c>
      <c r="C111" t="s">
        <v>1</v>
      </c>
      <c r="D111" t="s">
        <v>0</v>
      </c>
      <c r="E111">
        <v>197012</v>
      </c>
      <c r="F111" t="s">
        <v>844</v>
      </c>
      <c r="G111" t="s">
        <v>845</v>
      </c>
      <c r="H111" s="3">
        <v>0</v>
      </c>
      <c r="I111" s="3">
        <v>0</v>
      </c>
      <c r="J111" s="3">
        <v>0</v>
      </c>
      <c r="K111" s="3">
        <v>56.22</v>
      </c>
      <c r="L111" s="3">
        <v>0</v>
      </c>
      <c r="M111" s="3">
        <v>0</v>
      </c>
      <c r="N111" s="3">
        <v>0</v>
      </c>
      <c r="O111" s="3">
        <v>7.3086000000000002</v>
      </c>
      <c r="P111" s="3">
        <v>63.528599999999997</v>
      </c>
      <c r="Q111" s="3">
        <v>0</v>
      </c>
      <c r="R111">
        <v>3</v>
      </c>
    </row>
    <row r="112" spans="1:18" x14ac:dyDescent="0.25">
      <c r="A112" t="s">
        <v>1698</v>
      </c>
      <c r="B112" t="s">
        <v>1720</v>
      </c>
      <c r="C112" t="s">
        <v>1</v>
      </c>
      <c r="D112" t="s">
        <v>0</v>
      </c>
      <c r="E112">
        <v>4237</v>
      </c>
      <c r="F112" t="s">
        <v>1554</v>
      </c>
      <c r="G112" t="s">
        <v>1555</v>
      </c>
      <c r="H112" s="3">
        <v>0</v>
      </c>
      <c r="I112" s="3">
        <v>0</v>
      </c>
      <c r="J112" s="3">
        <v>0</v>
      </c>
      <c r="K112" s="3">
        <v>7.08</v>
      </c>
      <c r="L112" s="3">
        <v>0</v>
      </c>
      <c r="M112" s="3">
        <v>0</v>
      </c>
      <c r="N112" s="3">
        <v>0</v>
      </c>
      <c r="O112" s="3">
        <v>0.9204</v>
      </c>
      <c r="P112" s="3">
        <v>8.0004000000000008</v>
      </c>
      <c r="Q112" s="3" t="s">
        <v>1542</v>
      </c>
      <c r="R112">
        <v>3</v>
      </c>
    </row>
    <row r="113" spans="1:18" x14ac:dyDescent="0.25">
      <c r="A113" t="s">
        <v>1698</v>
      </c>
      <c r="B113" t="s">
        <v>1719</v>
      </c>
      <c r="C113" t="s">
        <v>1</v>
      </c>
      <c r="D113" t="s">
        <v>0</v>
      </c>
      <c r="E113">
        <v>857686</v>
      </c>
      <c r="F113" t="s">
        <v>424</v>
      </c>
      <c r="G113" t="s">
        <v>425</v>
      </c>
      <c r="H113" s="3">
        <v>0</v>
      </c>
      <c r="I113" s="3">
        <v>0</v>
      </c>
      <c r="J113" s="3">
        <v>0</v>
      </c>
      <c r="K113" s="3">
        <v>6.64</v>
      </c>
      <c r="L113" s="3">
        <v>0</v>
      </c>
      <c r="M113" s="3">
        <v>0</v>
      </c>
      <c r="N113" s="3">
        <v>0</v>
      </c>
      <c r="O113" s="3">
        <v>0.86319999999999997</v>
      </c>
      <c r="P113" s="3">
        <v>7.5031999999999996</v>
      </c>
      <c r="Q113" s="3">
        <v>0</v>
      </c>
      <c r="R113">
        <v>3</v>
      </c>
    </row>
    <row r="114" spans="1:18" x14ac:dyDescent="0.25">
      <c r="A114" t="s">
        <v>1698</v>
      </c>
      <c r="B114" t="s">
        <v>1718</v>
      </c>
      <c r="C114" t="s">
        <v>1</v>
      </c>
      <c r="D114" t="s">
        <v>0</v>
      </c>
      <c r="E114">
        <v>169548</v>
      </c>
      <c r="F114" t="s">
        <v>408</v>
      </c>
      <c r="G114" t="s">
        <v>409</v>
      </c>
      <c r="H114" s="3">
        <v>0</v>
      </c>
      <c r="I114" s="3">
        <v>0</v>
      </c>
      <c r="J114" s="3">
        <v>0</v>
      </c>
      <c r="K114" s="3">
        <v>7.52</v>
      </c>
      <c r="L114" s="3">
        <v>0</v>
      </c>
      <c r="M114" s="3">
        <v>0</v>
      </c>
      <c r="N114" s="3">
        <v>0</v>
      </c>
      <c r="O114" s="3">
        <v>0.97760000000000002</v>
      </c>
      <c r="P114" s="3">
        <v>8.4976000000000003</v>
      </c>
      <c r="Q114" s="3">
        <v>0</v>
      </c>
      <c r="R114">
        <v>3</v>
      </c>
    </row>
    <row r="115" spans="1:18" x14ac:dyDescent="0.25">
      <c r="A115" t="s">
        <v>1698</v>
      </c>
      <c r="B115" t="s">
        <v>1717</v>
      </c>
      <c r="C115" t="s">
        <v>1</v>
      </c>
      <c r="D115" t="s">
        <v>0</v>
      </c>
      <c r="E115">
        <v>363888</v>
      </c>
      <c r="F115" t="s">
        <v>408</v>
      </c>
      <c r="G115" t="s">
        <v>409</v>
      </c>
      <c r="H115" s="3">
        <v>0</v>
      </c>
      <c r="I115" s="3">
        <v>0</v>
      </c>
      <c r="J115" s="3">
        <v>0</v>
      </c>
      <c r="K115" s="3">
        <v>32.08</v>
      </c>
      <c r="L115" s="3">
        <v>0</v>
      </c>
      <c r="M115" s="3">
        <v>0</v>
      </c>
      <c r="N115" s="3">
        <v>0</v>
      </c>
      <c r="O115" s="3">
        <v>4.1703999999999999</v>
      </c>
      <c r="P115" s="3">
        <v>36.250399999999999</v>
      </c>
      <c r="Q115" s="3">
        <v>0</v>
      </c>
      <c r="R115">
        <v>3</v>
      </c>
    </row>
    <row r="116" spans="1:18" x14ac:dyDescent="0.25">
      <c r="A116" t="s">
        <v>1698</v>
      </c>
      <c r="B116" t="s">
        <v>1716</v>
      </c>
      <c r="C116" t="s">
        <v>1</v>
      </c>
      <c r="D116" t="s">
        <v>0</v>
      </c>
      <c r="E116">
        <v>87684</v>
      </c>
      <c r="F116" t="s">
        <v>155</v>
      </c>
      <c r="G116" t="s">
        <v>745</v>
      </c>
      <c r="H116" s="3">
        <v>3.13</v>
      </c>
      <c r="I116" s="3">
        <v>0</v>
      </c>
      <c r="J116" s="3">
        <v>0</v>
      </c>
      <c r="K116" s="3">
        <v>22.01</v>
      </c>
      <c r="L116" s="3">
        <v>0</v>
      </c>
      <c r="M116" s="3">
        <v>0</v>
      </c>
      <c r="N116" s="3">
        <v>0</v>
      </c>
      <c r="O116" s="3">
        <v>2.8613000000000004</v>
      </c>
      <c r="P116" s="3">
        <v>28.001300000000001</v>
      </c>
      <c r="Q116" s="3">
        <v>0</v>
      </c>
      <c r="R116">
        <v>3</v>
      </c>
    </row>
    <row r="117" spans="1:18" x14ac:dyDescent="0.25">
      <c r="A117" t="s">
        <v>1698</v>
      </c>
      <c r="B117" t="s">
        <v>1715</v>
      </c>
      <c r="C117" t="s">
        <v>1</v>
      </c>
      <c r="D117" t="s">
        <v>0</v>
      </c>
      <c r="E117">
        <v>13479</v>
      </c>
      <c r="F117" t="s">
        <v>707</v>
      </c>
      <c r="G117" t="s">
        <v>708</v>
      </c>
      <c r="H117" s="3">
        <v>0.78</v>
      </c>
      <c r="I117" s="3">
        <v>0</v>
      </c>
      <c r="J117" s="3">
        <v>0</v>
      </c>
      <c r="K117" s="3">
        <v>8.16</v>
      </c>
      <c r="L117" s="3">
        <v>0</v>
      </c>
      <c r="M117" s="3">
        <v>0</v>
      </c>
      <c r="N117" s="3">
        <v>0</v>
      </c>
      <c r="O117" s="3">
        <v>1.0608</v>
      </c>
      <c r="P117" s="3">
        <v>10.0008</v>
      </c>
      <c r="Q117" s="3">
        <v>0</v>
      </c>
      <c r="R117">
        <v>3</v>
      </c>
    </row>
    <row r="118" spans="1:18" x14ac:dyDescent="0.25">
      <c r="A118" t="s">
        <v>1698</v>
      </c>
      <c r="B118" t="s">
        <v>1714</v>
      </c>
      <c r="C118" t="s">
        <v>1</v>
      </c>
      <c r="D118" t="s">
        <v>0</v>
      </c>
      <c r="E118">
        <v>1079</v>
      </c>
      <c r="F118" t="s">
        <v>824</v>
      </c>
      <c r="G118" t="s">
        <v>825</v>
      </c>
      <c r="H118" s="3">
        <v>0</v>
      </c>
      <c r="I118" s="3">
        <v>0</v>
      </c>
      <c r="J118" s="3">
        <v>0</v>
      </c>
      <c r="K118" s="3">
        <v>79.53</v>
      </c>
      <c r="L118" s="3">
        <v>0</v>
      </c>
      <c r="M118" s="3">
        <v>0</v>
      </c>
      <c r="N118" s="3">
        <v>0</v>
      </c>
      <c r="O118" s="3">
        <v>10.338900000000001</v>
      </c>
      <c r="P118" s="3">
        <v>89.868899999999996</v>
      </c>
      <c r="Q118" s="3">
        <v>0</v>
      </c>
      <c r="R118">
        <v>3</v>
      </c>
    </row>
    <row r="119" spans="1:18" x14ac:dyDescent="0.25">
      <c r="A119" t="s">
        <v>1698</v>
      </c>
      <c r="B119" t="s">
        <v>1713</v>
      </c>
      <c r="C119" t="s">
        <v>1</v>
      </c>
      <c r="D119" t="s">
        <v>0</v>
      </c>
      <c r="E119">
        <v>1088</v>
      </c>
      <c r="F119" t="s">
        <v>824</v>
      </c>
      <c r="G119" t="s">
        <v>825</v>
      </c>
      <c r="H119" s="3">
        <v>0</v>
      </c>
      <c r="I119" s="3">
        <v>0</v>
      </c>
      <c r="J119" s="3">
        <v>0</v>
      </c>
      <c r="K119" s="3">
        <v>14.96</v>
      </c>
      <c r="L119" s="3">
        <v>0</v>
      </c>
      <c r="M119" s="3">
        <v>0</v>
      </c>
      <c r="N119" s="3">
        <v>0</v>
      </c>
      <c r="O119" s="3">
        <v>1.9448000000000001</v>
      </c>
      <c r="P119" s="3">
        <v>16.904800000000002</v>
      </c>
      <c r="Q119" s="3">
        <v>0</v>
      </c>
      <c r="R119">
        <v>3</v>
      </c>
    </row>
    <row r="120" spans="1:18" x14ac:dyDescent="0.25">
      <c r="A120" t="s">
        <v>1698</v>
      </c>
      <c r="B120" t="s">
        <v>1713</v>
      </c>
      <c r="C120" t="s">
        <v>1</v>
      </c>
      <c r="D120" t="s">
        <v>0</v>
      </c>
      <c r="E120">
        <v>93631</v>
      </c>
      <c r="F120" t="s">
        <v>155</v>
      </c>
      <c r="G120" t="s">
        <v>745</v>
      </c>
      <c r="H120" s="3">
        <v>3.4499999999999997</v>
      </c>
      <c r="I120" s="3">
        <v>0</v>
      </c>
      <c r="J120" s="3">
        <v>0</v>
      </c>
      <c r="K120" s="3">
        <v>35.89</v>
      </c>
      <c r="L120" s="3">
        <v>0</v>
      </c>
      <c r="M120" s="3">
        <v>0</v>
      </c>
      <c r="N120" s="3">
        <v>0</v>
      </c>
      <c r="O120" s="3">
        <v>4.6657000000000002</v>
      </c>
      <c r="P120" s="3">
        <v>44.005700000000004</v>
      </c>
      <c r="Q120" s="3">
        <v>0</v>
      </c>
      <c r="R120">
        <v>3</v>
      </c>
    </row>
    <row r="121" spans="1:18" x14ac:dyDescent="0.25">
      <c r="A121" t="s">
        <v>1698</v>
      </c>
      <c r="B121" t="s">
        <v>1708</v>
      </c>
      <c r="C121" t="s">
        <v>1</v>
      </c>
      <c r="D121" t="s">
        <v>0</v>
      </c>
      <c r="E121">
        <v>31391829</v>
      </c>
      <c r="F121" t="s">
        <v>402</v>
      </c>
      <c r="G121" t="s">
        <v>403</v>
      </c>
      <c r="H121" s="3">
        <v>0</v>
      </c>
      <c r="I121" s="3">
        <v>0</v>
      </c>
      <c r="J121" s="3">
        <v>0</v>
      </c>
      <c r="K121" s="3">
        <v>20.170000000000002</v>
      </c>
      <c r="L121" s="3">
        <v>0</v>
      </c>
      <c r="M121" s="3">
        <v>0</v>
      </c>
      <c r="N121" s="3">
        <v>0</v>
      </c>
      <c r="O121" s="3">
        <v>2.6221000000000001</v>
      </c>
      <c r="P121" s="3">
        <v>22.792100000000001</v>
      </c>
      <c r="Q121" s="3">
        <v>0</v>
      </c>
      <c r="R121">
        <v>3</v>
      </c>
    </row>
    <row r="122" spans="1:18" x14ac:dyDescent="0.25">
      <c r="A122" t="s">
        <v>1698</v>
      </c>
      <c r="B122" t="s">
        <v>1708</v>
      </c>
      <c r="C122" t="s">
        <v>1</v>
      </c>
      <c r="D122" t="s">
        <v>0</v>
      </c>
      <c r="E122">
        <v>31391773</v>
      </c>
      <c r="F122" t="s">
        <v>402</v>
      </c>
      <c r="G122" t="s">
        <v>403</v>
      </c>
      <c r="H122" s="3">
        <v>0</v>
      </c>
      <c r="I122" s="3">
        <v>0</v>
      </c>
      <c r="J122" s="3">
        <v>0</v>
      </c>
      <c r="K122" s="3">
        <v>23.86</v>
      </c>
      <c r="L122" s="3">
        <v>0</v>
      </c>
      <c r="M122" s="3">
        <v>0</v>
      </c>
      <c r="N122" s="3">
        <v>0</v>
      </c>
      <c r="O122" s="3">
        <v>3.1017999999999999</v>
      </c>
      <c r="P122" s="3">
        <v>26.9618</v>
      </c>
      <c r="Q122" s="3">
        <v>0</v>
      </c>
      <c r="R122">
        <v>3</v>
      </c>
    </row>
    <row r="123" spans="1:18" x14ac:dyDescent="0.25">
      <c r="A123" t="s">
        <v>1698</v>
      </c>
      <c r="B123" t="s">
        <v>1711</v>
      </c>
      <c r="C123" t="s">
        <v>1</v>
      </c>
      <c r="D123" t="s">
        <v>0</v>
      </c>
      <c r="E123">
        <v>29541</v>
      </c>
      <c r="F123" t="s">
        <v>972</v>
      </c>
      <c r="G123" t="s">
        <v>973</v>
      </c>
      <c r="H123" s="3">
        <v>0.4</v>
      </c>
      <c r="I123" s="3">
        <v>0</v>
      </c>
      <c r="J123" s="3">
        <v>0</v>
      </c>
      <c r="K123" s="3">
        <v>34.07</v>
      </c>
      <c r="L123" s="3">
        <v>0</v>
      </c>
      <c r="M123" s="3">
        <v>0</v>
      </c>
      <c r="N123" s="3">
        <v>0</v>
      </c>
      <c r="O123" s="3">
        <v>4.4291</v>
      </c>
      <c r="P123" s="3">
        <v>38.899099999999997</v>
      </c>
      <c r="Q123" s="3">
        <v>0</v>
      </c>
      <c r="R123">
        <v>3</v>
      </c>
    </row>
    <row r="124" spans="1:18" x14ac:dyDescent="0.25">
      <c r="A124" t="s">
        <v>1698</v>
      </c>
      <c r="B124" t="s">
        <v>1712</v>
      </c>
      <c r="C124" t="s">
        <v>1</v>
      </c>
      <c r="D124" t="s">
        <v>0</v>
      </c>
      <c r="E124">
        <v>175408</v>
      </c>
      <c r="F124" t="s">
        <v>388</v>
      </c>
      <c r="G124" t="s">
        <v>389</v>
      </c>
      <c r="H124" s="3">
        <v>0.79</v>
      </c>
      <c r="I124" s="3">
        <v>0</v>
      </c>
      <c r="J124" s="3">
        <v>0</v>
      </c>
      <c r="K124" s="3">
        <v>8.15</v>
      </c>
      <c r="L124" s="3">
        <v>0</v>
      </c>
      <c r="M124" s="3">
        <v>0</v>
      </c>
      <c r="N124" s="3">
        <v>0</v>
      </c>
      <c r="O124" s="3">
        <v>1.0595000000000001</v>
      </c>
      <c r="P124" s="3">
        <v>9.9995000000000012</v>
      </c>
      <c r="Q124" s="3">
        <v>0</v>
      </c>
      <c r="R124">
        <v>3</v>
      </c>
    </row>
    <row r="125" spans="1:18" x14ac:dyDescent="0.25">
      <c r="A125" t="s">
        <v>1698</v>
      </c>
      <c r="B125" t="s">
        <v>1711</v>
      </c>
      <c r="C125" t="s">
        <v>1</v>
      </c>
      <c r="D125" t="s">
        <v>0</v>
      </c>
      <c r="E125">
        <v>169151</v>
      </c>
      <c r="F125" t="s">
        <v>408</v>
      </c>
      <c r="G125" t="s">
        <v>409</v>
      </c>
      <c r="H125" s="3">
        <v>0</v>
      </c>
      <c r="I125" s="3">
        <v>0</v>
      </c>
      <c r="J125" s="3">
        <v>0</v>
      </c>
      <c r="K125" s="3">
        <v>13.5</v>
      </c>
      <c r="L125" s="3">
        <v>0</v>
      </c>
      <c r="M125" s="3">
        <v>0</v>
      </c>
      <c r="N125" s="3">
        <v>0</v>
      </c>
      <c r="O125" s="3">
        <v>1.7550000000000001</v>
      </c>
      <c r="P125" s="3">
        <v>15.255000000000001</v>
      </c>
      <c r="Q125" s="3">
        <v>0</v>
      </c>
      <c r="R125">
        <v>3</v>
      </c>
    </row>
    <row r="126" spans="1:18" x14ac:dyDescent="0.25">
      <c r="A126" t="s">
        <v>1698</v>
      </c>
      <c r="B126" t="s">
        <v>1710</v>
      </c>
      <c r="C126" t="s">
        <v>1</v>
      </c>
      <c r="D126" t="s">
        <v>0</v>
      </c>
      <c r="E126">
        <v>28472</v>
      </c>
      <c r="F126" t="s">
        <v>618</v>
      </c>
      <c r="G126" t="s">
        <v>339</v>
      </c>
      <c r="H126" s="3">
        <v>2.74</v>
      </c>
      <c r="I126" s="3">
        <v>0</v>
      </c>
      <c r="J126" s="3">
        <v>0</v>
      </c>
      <c r="K126" s="3">
        <v>29.43</v>
      </c>
      <c r="L126" s="3">
        <v>0</v>
      </c>
      <c r="M126" s="3">
        <v>0</v>
      </c>
      <c r="N126" s="3">
        <v>0</v>
      </c>
      <c r="O126" s="3">
        <v>3.8259000000000003</v>
      </c>
      <c r="P126" s="3">
        <v>35.995899999999999</v>
      </c>
      <c r="Q126" s="3">
        <v>0</v>
      </c>
      <c r="R126">
        <v>3</v>
      </c>
    </row>
    <row r="127" spans="1:18" x14ac:dyDescent="0.25">
      <c r="A127" t="s">
        <v>1698</v>
      </c>
      <c r="B127" t="s">
        <v>1709</v>
      </c>
      <c r="C127" t="s">
        <v>1</v>
      </c>
      <c r="D127" t="s">
        <v>0</v>
      </c>
      <c r="E127">
        <v>165055</v>
      </c>
      <c r="F127" t="s">
        <v>844</v>
      </c>
      <c r="G127" t="s">
        <v>845</v>
      </c>
      <c r="H127" s="3">
        <v>0</v>
      </c>
      <c r="I127" s="3">
        <v>0</v>
      </c>
      <c r="J127" s="3">
        <v>0</v>
      </c>
      <c r="K127" s="3">
        <v>44.17</v>
      </c>
      <c r="L127" s="3">
        <v>0</v>
      </c>
      <c r="M127" s="3">
        <v>0</v>
      </c>
      <c r="N127" s="3">
        <v>0</v>
      </c>
      <c r="O127" s="3">
        <v>5.7421000000000006</v>
      </c>
      <c r="P127" s="3">
        <v>49.912100000000002</v>
      </c>
      <c r="Q127" s="3">
        <v>0</v>
      </c>
      <c r="R127">
        <v>3</v>
      </c>
    </row>
    <row r="128" spans="1:18" x14ac:dyDescent="0.25">
      <c r="A128" t="s">
        <v>1698</v>
      </c>
      <c r="B128" t="s">
        <v>1709</v>
      </c>
      <c r="C128" t="s">
        <v>1</v>
      </c>
      <c r="D128" t="s">
        <v>0</v>
      </c>
      <c r="E128">
        <v>1176059</v>
      </c>
      <c r="F128" t="s">
        <v>424</v>
      </c>
      <c r="G128" t="s">
        <v>425</v>
      </c>
      <c r="H128" s="3">
        <v>0</v>
      </c>
      <c r="I128" s="3">
        <v>0</v>
      </c>
      <c r="J128" s="3">
        <v>0</v>
      </c>
      <c r="K128" s="3">
        <v>7.61</v>
      </c>
      <c r="L128" s="3">
        <v>0</v>
      </c>
      <c r="M128" s="3">
        <v>0</v>
      </c>
      <c r="N128" s="3">
        <v>0</v>
      </c>
      <c r="O128" s="3">
        <v>0.98930000000000007</v>
      </c>
      <c r="P128" s="3">
        <v>8.5992999999999995</v>
      </c>
      <c r="Q128" s="3">
        <v>0</v>
      </c>
      <c r="R128">
        <v>3</v>
      </c>
    </row>
    <row r="129" spans="1:18" x14ac:dyDescent="0.25">
      <c r="A129" t="s">
        <v>1698</v>
      </c>
      <c r="B129" t="s">
        <v>1708</v>
      </c>
      <c r="C129" t="s">
        <v>1</v>
      </c>
      <c r="D129" t="s">
        <v>0</v>
      </c>
      <c r="E129">
        <v>1395</v>
      </c>
      <c r="F129" t="s">
        <v>1706</v>
      </c>
      <c r="G129" t="s">
        <v>1707</v>
      </c>
      <c r="H129" s="3">
        <v>0</v>
      </c>
      <c r="I129" s="3">
        <v>0</v>
      </c>
      <c r="J129" s="3">
        <v>0</v>
      </c>
      <c r="K129" s="3">
        <v>571.94000000000005</v>
      </c>
      <c r="L129" s="3">
        <v>0</v>
      </c>
      <c r="M129" s="3">
        <v>0</v>
      </c>
      <c r="N129" s="3">
        <v>0</v>
      </c>
      <c r="O129" s="3">
        <v>74.352200000000011</v>
      </c>
      <c r="P129" s="3">
        <v>646.29220000000009</v>
      </c>
      <c r="Q129" s="3" t="s">
        <v>1542</v>
      </c>
      <c r="R129">
        <v>3</v>
      </c>
    </row>
    <row r="130" spans="1:18" x14ac:dyDescent="0.25">
      <c r="A130" t="s">
        <v>1698</v>
      </c>
      <c r="B130" t="s">
        <v>1701</v>
      </c>
      <c r="C130" t="s">
        <v>1</v>
      </c>
      <c r="D130" t="s">
        <v>0</v>
      </c>
      <c r="E130">
        <v>196</v>
      </c>
      <c r="F130" t="s">
        <v>1704</v>
      </c>
      <c r="G130" t="s">
        <v>1705</v>
      </c>
      <c r="H130" s="3">
        <v>0</v>
      </c>
      <c r="I130" s="3">
        <v>0</v>
      </c>
      <c r="J130" s="3">
        <v>0</v>
      </c>
      <c r="K130" s="3">
        <v>66.37</v>
      </c>
      <c r="L130" s="3">
        <v>0</v>
      </c>
      <c r="M130" s="3">
        <v>0</v>
      </c>
      <c r="N130" s="3">
        <v>0</v>
      </c>
      <c r="O130" s="3">
        <v>8.6281000000000017</v>
      </c>
      <c r="P130" s="3">
        <v>74.998100000000008</v>
      </c>
      <c r="Q130" s="3" t="s">
        <v>1542</v>
      </c>
      <c r="R130">
        <v>3</v>
      </c>
    </row>
    <row r="131" spans="1:18" x14ac:dyDescent="0.25">
      <c r="A131" t="s">
        <v>1698</v>
      </c>
      <c r="B131" t="s">
        <v>1701</v>
      </c>
      <c r="C131" t="s">
        <v>1</v>
      </c>
      <c r="D131" t="s">
        <v>0</v>
      </c>
      <c r="E131">
        <v>197</v>
      </c>
      <c r="F131" t="s">
        <v>1704</v>
      </c>
      <c r="G131" t="s">
        <v>1705</v>
      </c>
      <c r="H131" s="3">
        <v>0</v>
      </c>
      <c r="I131" s="3">
        <v>0</v>
      </c>
      <c r="J131" s="3">
        <v>0</v>
      </c>
      <c r="K131" s="3">
        <v>287.61</v>
      </c>
      <c r="L131" s="3">
        <v>0</v>
      </c>
      <c r="M131" s="3">
        <v>0</v>
      </c>
      <c r="N131" s="3">
        <v>0</v>
      </c>
      <c r="O131" s="3">
        <v>37.389300000000006</v>
      </c>
      <c r="P131" s="3">
        <v>324.99930000000001</v>
      </c>
      <c r="Q131" s="3" t="s">
        <v>1542</v>
      </c>
      <c r="R131">
        <v>3</v>
      </c>
    </row>
    <row r="132" spans="1:18" x14ac:dyDescent="0.25">
      <c r="A132" t="s">
        <v>1698</v>
      </c>
      <c r="B132" t="s">
        <v>1701</v>
      </c>
      <c r="C132" t="s">
        <v>1</v>
      </c>
      <c r="D132" t="s">
        <v>0</v>
      </c>
      <c r="E132">
        <v>127</v>
      </c>
      <c r="F132" t="s">
        <v>1702</v>
      </c>
      <c r="G132" t="s">
        <v>1703</v>
      </c>
      <c r="H132" s="3">
        <v>0</v>
      </c>
      <c r="I132" s="3">
        <v>0</v>
      </c>
      <c r="J132" s="3">
        <v>0</v>
      </c>
      <c r="K132" s="3">
        <v>70.8</v>
      </c>
      <c r="L132" s="3">
        <v>0</v>
      </c>
      <c r="M132" s="3">
        <v>0</v>
      </c>
      <c r="N132" s="3">
        <v>0</v>
      </c>
      <c r="O132" s="3">
        <v>9.2040000000000006</v>
      </c>
      <c r="P132" s="3">
        <v>80.003999999999991</v>
      </c>
      <c r="Q132" s="3" t="s">
        <v>1542</v>
      </c>
      <c r="R132">
        <v>3</v>
      </c>
    </row>
    <row r="133" spans="1:18" x14ac:dyDescent="0.25">
      <c r="A133" t="s">
        <v>1698</v>
      </c>
      <c r="B133" t="s">
        <v>1701</v>
      </c>
      <c r="C133" t="s">
        <v>1</v>
      </c>
      <c r="D133" t="s">
        <v>0</v>
      </c>
      <c r="E133">
        <v>171</v>
      </c>
      <c r="F133" t="s">
        <v>1699</v>
      </c>
      <c r="G133" t="s">
        <v>1700</v>
      </c>
      <c r="H133" s="3">
        <v>0</v>
      </c>
      <c r="I133" s="3">
        <v>0</v>
      </c>
      <c r="J133" s="3">
        <v>0</v>
      </c>
      <c r="K133" s="3">
        <v>110.62</v>
      </c>
      <c r="L133" s="3">
        <v>0</v>
      </c>
      <c r="M133" s="3">
        <v>0</v>
      </c>
      <c r="N133" s="3">
        <v>0</v>
      </c>
      <c r="O133" s="3">
        <v>14.380600000000001</v>
      </c>
      <c r="P133" s="3">
        <v>125.00060000000001</v>
      </c>
      <c r="Q133" s="3" t="s">
        <v>1542</v>
      </c>
      <c r="R133">
        <v>3</v>
      </c>
    </row>
    <row r="134" spans="1:18" x14ac:dyDescent="0.25">
      <c r="A134" t="s">
        <v>1541</v>
      </c>
      <c r="B134" t="s">
        <v>1674</v>
      </c>
      <c r="C134" t="s">
        <v>1</v>
      </c>
      <c r="D134" t="s">
        <v>0</v>
      </c>
      <c r="E134">
        <v>31363653</v>
      </c>
      <c r="F134" t="s">
        <v>402</v>
      </c>
      <c r="G134" t="s">
        <v>403</v>
      </c>
      <c r="H134" s="3">
        <v>0</v>
      </c>
      <c r="I134" s="3">
        <v>0</v>
      </c>
      <c r="J134" s="3">
        <v>0</v>
      </c>
      <c r="K134" s="3">
        <v>20.170000000000002</v>
      </c>
      <c r="L134" s="3">
        <v>0</v>
      </c>
      <c r="M134" s="3">
        <v>0</v>
      </c>
      <c r="N134" s="3">
        <v>0</v>
      </c>
      <c r="O134" s="3">
        <v>2.6221000000000001</v>
      </c>
      <c r="P134" s="3">
        <v>22.792100000000001</v>
      </c>
      <c r="Q134" s="3">
        <v>0</v>
      </c>
      <c r="R134">
        <v>3</v>
      </c>
    </row>
    <row r="135" spans="1:18" x14ac:dyDescent="0.25">
      <c r="A135" t="s">
        <v>1541</v>
      </c>
      <c r="B135" t="s">
        <v>1674</v>
      </c>
      <c r="C135" t="s">
        <v>1</v>
      </c>
      <c r="D135" t="s">
        <v>0</v>
      </c>
      <c r="E135">
        <v>3163468</v>
      </c>
      <c r="F135" t="s">
        <v>402</v>
      </c>
      <c r="G135" t="s">
        <v>403</v>
      </c>
      <c r="H135" s="3">
        <v>0</v>
      </c>
      <c r="I135" s="3">
        <v>0</v>
      </c>
      <c r="J135" s="3">
        <v>0</v>
      </c>
      <c r="K135" s="3">
        <v>23.86</v>
      </c>
      <c r="L135" s="3">
        <v>0</v>
      </c>
      <c r="M135" s="3">
        <v>0</v>
      </c>
      <c r="N135" s="3">
        <v>0</v>
      </c>
      <c r="O135" s="3">
        <v>3.1017999999999999</v>
      </c>
      <c r="P135" s="3">
        <v>26.9618</v>
      </c>
      <c r="Q135" s="3">
        <v>0</v>
      </c>
      <c r="R135">
        <v>3</v>
      </c>
    </row>
    <row r="136" spans="1:18" x14ac:dyDescent="0.25">
      <c r="A136" t="s">
        <v>1541</v>
      </c>
      <c r="B136" t="s">
        <v>1697</v>
      </c>
      <c r="C136" t="s">
        <v>1</v>
      </c>
      <c r="D136" t="s">
        <v>0</v>
      </c>
      <c r="E136">
        <v>31383476</v>
      </c>
      <c r="F136" t="s">
        <v>402</v>
      </c>
      <c r="G136" t="s">
        <v>403</v>
      </c>
      <c r="H136" s="3">
        <v>0</v>
      </c>
      <c r="I136" s="3">
        <v>0</v>
      </c>
      <c r="J136" s="3">
        <v>0</v>
      </c>
      <c r="K136" s="3">
        <v>23</v>
      </c>
      <c r="L136" s="3">
        <v>0</v>
      </c>
      <c r="M136" s="3">
        <v>0</v>
      </c>
      <c r="N136" s="3">
        <v>0</v>
      </c>
      <c r="O136" s="3">
        <v>2.99</v>
      </c>
      <c r="P136" s="3">
        <v>25.990000000000002</v>
      </c>
      <c r="Q136" s="3">
        <v>0</v>
      </c>
      <c r="R136">
        <v>3</v>
      </c>
    </row>
    <row r="137" spans="1:18" x14ac:dyDescent="0.25">
      <c r="A137" t="s">
        <v>1541</v>
      </c>
      <c r="B137" t="s">
        <v>1694</v>
      </c>
      <c r="C137" t="s">
        <v>1</v>
      </c>
      <c r="D137" t="s">
        <v>0</v>
      </c>
      <c r="E137">
        <v>9366077</v>
      </c>
      <c r="F137" t="s">
        <v>784</v>
      </c>
      <c r="G137" t="s">
        <v>785</v>
      </c>
      <c r="H137" s="3">
        <v>0</v>
      </c>
      <c r="I137" s="3">
        <v>0</v>
      </c>
      <c r="J137" s="3">
        <v>0</v>
      </c>
      <c r="K137" s="3">
        <v>76.14</v>
      </c>
      <c r="L137" s="3">
        <v>0</v>
      </c>
      <c r="M137" s="3">
        <v>0</v>
      </c>
      <c r="N137" s="3">
        <v>0</v>
      </c>
      <c r="O137" s="3">
        <v>9.898200000000001</v>
      </c>
      <c r="P137" s="3">
        <v>86.038200000000003</v>
      </c>
      <c r="Q137" s="3">
        <v>0</v>
      </c>
      <c r="R137">
        <v>3</v>
      </c>
    </row>
    <row r="138" spans="1:18" x14ac:dyDescent="0.25">
      <c r="A138" t="s">
        <v>1541</v>
      </c>
      <c r="B138" t="s">
        <v>1688</v>
      </c>
      <c r="C138" t="s">
        <v>1</v>
      </c>
      <c r="D138" t="s">
        <v>0</v>
      </c>
      <c r="E138">
        <v>149503</v>
      </c>
      <c r="F138" t="s">
        <v>844</v>
      </c>
      <c r="G138" t="s">
        <v>845</v>
      </c>
      <c r="H138" s="3">
        <v>0</v>
      </c>
      <c r="I138" s="3">
        <v>0</v>
      </c>
      <c r="J138" s="3">
        <v>0</v>
      </c>
      <c r="K138" s="3">
        <v>15.49</v>
      </c>
      <c r="L138" s="3">
        <v>0</v>
      </c>
      <c r="M138" s="3">
        <v>0</v>
      </c>
      <c r="N138" s="3">
        <v>0</v>
      </c>
      <c r="O138" s="3">
        <v>2.0137</v>
      </c>
      <c r="P138" s="3">
        <v>17.503700000000002</v>
      </c>
      <c r="Q138" s="3">
        <v>0</v>
      </c>
      <c r="R138">
        <v>3</v>
      </c>
    </row>
    <row r="139" spans="1:18" x14ac:dyDescent="0.25">
      <c r="A139" t="s">
        <v>1541</v>
      </c>
      <c r="B139" t="s">
        <v>1689</v>
      </c>
      <c r="C139" t="s">
        <v>1</v>
      </c>
      <c r="D139" t="s">
        <v>0</v>
      </c>
      <c r="E139">
        <v>235355</v>
      </c>
      <c r="F139" t="s">
        <v>735</v>
      </c>
      <c r="G139" t="s">
        <v>736</v>
      </c>
      <c r="H139" s="3">
        <v>0</v>
      </c>
      <c r="I139" s="3">
        <v>0</v>
      </c>
      <c r="J139" s="3">
        <v>0</v>
      </c>
      <c r="K139" s="3">
        <v>11.73</v>
      </c>
      <c r="L139" s="3">
        <v>0</v>
      </c>
      <c r="M139" s="3">
        <v>0</v>
      </c>
      <c r="N139" s="3">
        <v>0</v>
      </c>
      <c r="O139" s="3">
        <v>1.5249000000000001</v>
      </c>
      <c r="P139" s="3">
        <v>13.254900000000001</v>
      </c>
      <c r="Q139" s="3">
        <v>0</v>
      </c>
      <c r="R139">
        <v>3</v>
      </c>
    </row>
    <row r="140" spans="1:18" x14ac:dyDescent="0.25">
      <c r="A140" t="s">
        <v>1541</v>
      </c>
      <c r="B140" t="s">
        <v>1696</v>
      </c>
      <c r="C140" t="s">
        <v>1</v>
      </c>
      <c r="D140" t="s">
        <v>0</v>
      </c>
      <c r="E140">
        <v>138499</v>
      </c>
      <c r="F140" t="s">
        <v>844</v>
      </c>
      <c r="G140" t="s">
        <v>845</v>
      </c>
      <c r="H140" s="3">
        <v>0</v>
      </c>
      <c r="I140" s="3">
        <v>0</v>
      </c>
      <c r="J140" s="3">
        <v>0</v>
      </c>
      <c r="K140" s="3">
        <v>16.79</v>
      </c>
      <c r="L140" s="3">
        <v>0</v>
      </c>
      <c r="M140" s="3">
        <v>0</v>
      </c>
      <c r="N140" s="3">
        <v>0</v>
      </c>
      <c r="O140" s="3">
        <v>2.1827000000000001</v>
      </c>
      <c r="P140" s="3">
        <v>18.9727</v>
      </c>
      <c r="Q140" s="3">
        <v>0</v>
      </c>
      <c r="R140">
        <v>3</v>
      </c>
    </row>
    <row r="141" spans="1:18" x14ac:dyDescent="0.25">
      <c r="A141" t="s">
        <v>1541</v>
      </c>
      <c r="B141" t="s">
        <v>1695</v>
      </c>
      <c r="C141" t="s">
        <v>1</v>
      </c>
      <c r="D141" t="s">
        <v>0</v>
      </c>
      <c r="E141">
        <v>11715</v>
      </c>
      <c r="F141" t="s">
        <v>707</v>
      </c>
      <c r="G141" t="s">
        <v>708</v>
      </c>
      <c r="H141" s="3">
        <v>0.74</v>
      </c>
      <c r="I141" s="3">
        <v>0</v>
      </c>
      <c r="J141" s="3">
        <v>0</v>
      </c>
      <c r="K141" s="3">
        <v>8.1999999999999993</v>
      </c>
      <c r="L141" s="3">
        <v>0</v>
      </c>
      <c r="M141" s="3">
        <v>0</v>
      </c>
      <c r="N141" s="3">
        <v>0</v>
      </c>
      <c r="O141" s="3">
        <v>1.0659999999999998</v>
      </c>
      <c r="P141" s="3">
        <v>10.006</v>
      </c>
      <c r="Q141" s="3">
        <v>0</v>
      </c>
      <c r="R141">
        <v>3</v>
      </c>
    </row>
    <row r="142" spans="1:18" x14ac:dyDescent="0.25">
      <c r="A142" t="s">
        <v>1541</v>
      </c>
      <c r="B142" t="s">
        <v>1689</v>
      </c>
      <c r="C142" t="s">
        <v>1</v>
      </c>
      <c r="D142" t="s">
        <v>0</v>
      </c>
      <c r="E142">
        <v>133589</v>
      </c>
      <c r="F142" t="s">
        <v>844</v>
      </c>
      <c r="G142" t="s">
        <v>845</v>
      </c>
      <c r="H142" s="3">
        <v>0</v>
      </c>
      <c r="I142" s="3">
        <v>0</v>
      </c>
      <c r="J142" s="3">
        <v>0</v>
      </c>
      <c r="K142" s="3">
        <v>54.98</v>
      </c>
      <c r="L142" s="3">
        <v>0</v>
      </c>
      <c r="M142" s="3">
        <v>0</v>
      </c>
      <c r="N142" s="3">
        <v>0</v>
      </c>
      <c r="O142" s="3">
        <v>7.1474000000000002</v>
      </c>
      <c r="P142" s="3">
        <v>62.127399999999994</v>
      </c>
      <c r="Q142" s="3">
        <v>0</v>
      </c>
      <c r="R142">
        <v>3</v>
      </c>
    </row>
    <row r="143" spans="1:18" x14ac:dyDescent="0.25">
      <c r="A143" t="s">
        <v>1541</v>
      </c>
      <c r="B143" t="s">
        <v>1694</v>
      </c>
      <c r="C143" t="s">
        <v>1</v>
      </c>
      <c r="D143" t="s">
        <v>0</v>
      </c>
      <c r="E143">
        <v>34619</v>
      </c>
      <c r="F143" t="s">
        <v>733</v>
      </c>
      <c r="G143" t="s">
        <v>734</v>
      </c>
      <c r="H143" s="3">
        <v>0</v>
      </c>
      <c r="I143" s="3">
        <v>0</v>
      </c>
      <c r="J143" s="3">
        <v>0</v>
      </c>
      <c r="K143" s="3">
        <v>17.61</v>
      </c>
      <c r="L143" s="3">
        <v>0</v>
      </c>
      <c r="M143" s="3">
        <v>0</v>
      </c>
      <c r="N143" s="3">
        <v>0</v>
      </c>
      <c r="O143" s="3">
        <v>2.2892999999999999</v>
      </c>
      <c r="P143" s="3">
        <v>19.8993</v>
      </c>
      <c r="Q143" s="3">
        <v>0</v>
      </c>
      <c r="R143">
        <v>3</v>
      </c>
    </row>
    <row r="144" spans="1:18" x14ac:dyDescent="0.25">
      <c r="A144" t="s">
        <v>1541</v>
      </c>
      <c r="B144" t="s">
        <v>1688</v>
      </c>
      <c r="C144" t="s">
        <v>1</v>
      </c>
      <c r="D144" t="s">
        <v>0</v>
      </c>
      <c r="E144">
        <v>558965</v>
      </c>
      <c r="F144" t="s">
        <v>424</v>
      </c>
      <c r="G144" t="s">
        <v>425</v>
      </c>
      <c r="H144" s="3">
        <v>0</v>
      </c>
      <c r="I144" s="3">
        <v>0</v>
      </c>
      <c r="J144" s="3">
        <v>0</v>
      </c>
      <c r="K144" s="3">
        <v>10.58</v>
      </c>
      <c r="L144" s="3">
        <v>0</v>
      </c>
      <c r="M144" s="3">
        <v>0</v>
      </c>
      <c r="N144" s="3">
        <v>0</v>
      </c>
      <c r="O144" s="3">
        <v>1.3754</v>
      </c>
      <c r="P144" s="3">
        <v>11.955400000000001</v>
      </c>
      <c r="Q144" s="3">
        <v>0</v>
      </c>
      <c r="R144">
        <v>3</v>
      </c>
    </row>
    <row r="145" spans="1:18" x14ac:dyDescent="0.25">
      <c r="A145" t="s">
        <v>1541</v>
      </c>
      <c r="B145" t="s">
        <v>1688</v>
      </c>
      <c r="C145" t="s">
        <v>1</v>
      </c>
      <c r="D145" t="s">
        <v>0</v>
      </c>
      <c r="E145">
        <v>34795</v>
      </c>
      <c r="F145" t="s">
        <v>733</v>
      </c>
      <c r="G145" t="s">
        <v>734</v>
      </c>
      <c r="H145" s="3">
        <v>0</v>
      </c>
      <c r="I145" s="3">
        <v>0</v>
      </c>
      <c r="J145" s="3">
        <v>0</v>
      </c>
      <c r="K145" s="3">
        <v>26.46</v>
      </c>
      <c r="L145" s="3">
        <v>0</v>
      </c>
      <c r="M145" s="3">
        <v>0</v>
      </c>
      <c r="N145" s="3">
        <v>0</v>
      </c>
      <c r="O145" s="3">
        <v>3.4398000000000004</v>
      </c>
      <c r="P145" s="3">
        <v>29.899800000000003</v>
      </c>
      <c r="Q145" s="3">
        <v>0</v>
      </c>
      <c r="R145">
        <v>3</v>
      </c>
    </row>
    <row r="146" spans="1:18" x14ac:dyDescent="0.25">
      <c r="A146" t="s">
        <v>1541</v>
      </c>
      <c r="B146" t="s">
        <v>1687</v>
      </c>
      <c r="C146" t="s">
        <v>1</v>
      </c>
      <c r="D146" t="s">
        <v>0</v>
      </c>
      <c r="E146">
        <v>744321</v>
      </c>
      <c r="F146" t="s">
        <v>424</v>
      </c>
      <c r="G146" t="s">
        <v>425</v>
      </c>
      <c r="H146" s="3">
        <v>0</v>
      </c>
      <c r="I146" s="3">
        <v>0</v>
      </c>
      <c r="J146" s="3">
        <v>0</v>
      </c>
      <c r="K146" s="3">
        <v>6.86</v>
      </c>
      <c r="L146" s="3">
        <v>0</v>
      </c>
      <c r="M146" s="3">
        <v>0</v>
      </c>
      <c r="N146" s="3">
        <v>0</v>
      </c>
      <c r="O146" s="3">
        <v>0.89180000000000004</v>
      </c>
      <c r="P146" s="3">
        <v>7.7518000000000002</v>
      </c>
      <c r="Q146" s="3">
        <v>0</v>
      </c>
      <c r="R146">
        <v>3</v>
      </c>
    </row>
    <row r="147" spans="1:18" x14ac:dyDescent="0.25">
      <c r="A147" t="s">
        <v>1541</v>
      </c>
      <c r="B147" t="s">
        <v>1693</v>
      </c>
      <c r="C147" t="s">
        <v>1</v>
      </c>
      <c r="D147" t="s">
        <v>0</v>
      </c>
      <c r="E147">
        <v>915</v>
      </c>
      <c r="F147" t="s">
        <v>1691</v>
      </c>
      <c r="G147" t="s">
        <v>1692</v>
      </c>
      <c r="H147" s="3">
        <v>0</v>
      </c>
      <c r="I147" s="3">
        <v>0</v>
      </c>
      <c r="J147" s="3">
        <v>0</v>
      </c>
      <c r="K147" s="3">
        <v>87.61</v>
      </c>
      <c r="L147" s="3">
        <v>0</v>
      </c>
      <c r="M147" s="3">
        <v>0</v>
      </c>
      <c r="N147" s="3">
        <v>0</v>
      </c>
      <c r="O147" s="3">
        <v>11.3893</v>
      </c>
      <c r="P147" s="3">
        <v>98.999300000000005</v>
      </c>
      <c r="Q147" s="3" t="s">
        <v>1542</v>
      </c>
      <c r="R147">
        <v>3</v>
      </c>
    </row>
    <row r="148" spans="1:18" x14ac:dyDescent="0.25">
      <c r="A148" t="s">
        <v>1541</v>
      </c>
      <c r="B148" t="s">
        <v>1690</v>
      </c>
      <c r="C148" t="s">
        <v>1</v>
      </c>
      <c r="D148" t="s">
        <v>0</v>
      </c>
      <c r="E148">
        <v>427</v>
      </c>
      <c r="F148" t="s">
        <v>976</v>
      </c>
      <c r="G148" t="s">
        <v>977</v>
      </c>
      <c r="H148" s="3">
        <v>0</v>
      </c>
      <c r="I148" s="3">
        <v>0</v>
      </c>
      <c r="J148" s="3">
        <v>0</v>
      </c>
      <c r="K148" s="3">
        <v>5.75</v>
      </c>
      <c r="L148" s="3">
        <v>0</v>
      </c>
      <c r="M148" s="3">
        <v>0</v>
      </c>
      <c r="N148" s="3">
        <v>0</v>
      </c>
      <c r="O148" s="3">
        <v>0.74750000000000005</v>
      </c>
      <c r="P148" s="3">
        <v>6.4975000000000005</v>
      </c>
      <c r="Q148" s="3">
        <v>0</v>
      </c>
      <c r="R148">
        <v>3</v>
      </c>
    </row>
    <row r="149" spans="1:18" x14ac:dyDescent="0.25">
      <c r="A149" t="s">
        <v>1541</v>
      </c>
      <c r="B149" t="s">
        <v>1689</v>
      </c>
      <c r="C149" t="s">
        <v>1</v>
      </c>
      <c r="D149" t="s">
        <v>0</v>
      </c>
      <c r="E149">
        <v>76608</v>
      </c>
      <c r="F149" t="s">
        <v>155</v>
      </c>
      <c r="G149" t="s">
        <v>745</v>
      </c>
      <c r="H149" s="3">
        <v>2.16</v>
      </c>
      <c r="I149" s="3">
        <v>0</v>
      </c>
      <c r="J149" s="3">
        <v>0</v>
      </c>
      <c r="K149" s="3">
        <v>22.87</v>
      </c>
      <c r="L149" s="3">
        <v>0</v>
      </c>
      <c r="M149" s="3">
        <v>0</v>
      </c>
      <c r="N149" s="3">
        <v>0</v>
      </c>
      <c r="O149" s="3">
        <v>2.9731000000000001</v>
      </c>
      <c r="P149" s="3">
        <v>28.0031</v>
      </c>
      <c r="Q149" s="3">
        <v>0</v>
      </c>
      <c r="R149">
        <v>3</v>
      </c>
    </row>
    <row r="150" spans="1:18" x14ac:dyDescent="0.25">
      <c r="A150" t="s">
        <v>1541</v>
      </c>
      <c r="B150" t="s">
        <v>1689</v>
      </c>
      <c r="C150" t="s">
        <v>1</v>
      </c>
      <c r="D150" t="s">
        <v>0</v>
      </c>
      <c r="E150">
        <v>70577</v>
      </c>
      <c r="F150" t="s">
        <v>707</v>
      </c>
      <c r="G150" t="s">
        <v>708</v>
      </c>
      <c r="H150" s="3">
        <v>3.62</v>
      </c>
      <c r="I150" s="3">
        <v>0</v>
      </c>
      <c r="J150" s="3">
        <v>0</v>
      </c>
      <c r="K150" s="3">
        <v>38.39</v>
      </c>
      <c r="L150" s="3">
        <v>0</v>
      </c>
      <c r="M150" s="3">
        <v>0</v>
      </c>
      <c r="N150" s="3">
        <v>0</v>
      </c>
      <c r="O150" s="3">
        <v>4.9907000000000004</v>
      </c>
      <c r="P150" s="3">
        <v>47.000699999999995</v>
      </c>
      <c r="Q150" s="3">
        <v>0</v>
      </c>
      <c r="R150">
        <v>3</v>
      </c>
    </row>
    <row r="151" spans="1:18" x14ac:dyDescent="0.25">
      <c r="A151" t="s">
        <v>1541</v>
      </c>
      <c r="B151" t="s">
        <v>1685</v>
      </c>
      <c r="C151" t="s">
        <v>1</v>
      </c>
      <c r="D151" t="s">
        <v>0</v>
      </c>
      <c r="E151">
        <v>13868</v>
      </c>
      <c r="F151" t="s">
        <v>707</v>
      </c>
      <c r="G151" t="s">
        <v>708</v>
      </c>
      <c r="H151" s="3">
        <v>0.78</v>
      </c>
      <c r="I151" s="3">
        <v>0</v>
      </c>
      <c r="J151" s="3">
        <v>0</v>
      </c>
      <c r="K151" s="3">
        <v>8.18</v>
      </c>
      <c r="L151" s="3">
        <v>0</v>
      </c>
      <c r="M151" s="3">
        <v>0</v>
      </c>
      <c r="N151" s="3">
        <v>0</v>
      </c>
      <c r="O151" s="3">
        <v>1.0633999999999999</v>
      </c>
      <c r="P151" s="3">
        <v>10.023399999999999</v>
      </c>
      <c r="Q151" s="3">
        <v>0</v>
      </c>
      <c r="R151">
        <v>3</v>
      </c>
    </row>
    <row r="152" spans="1:18" x14ac:dyDescent="0.25">
      <c r="A152" t="s">
        <v>1541</v>
      </c>
      <c r="B152" t="s">
        <v>1688</v>
      </c>
      <c r="C152" t="s">
        <v>1</v>
      </c>
      <c r="D152" t="s">
        <v>0</v>
      </c>
      <c r="E152">
        <v>80490</v>
      </c>
      <c r="F152" t="s">
        <v>155</v>
      </c>
      <c r="G152" t="s">
        <v>745</v>
      </c>
      <c r="H152" s="3">
        <v>1.65</v>
      </c>
      <c r="I152" s="3">
        <v>0</v>
      </c>
      <c r="J152" s="3">
        <v>0</v>
      </c>
      <c r="K152" s="3">
        <v>16.239999999999998</v>
      </c>
      <c r="L152" s="3">
        <v>0</v>
      </c>
      <c r="M152" s="3">
        <v>0</v>
      </c>
      <c r="N152" s="3">
        <v>0</v>
      </c>
      <c r="O152" s="3">
        <v>2.1111999999999997</v>
      </c>
      <c r="P152" s="3">
        <v>20.001199999999997</v>
      </c>
      <c r="Q152" s="3">
        <v>0</v>
      </c>
      <c r="R152">
        <v>3</v>
      </c>
    </row>
    <row r="153" spans="1:18" x14ac:dyDescent="0.25">
      <c r="A153" t="s">
        <v>1541</v>
      </c>
      <c r="B153" t="s">
        <v>1687</v>
      </c>
      <c r="C153" t="s">
        <v>1</v>
      </c>
      <c r="D153" t="s">
        <v>0</v>
      </c>
      <c r="E153">
        <v>18289</v>
      </c>
      <c r="F153" t="s">
        <v>774</v>
      </c>
      <c r="G153" t="s">
        <v>775</v>
      </c>
      <c r="H153" s="3">
        <v>0.72</v>
      </c>
      <c r="I153" s="3">
        <v>0</v>
      </c>
      <c r="J153" s="3">
        <v>0</v>
      </c>
      <c r="K153" s="3">
        <v>8.2100000000000009</v>
      </c>
      <c r="L153" s="3">
        <v>0</v>
      </c>
      <c r="M153" s="3">
        <v>0</v>
      </c>
      <c r="N153" s="3">
        <v>0</v>
      </c>
      <c r="O153" s="3">
        <v>1.0673000000000001</v>
      </c>
      <c r="P153" s="3">
        <v>9.997300000000001</v>
      </c>
      <c r="Q153" s="3">
        <v>0</v>
      </c>
      <c r="R153">
        <v>3</v>
      </c>
    </row>
    <row r="154" spans="1:18" x14ac:dyDescent="0.25">
      <c r="A154" t="s">
        <v>1541</v>
      </c>
      <c r="B154" t="s">
        <v>1686</v>
      </c>
      <c r="C154" t="s">
        <v>1</v>
      </c>
      <c r="D154" t="s">
        <v>0</v>
      </c>
      <c r="E154">
        <v>423</v>
      </c>
      <c r="F154" t="s">
        <v>1583</v>
      </c>
      <c r="G154" t="s">
        <v>1584</v>
      </c>
      <c r="H154" s="3">
        <v>0</v>
      </c>
      <c r="I154" s="3">
        <v>0</v>
      </c>
      <c r="J154" s="3">
        <v>0</v>
      </c>
      <c r="K154" s="3">
        <v>44.25</v>
      </c>
      <c r="L154" s="3">
        <v>0</v>
      </c>
      <c r="M154" s="3">
        <v>0</v>
      </c>
      <c r="N154" s="3">
        <v>0</v>
      </c>
      <c r="O154" s="3">
        <v>5.7525000000000004</v>
      </c>
      <c r="P154" s="3">
        <v>50.002499999999998</v>
      </c>
      <c r="Q154" s="3" t="s">
        <v>1542</v>
      </c>
      <c r="R154">
        <v>3</v>
      </c>
    </row>
    <row r="155" spans="1:18" x14ac:dyDescent="0.25">
      <c r="A155" t="s">
        <v>1541</v>
      </c>
      <c r="B155" t="s">
        <v>1684</v>
      </c>
      <c r="C155" t="s">
        <v>1</v>
      </c>
      <c r="D155" t="s">
        <v>0</v>
      </c>
      <c r="E155">
        <v>409</v>
      </c>
      <c r="F155" t="s">
        <v>1583</v>
      </c>
      <c r="G155" t="s">
        <v>1584</v>
      </c>
      <c r="H155" s="3">
        <v>0</v>
      </c>
      <c r="I155" s="3">
        <v>0</v>
      </c>
      <c r="J155" s="3">
        <v>0</v>
      </c>
      <c r="K155" s="3">
        <v>227.43</v>
      </c>
      <c r="L155" s="3">
        <v>0</v>
      </c>
      <c r="M155" s="3">
        <v>0</v>
      </c>
      <c r="N155" s="3">
        <v>0</v>
      </c>
      <c r="O155" s="3">
        <v>29.565900000000003</v>
      </c>
      <c r="P155" s="3">
        <v>256.99590000000001</v>
      </c>
      <c r="Q155" s="3" t="s">
        <v>1542</v>
      </c>
      <c r="R155">
        <v>3</v>
      </c>
    </row>
    <row r="156" spans="1:18" x14ac:dyDescent="0.25">
      <c r="A156" t="s">
        <v>1541</v>
      </c>
      <c r="B156" t="s">
        <v>1681</v>
      </c>
      <c r="C156" t="s">
        <v>1</v>
      </c>
      <c r="D156" t="s">
        <v>0</v>
      </c>
      <c r="E156">
        <v>1135667</v>
      </c>
      <c r="F156" t="s">
        <v>431</v>
      </c>
      <c r="G156" t="s">
        <v>713</v>
      </c>
      <c r="H156" s="3">
        <v>0</v>
      </c>
      <c r="I156" s="3">
        <v>0</v>
      </c>
      <c r="J156" s="3">
        <v>0</v>
      </c>
      <c r="K156" s="3">
        <v>173.5</v>
      </c>
      <c r="L156" s="3">
        <v>0</v>
      </c>
      <c r="M156" s="3">
        <v>0</v>
      </c>
      <c r="N156" s="3">
        <v>0</v>
      </c>
      <c r="O156" s="3">
        <v>22.555</v>
      </c>
      <c r="P156" s="3">
        <v>196.05500000000001</v>
      </c>
      <c r="Q156" s="3">
        <v>0</v>
      </c>
      <c r="R156">
        <v>3</v>
      </c>
    </row>
    <row r="157" spans="1:18" x14ac:dyDescent="0.25">
      <c r="A157" t="s">
        <v>1541</v>
      </c>
      <c r="B157" t="s">
        <v>1683</v>
      </c>
      <c r="C157" t="s">
        <v>1</v>
      </c>
      <c r="D157" t="s">
        <v>0</v>
      </c>
      <c r="E157">
        <v>127586</v>
      </c>
      <c r="F157" t="s">
        <v>844</v>
      </c>
      <c r="G157" t="s">
        <v>845</v>
      </c>
      <c r="H157" s="3">
        <v>0</v>
      </c>
      <c r="I157" s="3">
        <v>0</v>
      </c>
      <c r="J157" s="3">
        <v>0</v>
      </c>
      <c r="K157" s="3">
        <v>58.91</v>
      </c>
      <c r="L157" s="3">
        <v>0</v>
      </c>
      <c r="M157" s="3">
        <v>0</v>
      </c>
      <c r="N157" s="3">
        <v>0</v>
      </c>
      <c r="O157" s="3">
        <v>7.6582999999999997</v>
      </c>
      <c r="P157" s="3">
        <v>66.568299999999994</v>
      </c>
      <c r="Q157" s="3">
        <v>0</v>
      </c>
      <c r="R157">
        <v>3</v>
      </c>
    </row>
    <row r="158" spans="1:18" x14ac:dyDescent="0.25">
      <c r="A158" t="s">
        <v>1541</v>
      </c>
      <c r="B158" t="s">
        <v>1685</v>
      </c>
      <c r="C158" t="s">
        <v>1</v>
      </c>
      <c r="D158" t="s">
        <v>0</v>
      </c>
      <c r="E158">
        <v>143047</v>
      </c>
      <c r="F158" t="s">
        <v>844</v>
      </c>
      <c r="G158" t="s">
        <v>845</v>
      </c>
      <c r="H158" s="3">
        <v>0</v>
      </c>
      <c r="I158" s="3">
        <v>0</v>
      </c>
      <c r="J158" s="3">
        <v>0</v>
      </c>
      <c r="K158" s="3">
        <v>24.35</v>
      </c>
      <c r="L158" s="3">
        <v>0</v>
      </c>
      <c r="M158" s="3">
        <v>0</v>
      </c>
      <c r="N158" s="3">
        <v>0</v>
      </c>
      <c r="O158" s="3">
        <v>3.1655000000000002</v>
      </c>
      <c r="P158" s="3">
        <v>27.515500000000003</v>
      </c>
      <c r="Q158" s="3">
        <v>0</v>
      </c>
      <c r="R158">
        <v>3</v>
      </c>
    </row>
    <row r="159" spans="1:18" x14ac:dyDescent="0.25">
      <c r="A159" t="s">
        <v>1541</v>
      </c>
      <c r="B159" t="s">
        <v>1681</v>
      </c>
      <c r="C159" t="s">
        <v>1</v>
      </c>
      <c r="D159" t="s">
        <v>0</v>
      </c>
      <c r="E159">
        <v>138241</v>
      </c>
      <c r="F159" t="s">
        <v>388</v>
      </c>
      <c r="G159" t="s">
        <v>389</v>
      </c>
      <c r="H159" s="3">
        <v>1.22</v>
      </c>
      <c r="I159" s="3">
        <v>0</v>
      </c>
      <c r="J159" s="3">
        <v>0</v>
      </c>
      <c r="K159" s="3">
        <v>12.2</v>
      </c>
      <c r="L159" s="3">
        <v>0</v>
      </c>
      <c r="M159" s="3">
        <v>0</v>
      </c>
      <c r="N159" s="3">
        <v>0</v>
      </c>
      <c r="O159" s="3">
        <v>1.5859999999999999</v>
      </c>
      <c r="P159" s="3">
        <v>15.006</v>
      </c>
      <c r="Q159" s="3">
        <v>0</v>
      </c>
      <c r="R159">
        <v>3</v>
      </c>
    </row>
    <row r="160" spans="1:18" x14ac:dyDescent="0.25">
      <c r="A160" t="s">
        <v>1541</v>
      </c>
      <c r="B160" t="s">
        <v>1684</v>
      </c>
      <c r="C160" t="s">
        <v>1</v>
      </c>
      <c r="D160" t="s">
        <v>0</v>
      </c>
      <c r="E160">
        <v>138372</v>
      </c>
      <c r="F160" t="s">
        <v>388</v>
      </c>
      <c r="G160" t="s">
        <v>389</v>
      </c>
      <c r="H160" s="3">
        <v>1.98</v>
      </c>
      <c r="I160" s="3">
        <v>0</v>
      </c>
      <c r="J160" s="3">
        <v>0</v>
      </c>
      <c r="K160" s="3">
        <v>20.37</v>
      </c>
      <c r="L160" s="3">
        <v>0</v>
      </c>
      <c r="M160" s="3">
        <v>0</v>
      </c>
      <c r="N160" s="3">
        <v>0</v>
      </c>
      <c r="O160" s="3">
        <v>2.6481000000000003</v>
      </c>
      <c r="P160" s="3">
        <v>24.998100000000001</v>
      </c>
      <c r="Q160" s="3">
        <v>0</v>
      </c>
      <c r="R160">
        <v>3</v>
      </c>
    </row>
    <row r="161" spans="1:18" x14ac:dyDescent="0.25">
      <c r="A161" t="s">
        <v>1541</v>
      </c>
      <c r="B161" t="s">
        <v>1683</v>
      </c>
      <c r="C161" t="s">
        <v>1</v>
      </c>
      <c r="D161" t="s">
        <v>0</v>
      </c>
      <c r="E161">
        <v>383</v>
      </c>
      <c r="F161" t="s">
        <v>590</v>
      </c>
      <c r="G161" t="s">
        <v>591</v>
      </c>
      <c r="H161" s="3">
        <v>0</v>
      </c>
      <c r="I161" s="3">
        <v>0</v>
      </c>
      <c r="J161" s="3">
        <v>0</v>
      </c>
      <c r="K161" s="3">
        <v>9.74</v>
      </c>
      <c r="L161" s="3">
        <v>0</v>
      </c>
      <c r="M161" s="3">
        <v>0</v>
      </c>
      <c r="N161" s="3">
        <v>0</v>
      </c>
      <c r="O161" s="3">
        <v>1.2662</v>
      </c>
      <c r="P161" s="3">
        <v>11.0062</v>
      </c>
      <c r="Q161" s="3">
        <v>0</v>
      </c>
      <c r="R161">
        <v>3</v>
      </c>
    </row>
    <row r="162" spans="1:18" x14ac:dyDescent="0.25">
      <c r="A162" t="s">
        <v>1541</v>
      </c>
      <c r="B162" t="s">
        <v>1682</v>
      </c>
      <c r="C162" t="s">
        <v>1</v>
      </c>
      <c r="D162" t="s">
        <v>0</v>
      </c>
      <c r="E162">
        <v>5534</v>
      </c>
      <c r="F162" t="s">
        <v>796</v>
      </c>
      <c r="G162" t="s">
        <v>797</v>
      </c>
      <c r="H162" s="3">
        <v>2.77</v>
      </c>
      <c r="I162" s="3">
        <v>0</v>
      </c>
      <c r="J162" s="3">
        <v>0</v>
      </c>
      <c r="K162" s="3">
        <v>29.42</v>
      </c>
      <c r="L162" s="3">
        <v>0</v>
      </c>
      <c r="M162" s="3">
        <v>0</v>
      </c>
      <c r="N162" s="3">
        <v>0</v>
      </c>
      <c r="O162" s="3">
        <v>3.8246000000000002</v>
      </c>
      <c r="P162" s="3">
        <v>36.014600000000002</v>
      </c>
      <c r="Q162" s="3">
        <v>0</v>
      </c>
      <c r="R162">
        <v>3</v>
      </c>
    </row>
    <row r="163" spans="1:18" x14ac:dyDescent="0.25">
      <c r="A163" t="s">
        <v>1541</v>
      </c>
      <c r="B163" t="s">
        <v>1681</v>
      </c>
      <c r="C163" t="s">
        <v>1</v>
      </c>
      <c r="D163" t="s">
        <v>0</v>
      </c>
      <c r="E163">
        <v>10164</v>
      </c>
      <c r="F163" t="s">
        <v>707</v>
      </c>
      <c r="G163" t="s">
        <v>708</v>
      </c>
      <c r="H163" s="3">
        <v>0.77</v>
      </c>
      <c r="I163" s="3">
        <v>0</v>
      </c>
      <c r="J163" s="3">
        <v>0</v>
      </c>
      <c r="K163" s="3">
        <v>8.17</v>
      </c>
      <c r="L163" s="3">
        <v>0</v>
      </c>
      <c r="M163" s="3">
        <v>0</v>
      </c>
      <c r="N163" s="3">
        <v>0</v>
      </c>
      <c r="O163" s="3">
        <v>1.0621</v>
      </c>
      <c r="P163" s="3">
        <v>10.002099999999999</v>
      </c>
      <c r="Q163" s="3">
        <v>0</v>
      </c>
      <c r="R163">
        <v>3</v>
      </c>
    </row>
    <row r="164" spans="1:18" x14ac:dyDescent="0.25">
      <c r="A164" t="s">
        <v>1541</v>
      </c>
      <c r="B164" t="s">
        <v>1680</v>
      </c>
      <c r="C164" t="s">
        <v>1</v>
      </c>
      <c r="D164" t="s">
        <v>0</v>
      </c>
      <c r="E164">
        <v>5039995</v>
      </c>
      <c r="F164" t="s">
        <v>685</v>
      </c>
      <c r="G164" t="s">
        <v>686</v>
      </c>
      <c r="H164" s="3">
        <v>0</v>
      </c>
      <c r="I164" s="3">
        <v>0</v>
      </c>
      <c r="J164" s="3">
        <v>0</v>
      </c>
      <c r="K164" s="3">
        <v>120.57</v>
      </c>
      <c r="L164" s="3">
        <v>0</v>
      </c>
      <c r="M164" s="3">
        <v>0</v>
      </c>
      <c r="N164" s="3">
        <v>0</v>
      </c>
      <c r="O164" s="3">
        <v>15.674099999999999</v>
      </c>
      <c r="P164" s="3">
        <v>136.2441</v>
      </c>
      <c r="Q164" s="3">
        <v>0</v>
      </c>
      <c r="R164">
        <v>3</v>
      </c>
    </row>
    <row r="165" spans="1:18" x14ac:dyDescent="0.25">
      <c r="A165" t="s">
        <v>1541</v>
      </c>
      <c r="B165" t="s">
        <v>1679</v>
      </c>
      <c r="C165" t="s">
        <v>1</v>
      </c>
      <c r="D165" t="s">
        <v>0</v>
      </c>
      <c r="E165">
        <v>2024812</v>
      </c>
      <c r="F165" t="s">
        <v>424</v>
      </c>
      <c r="G165" t="s">
        <v>425</v>
      </c>
      <c r="H165" s="3">
        <v>0</v>
      </c>
      <c r="I165" s="3">
        <v>0</v>
      </c>
      <c r="J165" s="3">
        <v>0</v>
      </c>
      <c r="K165" s="3">
        <v>2.57</v>
      </c>
      <c r="L165" s="3">
        <v>0</v>
      </c>
      <c r="M165" s="3">
        <v>0</v>
      </c>
      <c r="N165" s="3">
        <v>0</v>
      </c>
      <c r="O165" s="3">
        <v>0.33410000000000001</v>
      </c>
      <c r="P165" s="3">
        <v>2.9040999999999997</v>
      </c>
      <c r="Q165" s="3">
        <v>0</v>
      </c>
      <c r="R165">
        <v>3</v>
      </c>
    </row>
    <row r="166" spans="1:18" x14ac:dyDescent="0.25">
      <c r="A166" t="s">
        <v>1541</v>
      </c>
      <c r="B166" t="s">
        <v>1677</v>
      </c>
      <c r="C166" t="s">
        <v>1</v>
      </c>
      <c r="D166" t="s">
        <v>0</v>
      </c>
      <c r="E166">
        <v>92909</v>
      </c>
      <c r="F166" t="s">
        <v>844</v>
      </c>
      <c r="G166" t="s">
        <v>845</v>
      </c>
      <c r="H166" s="3">
        <v>0</v>
      </c>
      <c r="I166" s="3">
        <v>0</v>
      </c>
      <c r="J166" s="3">
        <v>0</v>
      </c>
      <c r="K166" s="3">
        <v>43.49</v>
      </c>
      <c r="L166" s="3">
        <v>0</v>
      </c>
      <c r="M166" s="3">
        <v>0</v>
      </c>
      <c r="N166" s="3">
        <v>0</v>
      </c>
      <c r="O166" s="3">
        <v>5.6537000000000006</v>
      </c>
      <c r="P166" s="3">
        <v>49.143700000000003</v>
      </c>
      <c r="Q166" s="3">
        <v>0</v>
      </c>
      <c r="R166">
        <v>3</v>
      </c>
    </row>
    <row r="167" spans="1:18" x14ac:dyDescent="0.25">
      <c r="A167" t="s">
        <v>1541</v>
      </c>
      <c r="B167" t="s">
        <v>1678</v>
      </c>
      <c r="C167" t="s">
        <v>1</v>
      </c>
      <c r="D167" t="s">
        <v>0</v>
      </c>
      <c r="E167">
        <v>15768</v>
      </c>
      <c r="F167" t="s">
        <v>1136</v>
      </c>
      <c r="G167" t="s">
        <v>1137</v>
      </c>
      <c r="H167" s="3">
        <v>0</v>
      </c>
      <c r="I167" s="3">
        <v>0</v>
      </c>
      <c r="J167" s="3">
        <v>0</v>
      </c>
      <c r="K167" s="3">
        <v>131.24</v>
      </c>
      <c r="L167" s="3">
        <v>0</v>
      </c>
      <c r="M167" s="3">
        <v>0</v>
      </c>
      <c r="N167" s="3">
        <v>0</v>
      </c>
      <c r="O167" s="3">
        <v>17.061200000000003</v>
      </c>
      <c r="P167" s="3">
        <v>148.30120000000002</v>
      </c>
      <c r="Q167" s="3">
        <v>0</v>
      </c>
      <c r="R167">
        <v>3</v>
      </c>
    </row>
    <row r="168" spans="1:18" x14ac:dyDescent="0.25">
      <c r="A168" t="s">
        <v>1541</v>
      </c>
      <c r="B168" t="s">
        <v>1677</v>
      </c>
      <c r="C168" t="s">
        <v>1</v>
      </c>
      <c r="D168" t="s">
        <v>0</v>
      </c>
      <c r="E168">
        <v>161200</v>
      </c>
      <c r="F168" t="s">
        <v>388</v>
      </c>
      <c r="G168" t="s">
        <v>389</v>
      </c>
      <c r="H168" s="3">
        <v>2.0299999999999998</v>
      </c>
      <c r="I168" s="3">
        <v>0</v>
      </c>
      <c r="J168" s="3">
        <v>0</v>
      </c>
      <c r="K168" s="3">
        <v>21.21</v>
      </c>
      <c r="L168" s="3">
        <v>0</v>
      </c>
      <c r="M168" s="3">
        <v>0</v>
      </c>
      <c r="N168" s="3">
        <v>0</v>
      </c>
      <c r="O168" s="3">
        <v>2.7573000000000003</v>
      </c>
      <c r="P168" s="3">
        <v>25.997300000000003</v>
      </c>
      <c r="Q168" s="3">
        <v>0</v>
      </c>
      <c r="R168">
        <v>3</v>
      </c>
    </row>
    <row r="169" spans="1:18" x14ac:dyDescent="0.25">
      <c r="A169" t="s">
        <v>1541</v>
      </c>
      <c r="B169" t="s">
        <v>1676</v>
      </c>
      <c r="C169" t="s">
        <v>1</v>
      </c>
      <c r="D169" t="s">
        <v>0</v>
      </c>
      <c r="E169">
        <v>88199</v>
      </c>
      <c r="F169" t="s">
        <v>844</v>
      </c>
      <c r="G169" t="s">
        <v>845</v>
      </c>
      <c r="H169" s="3">
        <v>0</v>
      </c>
      <c r="I169" s="3">
        <v>0</v>
      </c>
      <c r="J169" s="3">
        <v>0</v>
      </c>
      <c r="K169" s="3">
        <v>61.87</v>
      </c>
      <c r="L169" s="3">
        <v>0</v>
      </c>
      <c r="M169" s="3">
        <v>0</v>
      </c>
      <c r="N169" s="3">
        <v>0</v>
      </c>
      <c r="O169" s="3">
        <v>8.0431000000000008</v>
      </c>
      <c r="P169" s="3">
        <v>69.9131</v>
      </c>
      <c r="Q169" s="3">
        <v>0</v>
      </c>
      <c r="R169">
        <v>3</v>
      </c>
    </row>
    <row r="170" spans="1:18" x14ac:dyDescent="0.25">
      <c r="A170" t="s">
        <v>1541</v>
      </c>
      <c r="B170" t="s">
        <v>1675</v>
      </c>
      <c r="C170" t="s">
        <v>1</v>
      </c>
      <c r="D170" t="s">
        <v>0</v>
      </c>
      <c r="E170">
        <v>34137</v>
      </c>
      <c r="F170" t="s">
        <v>155</v>
      </c>
      <c r="G170" t="s">
        <v>745</v>
      </c>
      <c r="H170" s="3">
        <v>1.32</v>
      </c>
      <c r="I170" s="3">
        <v>0</v>
      </c>
      <c r="J170" s="3">
        <v>0</v>
      </c>
      <c r="K170" s="3">
        <v>13.88</v>
      </c>
      <c r="L170" s="3">
        <v>0</v>
      </c>
      <c r="M170" s="3">
        <v>0</v>
      </c>
      <c r="N170" s="3">
        <v>0</v>
      </c>
      <c r="O170" s="3">
        <v>1.8044000000000002</v>
      </c>
      <c r="P170" s="3">
        <v>17.0044</v>
      </c>
      <c r="Q170" s="3">
        <v>0</v>
      </c>
      <c r="R170">
        <v>3</v>
      </c>
    </row>
    <row r="171" spans="1:18" x14ac:dyDescent="0.25">
      <c r="A171" t="s">
        <v>1541</v>
      </c>
      <c r="B171" t="s">
        <v>1674</v>
      </c>
      <c r="C171" t="s">
        <v>1</v>
      </c>
      <c r="D171" t="s">
        <v>0</v>
      </c>
      <c r="E171">
        <v>738462</v>
      </c>
      <c r="F171" t="s">
        <v>424</v>
      </c>
      <c r="G171" t="s">
        <v>425</v>
      </c>
      <c r="H171" s="3">
        <v>0</v>
      </c>
      <c r="I171" s="3">
        <v>0</v>
      </c>
      <c r="J171" s="3">
        <v>0</v>
      </c>
      <c r="K171" s="3">
        <v>11.77</v>
      </c>
      <c r="L171" s="3">
        <v>0</v>
      </c>
      <c r="M171" s="3">
        <v>0</v>
      </c>
      <c r="N171" s="3">
        <v>0</v>
      </c>
      <c r="O171" s="3">
        <v>1.5301</v>
      </c>
      <c r="P171" s="3">
        <v>13.3001</v>
      </c>
      <c r="Q171" s="3">
        <v>0</v>
      </c>
      <c r="R171">
        <v>3</v>
      </c>
    </row>
    <row r="172" spans="1:18" x14ac:dyDescent="0.25">
      <c r="A172" t="s">
        <v>1657</v>
      </c>
      <c r="B172" t="s">
        <v>1669</v>
      </c>
      <c r="C172" t="s">
        <v>1</v>
      </c>
      <c r="D172" t="s">
        <v>0</v>
      </c>
      <c r="E172">
        <v>31355655</v>
      </c>
      <c r="F172" t="s">
        <v>402</v>
      </c>
      <c r="G172" t="s">
        <v>403</v>
      </c>
      <c r="H172" s="3">
        <v>0</v>
      </c>
      <c r="I172" s="3">
        <v>0</v>
      </c>
      <c r="J172" s="3">
        <v>0</v>
      </c>
      <c r="K172" s="3">
        <v>73</v>
      </c>
      <c r="L172" s="3">
        <v>0</v>
      </c>
      <c r="M172" s="3">
        <v>0</v>
      </c>
      <c r="N172" s="3">
        <v>0</v>
      </c>
      <c r="O172" s="3">
        <v>9.49</v>
      </c>
      <c r="P172" s="3">
        <v>82.49</v>
      </c>
      <c r="Q172" s="3">
        <v>0</v>
      </c>
      <c r="R172">
        <v>3</v>
      </c>
    </row>
    <row r="173" spans="1:18" x14ac:dyDescent="0.25">
      <c r="A173" t="s">
        <v>1657</v>
      </c>
      <c r="B173" t="s">
        <v>1673</v>
      </c>
      <c r="C173" t="s">
        <v>1</v>
      </c>
      <c r="D173" t="s">
        <v>0</v>
      </c>
      <c r="E173">
        <v>809</v>
      </c>
      <c r="F173" t="s">
        <v>824</v>
      </c>
      <c r="G173" t="s">
        <v>825</v>
      </c>
      <c r="H173" s="3">
        <v>0</v>
      </c>
      <c r="I173" s="3">
        <v>0</v>
      </c>
      <c r="J173" s="3">
        <v>0</v>
      </c>
      <c r="K173" s="3">
        <v>17.7</v>
      </c>
      <c r="L173" s="3">
        <v>0</v>
      </c>
      <c r="M173" s="3">
        <v>0</v>
      </c>
      <c r="N173" s="3">
        <v>0</v>
      </c>
      <c r="O173" s="3">
        <v>2.3010000000000002</v>
      </c>
      <c r="P173" s="3">
        <v>20.000999999999998</v>
      </c>
      <c r="Q173" s="3">
        <v>0</v>
      </c>
      <c r="R173">
        <v>3</v>
      </c>
    </row>
    <row r="174" spans="1:18" x14ac:dyDescent="0.25">
      <c r="A174" t="s">
        <v>1657</v>
      </c>
      <c r="B174" t="s">
        <v>1672</v>
      </c>
      <c r="C174" t="s">
        <v>1</v>
      </c>
      <c r="D174" t="s">
        <v>0</v>
      </c>
      <c r="E174">
        <v>731</v>
      </c>
      <c r="F174" t="s">
        <v>824</v>
      </c>
      <c r="G174" t="s">
        <v>825</v>
      </c>
      <c r="H174" s="3">
        <v>0</v>
      </c>
      <c r="I174" s="3">
        <v>0</v>
      </c>
      <c r="J174" s="3">
        <v>0</v>
      </c>
      <c r="K174" s="3">
        <v>38.4</v>
      </c>
      <c r="L174" s="3">
        <v>0</v>
      </c>
      <c r="M174" s="3">
        <v>0</v>
      </c>
      <c r="N174" s="3">
        <v>0</v>
      </c>
      <c r="O174" s="3">
        <v>4.992</v>
      </c>
      <c r="P174" s="3">
        <v>43.391999999999996</v>
      </c>
      <c r="Q174" s="3">
        <v>0</v>
      </c>
      <c r="R174">
        <v>3</v>
      </c>
    </row>
    <row r="175" spans="1:18" x14ac:dyDescent="0.25">
      <c r="A175" t="s">
        <v>1657</v>
      </c>
      <c r="B175" t="s">
        <v>1671</v>
      </c>
      <c r="C175" t="s">
        <v>1</v>
      </c>
      <c r="D175" t="s">
        <v>0</v>
      </c>
      <c r="E175">
        <v>218143</v>
      </c>
      <c r="F175" t="s">
        <v>424</v>
      </c>
      <c r="G175" t="s">
        <v>425</v>
      </c>
      <c r="H175" s="3">
        <v>0</v>
      </c>
      <c r="I175" s="3">
        <v>0</v>
      </c>
      <c r="J175" s="3">
        <v>0</v>
      </c>
      <c r="K175" s="3">
        <v>11.02</v>
      </c>
      <c r="L175" s="3">
        <v>0</v>
      </c>
      <c r="M175" s="3">
        <v>0</v>
      </c>
      <c r="N175" s="3">
        <v>0</v>
      </c>
      <c r="O175" s="3">
        <v>1.4326000000000001</v>
      </c>
      <c r="P175" s="3">
        <v>12.4526</v>
      </c>
      <c r="Q175" s="3">
        <v>0</v>
      </c>
      <c r="R175">
        <v>3</v>
      </c>
    </row>
    <row r="176" spans="1:18" x14ac:dyDescent="0.25">
      <c r="A176" t="s">
        <v>1657</v>
      </c>
      <c r="B176" t="s">
        <v>1671</v>
      </c>
      <c r="C176" t="s">
        <v>1</v>
      </c>
      <c r="D176" t="s">
        <v>0</v>
      </c>
      <c r="E176">
        <v>357886</v>
      </c>
      <c r="F176" t="s">
        <v>635</v>
      </c>
      <c r="G176" t="s">
        <v>636</v>
      </c>
      <c r="H176" s="3">
        <v>2.66</v>
      </c>
      <c r="I176" s="3">
        <v>0</v>
      </c>
      <c r="J176" s="3">
        <v>0</v>
      </c>
      <c r="K176" s="3">
        <v>25.26</v>
      </c>
      <c r="L176" s="3">
        <v>0</v>
      </c>
      <c r="M176" s="3">
        <v>0</v>
      </c>
      <c r="N176" s="3">
        <v>0</v>
      </c>
      <c r="O176" s="3">
        <v>3.2838000000000003</v>
      </c>
      <c r="P176" s="3">
        <v>31.203800000000001</v>
      </c>
      <c r="Q176" s="3">
        <v>0</v>
      </c>
      <c r="R176">
        <v>3</v>
      </c>
    </row>
    <row r="177" spans="1:18" x14ac:dyDescent="0.25">
      <c r="A177" t="s">
        <v>1657</v>
      </c>
      <c r="B177" t="s">
        <v>1666</v>
      </c>
      <c r="C177" t="s">
        <v>1</v>
      </c>
      <c r="D177" t="s">
        <v>0</v>
      </c>
      <c r="E177">
        <v>355</v>
      </c>
      <c r="F177" t="s">
        <v>590</v>
      </c>
      <c r="G177" t="s">
        <v>591</v>
      </c>
      <c r="H177" s="3">
        <v>0</v>
      </c>
      <c r="I177" s="3">
        <v>0</v>
      </c>
      <c r="J177" s="3">
        <v>0</v>
      </c>
      <c r="K177" s="3">
        <v>2.66</v>
      </c>
      <c r="L177" s="3">
        <v>0</v>
      </c>
      <c r="M177" s="3">
        <v>0</v>
      </c>
      <c r="N177" s="3">
        <v>0</v>
      </c>
      <c r="O177" s="3">
        <v>0.34580000000000005</v>
      </c>
      <c r="P177" s="3">
        <v>3.0058000000000002</v>
      </c>
      <c r="Q177" s="3">
        <v>0</v>
      </c>
      <c r="R177">
        <v>3</v>
      </c>
    </row>
    <row r="178" spans="1:18" x14ac:dyDescent="0.25">
      <c r="A178" t="s">
        <v>1657</v>
      </c>
      <c r="B178" t="s">
        <v>1670</v>
      </c>
      <c r="C178" t="s">
        <v>1</v>
      </c>
      <c r="D178" t="s">
        <v>0</v>
      </c>
      <c r="E178">
        <v>1333</v>
      </c>
      <c r="F178" t="s">
        <v>1212</v>
      </c>
      <c r="G178" t="s">
        <v>1213</v>
      </c>
      <c r="H178" s="3">
        <v>0</v>
      </c>
      <c r="I178" s="3">
        <v>0</v>
      </c>
      <c r="J178" s="3">
        <v>0</v>
      </c>
      <c r="K178" s="3">
        <v>33.630000000000003</v>
      </c>
      <c r="L178" s="3">
        <v>0</v>
      </c>
      <c r="M178" s="3">
        <v>0</v>
      </c>
      <c r="N178" s="3">
        <v>0</v>
      </c>
      <c r="O178" s="3">
        <v>4.3719000000000001</v>
      </c>
      <c r="P178" s="3">
        <v>38.001900000000006</v>
      </c>
      <c r="Q178" s="3">
        <v>0</v>
      </c>
      <c r="R178">
        <v>3</v>
      </c>
    </row>
    <row r="179" spans="1:18" x14ac:dyDescent="0.25">
      <c r="A179" t="s">
        <v>1657</v>
      </c>
      <c r="B179" t="s">
        <v>1666</v>
      </c>
      <c r="C179" t="s">
        <v>1</v>
      </c>
      <c r="D179" t="s">
        <v>0</v>
      </c>
      <c r="E179">
        <v>48776</v>
      </c>
      <c r="F179" t="s">
        <v>844</v>
      </c>
      <c r="G179" t="s">
        <v>845</v>
      </c>
      <c r="H179" s="3">
        <v>0</v>
      </c>
      <c r="I179" s="3">
        <v>0</v>
      </c>
      <c r="J179" s="3">
        <v>0</v>
      </c>
      <c r="K179" s="3">
        <v>15.66</v>
      </c>
      <c r="L179" s="3">
        <v>0</v>
      </c>
      <c r="M179" s="3">
        <v>0</v>
      </c>
      <c r="N179" s="3">
        <v>0</v>
      </c>
      <c r="O179" s="3">
        <v>2.0358000000000001</v>
      </c>
      <c r="P179" s="3">
        <v>17.695799999999998</v>
      </c>
      <c r="Q179" s="3">
        <v>0</v>
      </c>
      <c r="R179">
        <v>3</v>
      </c>
    </row>
    <row r="180" spans="1:18" x14ac:dyDescent="0.25">
      <c r="A180" t="s">
        <v>1657</v>
      </c>
      <c r="B180" t="s">
        <v>1669</v>
      </c>
      <c r="C180" t="s">
        <v>1</v>
      </c>
      <c r="D180" t="s">
        <v>0</v>
      </c>
      <c r="E180">
        <v>35739</v>
      </c>
      <c r="F180" t="s">
        <v>733</v>
      </c>
      <c r="G180" t="s">
        <v>734</v>
      </c>
      <c r="H180" s="3">
        <v>0</v>
      </c>
      <c r="I180" s="3">
        <v>0</v>
      </c>
      <c r="J180" s="3">
        <v>0</v>
      </c>
      <c r="K180" s="3">
        <v>3.45</v>
      </c>
      <c r="L180" s="3">
        <v>0</v>
      </c>
      <c r="M180" s="3">
        <v>0</v>
      </c>
      <c r="N180" s="3">
        <v>0</v>
      </c>
      <c r="O180" s="3">
        <v>0.44850000000000007</v>
      </c>
      <c r="P180" s="3">
        <v>3.8985000000000003</v>
      </c>
      <c r="Q180" s="3">
        <v>0</v>
      </c>
      <c r="R180">
        <v>3</v>
      </c>
    </row>
    <row r="181" spans="1:18" x14ac:dyDescent="0.25">
      <c r="A181" t="s">
        <v>1657</v>
      </c>
      <c r="B181" t="s">
        <v>1668</v>
      </c>
      <c r="C181" t="s">
        <v>1</v>
      </c>
      <c r="D181" t="s">
        <v>0</v>
      </c>
      <c r="E181">
        <v>363901</v>
      </c>
      <c r="F181" t="s">
        <v>424</v>
      </c>
      <c r="G181" t="s">
        <v>425</v>
      </c>
      <c r="H181" s="3">
        <v>0</v>
      </c>
      <c r="I181" s="3">
        <v>0</v>
      </c>
      <c r="J181" s="3">
        <v>0</v>
      </c>
      <c r="K181" s="3">
        <v>2.2999999999999998</v>
      </c>
      <c r="L181" s="3">
        <v>0</v>
      </c>
      <c r="M181" s="3">
        <v>0</v>
      </c>
      <c r="N181" s="3">
        <v>0</v>
      </c>
      <c r="O181" s="3">
        <v>0.29899999999999999</v>
      </c>
      <c r="P181" s="3">
        <v>2.5989999999999998</v>
      </c>
      <c r="Q181" s="3">
        <v>0</v>
      </c>
      <c r="R181">
        <v>3</v>
      </c>
    </row>
    <row r="182" spans="1:18" x14ac:dyDescent="0.25">
      <c r="A182" t="s">
        <v>1657</v>
      </c>
      <c r="B182" t="s">
        <v>1667</v>
      </c>
      <c r="C182" t="s">
        <v>1</v>
      </c>
      <c r="D182" t="s">
        <v>0</v>
      </c>
      <c r="E182">
        <v>1077970</v>
      </c>
      <c r="F182" t="s">
        <v>408</v>
      </c>
      <c r="G182" t="s">
        <v>409</v>
      </c>
      <c r="H182" s="3">
        <v>0</v>
      </c>
      <c r="I182" s="3">
        <v>0</v>
      </c>
      <c r="J182" s="3">
        <v>0</v>
      </c>
      <c r="K182" s="3">
        <v>18.41</v>
      </c>
      <c r="L182" s="3">
        <v>0</v>
      </c>
      <c r="M182" s="3">
        <v>0</v>
      </c>
      <c r="N182" s="3">
        <v>0</v>
      </c>
      <c r="O182" s="3">
        <v>2.3933</v>
      </c>
      <c r="P182" s="3">
        <v>20.8033</v>
      </c>
      <c r="Q182" s="3">
        <v>0</v>
      </c>
      <c r="R182">
        <v>3</v>
      </c>
    </row>
    <row r="183" spans="1:18" x14ac:dyDescent="0.25">
      <c r="A183" t="s">
        <v>1657</v>
      </c>
      <c r="B183" t="s">
        <v>1666</v>
      </c>
      <c r="C183" t="s">
        <v>1</v>
      </c>
      <c r="D183" t="s">
        <v>0</v>
      </c>
      <c r="E183">
        <v>353677</v>
      </c>
      <c r="F183" t="s">
        <v>635</v>
      </c>
      <c r="G183" t="s">
        <v>636</v>
      </c>
      <c r="H183" s="3">
        <v>2.59</v>
      </c>
      <c r="I183" s="3">
        <v>0</v>
      </c>
      <c r="J183" s="3">
        <v>0</v>
      </c>
      <c r="K183" s="3">
        <v>26.03</v>
      </c>
      <c r="L183" s="3">
        <v>0</v>
      </c>
      <c r="M183" s="3">
        <v>0</v>
      </c>
      <c r="N183" s="3">
        <v>0</v>
      </c>
      <c r="O183" s="3">
        <v>3.3839000000000001</v>
      </c>
      <c r="P183" s="3">
        <v>32.003900000000002</v>
      </c>
      <c r="Q183" s="3">
        <v>0</v>
      </c>
      <c r="R183">
        <v>3</v>
      </c>
    </row>
    <row r="184" spans="1:18" x14ac:dyDescent="0.25">
      <c r="A184" t="s">
        <v>1657</v>
      </c>
      <c r="B184" t="s">
        <v>1660</v>
      </c>
      <c r="C184" t="s">
        <v>1</v>
      </c>
      <c r="D184" t="s">
        <v>0</v>
      </c>
      <c r="E184">
        <v>18732</v>
      </c>
      <c r="F184" t="s">
        <v>618</v>
      </c>
      <c r="G184" t="s">
        <v>339</v>
      </c>
      <c r="H184" s="3">
        <v>0.82000000000000006</v>
      </c>
      <c r="I184" s="3">
        <v>0</v>
      </c>
      <c r="J184" s="3">
        <v>0</v>
      </c>
      <c r="K184" s="3">
        <v>8.1199999999999992</v>
      </c>
      <c r="L184" s="3">
        <v>0</v>
      </c>
      <c r="M184" s="3">
        <v>0</v>
      </c>
      <c r="N184" s="3">
        <v>0</v>
      </c>
      <c r="O184" s="3">
        <v>1.0555999999999999</v>
      </c>
      <c r="P184" s="3">
        <v>9.9955999999999996</v>
      </c>
      <c r="Q184" s="3">
        <v>0</v>
      </c>
      <c r="R184">
        <v>3</v>
      </c>
    </row>
    <row r="185" spans="1:18" x14ac:dyDescent="0.25">
      <c r="A185" t="s">
        <v>1657</v>
      </c>
      <c r="B185" t="s">
        <v>1665</v>
      </c>
      <c r="C185" t="s">
        <v>1</v>
      </c>
      <c r="D185" t="s">
        <v>0</v>
      </c>
      <c r="E185">
        <v>660</v>
      </c>
      <c r="F185" t="s">
        <v>616</v>
      </c>
      <c r="G185" t="s">
        <v>617</v>
      </c>
      <c r="H185" s="3">
        <v>0.82000000000000006</v>
      </c>
      <c r="I185" s="3">
        <v>0</v>
      </c>
      <c r="J185" s="3">
        <v>0</v>
      </c>
      <c r="K185" s="3">
        <v>8.1199999999999992</v>
      </c>
      <c r="L185" s="3">
        <v>0</v>
      </c>
      <c r="M185" s="3">
        <v>0</v>
      </c>
      <c r="N185" s="3">
        <v>0</v>
      </c>
      <c r="O185" s="3">
        <v>1.0555999999999999</v>
      </c>
      <c r="P185" s="3">
        <v>9.9955999999999996</v>
      </c>
      <c r="Q185" s="3">
        <v>0</v>
      </c>
      <c r="R185">
        <v>3</v>
      </c>
    </row>
    <row r="186" spans="1:18" x14ac:dyDescent="0.25">
      <c r="A186" t="s">
        <v>1657</v>
      </c>
      <c r="B186" t="s">
        <v>1660</v>
      </c>
      <c r="C186" t="s">
        <v>1</v>
      </c>
      <c r="D186" t="s">
        <v>0</v>
      </c>
      <c r="E186">
        <v>224958</v>
      </c>
      <c r="F186" t="s">
        <v>635</v>
      </c>
      <c r="G186" t="s">
        <v>636</v>
      </c>
      <c r="H186" s="3">
        <v>2.34</v>
      </c>
      <c r="I186" s="3">
        <v>0</v>
      </c>
      <c r="J186" s="3">
        <v>0</v>
      </c>
      <c r="K186" s="3">
        <v>23.59</v>
      </c>
      <c r="L186" s="3">
        <v>0</v>
      </c>
      <c r="M186" s="3">
        <v>0</v>
      </c>
      <c r="N186" s="3">
        <v>0</v>
      </c>
      <c r="O186" s="3">
        <v>3.0667</v>
      </c>
      <c r="P186" s="3">
        <v>28.996700000000001</v>
      </c>
      <c r="Q186" s="3">
        <v>0</v>
      </c>
      <c r="R186">
        <v>3</v>
      </c>
    </row>
    <row r="187" spans="1:18" x14ac:dyDescent="0.25">
      <c r="A187" t="s">
        <v>1657</v>
      </c>
      <c r="B187" t="s">
        <v>1664</v>
      </c>
      <c r="C187" t="s">
        <v>1</v>
      </c>
      <c r="D187" t="s">
        <v>0</v>
      </c>
      <c r="E187">
        <v>186</v>
      </c>
      <c r="F187" t="s">
        <v>1662</v>
      </c>
      <c r="G187" t="s">
        <v>1663</v>
      </c>
      <c r="H187" s="3">
        <v>0</v>
      </c>
      <c r="I187" s="3">
        <v>0</v>
      </c>
      <c r="J187" s="3">
        <v>0</v>
      </c>
      <c r="K187" s="3">
        <v>15.45</v>
      </c>
      <c r="L187" s="3">
        <v>0</v>
      </c>
      <c r="M187" s="3">
        <v>0</v>
      </c>
      <c r="N187" s="3">
        <v>0</v>
      </c>
      <c r="O187" s="3">
        <v>2.0085000000000002</v>
      </c>
      <c r="P187" s="3">
        <v>17.458500000000001</v>
      </c>
      <c r="Q187" s="3" t="s">
        <v>1542</v>
      </c>
      <c r="R187">
        <v>3</v>
      </c>
    </row>
    <row r="188" spans="1:18" x14ac:dyDescent="0.25">
      <c r="A188" t="s">
        <v>1657</v>
      </c>
      <c r="B188" t="s">
        <v>1661</v>
      </c>
      <c r="C188" t="s">
        <v>1</v>
      </c>
      <c r="D188" t="s">
        <v>0</v>
      </c>
      <c r="E188">
        <v>36079</v>
      </c>
      <c r="F188" t="s">
        <v>844</v>
      </c>
      <c r="G188" t="s">
        <v>845</v>
      </c>
      <c r="H188" s="3">
        <v>0</v>
      </c>
      <c r="I188" s="3">
        <v>0</v>
      </c>
      <c r="J188" s="3">
        <v>0</v>
      </c>
      <c r="K188" s="3">
        <v>81.5</v>
      </c>
      <c r="L188" s="3">
        <v>0</v>
      </c>
      <c r="M188" s="3">
        <v>0</v>
      </c>
      <c r="N188" s="3">
        <v>0</v>
      </c>
      <c r="O188" s="3">
        <v>10.595000000000001</v>
      </c>
      <c r="P188" s="3">
        <v>92.094999999999999</v>
      </c>
      <c r="Q188" s="3">
        <v>0</v>
      </c>
      <c r="R188">
        <v>3</v>
      </c>
    </row>
    <row r="189" spans="1:18" x14ac:dyDescent="0.25">
      <c r="A189" t="s">
        <v>1657</v>
      </c>
      <c r="B189" t="s">
        <v>1660</v>
      </c>
      <c r="C189" t="s">
        <v>1</v>
      </c>
      <c r="D189" t="s">
        <v>0</v>
      </c>
      <c r="E189">
        <v>50</v>
      </c>
      <c r="F189" t="s">
        <v>1658</v>
      </c>
      <c r="G189" t="s">
        <v>1659</v>
      </c>
      <c r="H189" s="3">
        <v>0</v>
      </c>
      <c r="I189" s="3">
        <v>0</v>
      </c>
      <c r="J189" s="3">
        <v>0</v>
      </c>
      <c r="K189" s="3">
        <v>61.95</v>
      </c>
      <c r="L189" s="3">
        <v>0</v>
      </c>
      <c r="M189" s="3">
        <v>0</v>
      </c>
      <c r="N189" s="3">
        <v>0</v>
      </c>
      <c r="O189" s="3">
        <v>8.0535000000000014</v>
      </c>
      <c r="P189" s="3">
        <v>70.003500000000003</v>
      </c>
      <c r="Q189" s="3" t="s">
        <v>1542</v>
      </c>
      <c r="R189">
        <v>3</v>
      </c>
    </row>
    <row r="190" spans="1:18" x14ac:dyDescent="0.25">
      <c r="A190" t="s">
        <v>1629</v>
      </c>
      <c r="B190" t="s">
        <v>1631</v>
      </c>
      <c r="C190" t="s">
        <v>1</v>
      </c>
      <c r="D190" t="s">
        <v>0</v>
      </c>
      <c r="E190">
        <v>31307314</v>
      </c>
      <c r="F190" t="s">
        <v>402</v>
      </c>
      <c r="G190" t="s">
        <v>403</v>
      </c>
      <c r="H190" s="3">
        <v>0</v>
      </c>
      <c r="I190" s="3">
        <v>0</v>
      </c>
      <c r="J190" s="3">
        <v>0</v>
      </c>
      <c r="K190" s="3">
        <v>35.58</v>
      </c>
      <c r="L190" s="3">
        <v>0</v>
      </c>
      <c r="M190" s="3">
        <v>0</v>
      </c>
      <c r="N190" s="3">
        <v>0</v>
      </c>
      <c r="O190" s="3">
        <v>4.6254</v>
      </c>
      <c r="P190" s="3">
        <v>40.205399999999997</v>
      </c>
      <c r="Q190" s="3">
        <v>0</v>
      </c>
      <c r="R190">
        <v>3</v>
      </c>
    </row>
    <row r="191" spans="1:18" x14ac:dyDescent="0.25">
      <c r="A191" t="s">
        <v>1629</v>
      </c>
      <c r="B191" t="s">
        <v>1631</v>
      </c>
      <c r="C191" t="s">
        <v>1</v>
      </c>
      <c r="D191" t="s">
        <v>0</v>
      </c>
      <c r="E191">
        <v>31307432</v>
      </c>
      <c r="F191" t="s">
        <v>402</v>
      </c>
      <c r="G191" t="s">
        <v>403</v>
      </c>
      <c r="H191" s="3">
        <v>0</v>
      </c>
      <c r="I191" s="3">
        <v>0</v>
      </c>
      <c r="J191" s="3">
        <v>0</v>
      </c>
      <c r="K191" s="3">
        <v>20.170000000000002</v>
      </c>
      <c r="L191" s="3">
        <v>0</v>
      </c>
      <c r="M191" s="3">
        <v>0</v>
      </c>
      <c r="N191" s="3">
        <v>0</v>
      </c>
      <c r="O191" s="3">
        <v>2.6221000000000001</v>
      </c>
      <c r="P191" s="3">
        <v>22.792100000000001</v>
      </c>
      <c r="Q191" s="3">
        <v>0</v>
      </c>
      <c r="R191">
        <v>3</v>
      </c>
    </row>
    <row r="192" spans="1:18" x14ac:dyDescent="0.25">
      <c r="A192" t="s">
        <v>1629</v>
      </c>
      <c r="B192" t="s">
        <v>1656</v>
      </c>
      <c r="C192" t="s">
        <v>1</v>
      </c>
      <c r="D192" t="s">
        <v>0</v>
      </c>
      <c r="E192">
        <v>913</v>
      </c>
      <c r="F192" t="s">
        <v>1654</v>
      </c>
      <c r="G192" t="s">
        <v>1655</v>
      </c>
      <c r="H192" s="3">
        <v>0</v>
      </c>
      <c r="I192" s="3">
        <v>0</v>
      </c>
      <c r="J192" s="3">
        <v>0</v>
      </c>
      <c r="K192" s="3">
        <v>6.19</v>
      </c>
      <c r="L192" s="3">
        <v>0</v>
      </c>
      <c r="M192" s="3">
        <v>0</v>
      </c>
      <c r="N192" s="3">
        <v>0</v>
      </c>
      <c r="O192" s="3">
        <v>0.80470000000000008</v>
      </c>
      <c r="P192" s="3">
        <v>6.9947000000000008</v>
      </c>
      <c r="Q192" s="3" t="s">
        <v>1542</v>
      </c>
      <c r="R192">
        <v>3</v>
      </c>
    </row>
    <row r="193" spans="1:18" x14ac:dyDescent="0.25">
      <c r="A193" t="s">
        <v>1629</v>
      </c>
      <c r="B193" t="s">
        <v>1643</v>
      </c>
      <c r="C193" t="s">
        <v>1</v>
      </c>
      <c r="D193" t="s">
        <v>0</v>
      </c>
      <c r="E193">
        <v>24370</v>
      </c>
      <c r="F193" t="s">
        <v>733</v>
      </c>
      <c r="G193" t="s">
        <v>734</v>
      </c>
      <c r="H193" s="3">
        <v>0</v>
      </c>
      <c r="I193" s="3">
        <v>0</v>
      </c>
      <c r="J193" s="3">
        <v>0</v>
      </c>
      <c r="K193" s="3">
        <v>14.96</v>
      </c>
      <c r="L193" s="3">
        <v>0</v>
      </c>
      <c r="M193" s="3">
        <v>0</v>
      </c>
      <c r="N193" s="3">
        <v>0</v>
      </c>
      <c r="O193" s="3">
        <v>1.9448000000000001</v>
      </c>
      <c r="P193" s="3">
        <v>16.904800000000002</v>
      </c>
      <c r="Q193" s="3">
        <v>0</v>
      </c>
      <c r="R193">
        <v>3</v>
      </c>
    </row>
    <row r="194" spans="1:18" x14ac:dyDescent="0.25">
      <c r="A194" t="s">
        <v>1629</v>
      </c>
      <c r="B194" t="s">
        <v>1643</v>
      </c>
      <c r="C194" t="s">
        <v>1</v>
      </c>
      <c r="D194" t="s">
        <v>0</v>
      </c>
      <c r="E194">
        <v>23391</v>
      </c>
      <c r="F194" t="s">
        <v>733</v>
      </c>
      <c r="G194" t="s">
        <v>734</v>
      </c>
      <c r="H194" s="3">
        <v>0</v>
      </c>
      <c r="I194" s="3">
        <v>0</v>
      </c>
      <c r="J194" s="3">
        <v>0</v>
      </c>
      <c r="K194" s="3">
        <v>29.91</v>
      </c>
      <c r="L194" s="3">
        <v>0</v>
      </c>
      <c r="M194" s="3">
        <v>0</v>
      </c>
      <c r="N194" s="3">
        <v>0</v>
      </c>
      <c r="O194" s="3">
        <v>3.8883000000000001</v>
      </c>
      <c r="P194" s="3">
        <v>33.798299999999998</v>
      </c>
      <c r="Q194" s="3">
        <v>0</v>
      </c>
      <c r="R194">
        <v>3</v>
      </c>
    </row>
    <row r="195" spans="1:18" x14ac:dyDescent="0.25">
      <c r="A195" t="s">
        <v>1629</v>
      </c>
      <c r="B195" t="s">
        <v>1642</v>
      </c>
      <c r="C195" t="s">
        <v>1</v>
      </c>
      <c r="D195" t="s">
        <v>0</v>
      </c>
      <c r="E195">
        <v>207562</v>
      </c>
      <c r="F195" t="s">
        <v>735</v>
      </c>
      <c r="G195" t="s">
        <v>736</v>
      </c>
      <c r="H195" s="3">
        <v>0</v>
      </c>
      <c r="I195" s="3">
        <v>0</v>
      </c>
      <c r="J195" s="3">
        <v>0</v>
      </c>
      <c r="K195" s="3">
        <v>2.65</v>
      </c>
      <c r="L195" s="3">
        <v>0</v>
      </c>
      <c r="M195" s="3">
        <v>0</v>
      </c>
      <c r="N195" s="3">
        <v>0</v>
      </c>
      <c r="O195" s="3">
        <v>0.34449999999999997</v>
      </c>
      <c r="P195" s="3">
        <v>2.9944999999999999</v>
      </c>
      <c r="Q195" s="3">
        <v>0</v>
      </c>
      <c r="R195">
        <v>3</v>
      </c>
    </row>
    <row r="196" spans="1:18" x14ac:dyDescent="0.25">
      <c r="A196" t="s">
        <v>1629</v>
      </c>
      <c r="B196" t="s">
        <v>1642</v>
      </c>
      <c r="C196" t="s">
        <v>1</v>
      </c>
      <c r="D196" t="s">
        <v>0</v>
      </c>
      <c r="E196">
        <v>207564</v>
      </c>
      <c r="F196" t="s">
        <v>735</v>
      </c>
      <c r="G196" t="s">
        <v>736</v>
      </c>
      <c r="H196" s="3">
        <v>0</v>
      </c>
      <c r="I196" s="3">
        <v>0</v>
      </c>
      <c r="J196" s="3">
        <v>0</v>
      </c>
      <c r="K196" s="3">
        <v>4.87</v>
      </c>
      <c r="L196" s="3">
        <v>0</v>
      </c>
      <c r="M196" s="3">
        <v>0</v>
      </c>
      <c r="N196" s="3">
        <v>0</v>
      </c>
      <c r="O196" s="3">
        <v>0.6331</v>
      </c>
      <c r="P196" s="3">
        <v>5.5030999999999999</v>
      </c>
      <c r="Q196" s="3">
        <v>0</v>
      </c>
      <c r="R196">
        <v>3</v>
      </c>
    </row>
    <row r="197" spans="1:18" x14ac:dyDescent="0.25">
      <c r="A197" t="s">
        <v>1629</v>
      </c>
      <c r="B197" t="s">
        <v>1638</v>
      </c>
      <c r="C197" t="s">
        <v>1</v>
      </c>
      <c r="D197" t="s">
        <v>0</v>
      </c>
      <c r="E197">
        <v>1334679</v>
      </c>
      <c r="F197" t="s">
        <v>408</v>
      </c>
      <c r="G197" t="s">
        <v>409</v>
      </c>
      <c r="H197" s="3">
        <v>0</v>
      </c>
      <c r="I197" s="3">
        <v>0</v>
      </c>
      <c r="J197" s="3">
        <v>0</v>
      </c>
      <c r="K197" s="3">
        <v>6.42</v>
      </c>
      <c r="L197" s="3">
        <v>0</v>
      </c>
      <c r="M197" s="3">
        <v>0</v>
      </c>
      <c r="N197" s="3">
        <v>0</v>
      </c>
      <c r="O197" s="3">
        <v>0.83460000000000001</v>
      </c>
      <c r="P197" s="3">
        <v>7.2545999999999999</v>
      </c>
      <c r="Q197" s="3">
        <v>0</v>
      </c>
      <c r="R197">
        <v>3</v>
      </c>
    </row>
    <row r="198" spans="1:18" x14ac:dyDescent="0.25">
      <c r="A198" t="s">
        <v>1629</v>
      </c>
      <c r="B198" t="s">
        <v>1637</v>
      </c>
      <c r="C198" t="s">
        <v>1</v>
      </c>
      <c r="D198" t="s">
        <v>0</v>
      </c>
      <c r="E198">
        <v>1069866</v>
      </c>
      <c r="F198" t="s">
        <v>408</v>
      </c>
      <c r="G198" t="s">
        <v>409</v>
      </c>
      <c r="H198" s="3">
        <v>0</v>
      </c>
      <c r="I198" s="3">
        <v>0</v>
      </c>
      <c r="J198" s="3">
        <v>0</v>
      </c>
      <c r="K198" s="3">
        <v>11.46</v>
      </c>
      <c r="L198" s="3">
        <v>0</v>
      </c>
      <c r="M198" s="3">
        <v>0</v>
      </c>
      <c r="N198" s="3">
        <v>0</v>
      </c>
      <c r="O198" s="3">
        <v>1.4898000000000002</v>
      </c>
      <c r="P198" s="3">
        <v>12.949800000000002</v>
      </c>
      <c r="Q198" s="3">
        <v>0</v>
      </c>
      <c r="R198">
        <v>3</v>
      </c>
    </row>
    <row r="199" spans="1:18" x14ac:dyDescent="0.25">
      <c r="A199" t="s">
        <v>1629</v>
      </c>
      <c r="B199" t="s">
        <v>1651</v>
      </c>
      <c r="C199" t="s">
        <v>1</v>
      </c>
      <c r="D199" t="s">
        <v>0</v>
      </c>
      <c r="E199">
        <v>11224</v>
      </c>
      <c r="F199" t="s">
        <v>844</v>
      </c>
      <c r="G199" t="s">
        <v>845</v>
      </c>
      <c r="H199" s="3">
        <v>0</v>
      </c>
      <c r="I199" s="3">
        <v>0</v>
      </c>
      <c r="J199" s="3">
        <v>0</v>
      </c>
      <c r="K199" s="3">
        <v>30.87</v>
      </c>
      <c r="L199" s="3">
        <v>0</v>
      </c>
      <c r="M199" s="3">
        <v>0</v>
      </c>
      <c r="N199" s="3">
        <v>0</v>
      </c>
      <c r="O199" s="3">
        <v>4.0131000000000006</v>
      </c>
      <c r="P199" s="3">
        <v>34.883099999999999</v>
      </c>
      <c r="Q199" s="3">
        <v>0</v>
      </c>
      <c r="R199">
        <v>3</v>
      </c>
    </row>
    <row r="200" spans="1:18" x14ac:dyDescent="0.25">
      <c r="A200" t="s">
        <v>1629</v>
      </c>
      <c r="B200" t="s">
        <v>1653</v>
      </c>
      <c r="C200" t="s">
        <v>1</v>
      </c>
      <c r="D200" t="s">
        <v>0</v>
      </c>
      <c r="E200">
        <v>996492</v>
      </c>
      <c r="F200" t="s">
        <v>844</v>
      </c>
      <c r="G200" t="s">
        <v>845</v>
      </c>
      <c r="H200" s="3">
        <v>0</v>
      </c>
      <c r="I200" s="3">
        <v>0</v>
      </c>
      <c r="J200" s="3">
        <v>0</v>
      </c>
      <c r="K200" s="3">
        <v>23.5</v>
      </c>
      <c r="L200" s="3">
        <v>0</v>
      </c>
      <c r="M200" s="3">
        <v>0</v>
      </c>
      <c r="N200" s="3">
        <v>0</v>
      </c>
      <c r="O200" s="3">
        <v>3.0550000000000002</v>
      </c>
      <c r="P200" s="3">
        <v>26.555</v>
      </c>
      <c r="Q200" s="3">
        <v>0</v>
      </c>
      <c r="R200">
        <v>3</v>
      </c>
    </row>
    <row r="201" spans="1:18" x14ac:dyDescent="0.25">
      <c r="A201" t="s">
        <v>1629</v>
      </c>
      <c r="B201" t="s">
        <v>1652</v>
      </c>
      <c r="C201" t="s">
        <v>1</v>
      </c>
      <c r="D201" t="s">
        <v>0</v>
      </c>
      <c r="E201">
        <v>992374</v>
      </c>
      <c r="F201" t="s">
        <v>844</v>
      </c>
      <c r="G201" t="s">
        <v>845</v>
      </c>
      <c r="H201" s="3">
        <v>0</v>
      </c>
      <c r="I201" s="3">
        <v>0</v>
      </c>
      <c r="J201" s="3">
        <v>0</v>
      </c>
      <c r="K201" s="3">
        <v>42.91</v>
      </c>
      <c r="L201" s="3">
        <v>0</v>
      </c>
      <c r="M201" s="3">
        <v>0</v>
      </c>
      <c r="N201" s="3">
        <v>0</v>
      </c>
      <c r="O201" s="3">
        <v>5.5782999999999996</v>
      </c>
      <c r="P201" s="3">
        <v>48.488299999999995</v>
      </c>
      <c r="Q201" s="3">
        <v>0</v>
      </c>
      <c r="R201">
        <v>3</v>
      </c>
    </row>
    <row r="202" spans="1:18" x14ac:dyDescent="0.25">
      <c r="A202" t="s">
        <v>1629</v>
      </c>
      <c r="B202" t="s">
        <v>1636</v>
      </c>
      <c r="C202" t="s">
        <v>1</v>
      </c>
      <c r="D202" t="s">
        <v>0</v>
      </c>
      <c r="E202">
        <v>964646</v>
      </c>
      <c r="F202" t="s">
        <v>844</v>
      </c>
      <c r="G202" t="s">
        <v>845</v>
      </c>
      <c r="H202" s="3">
        <v>0</v>
      </c>
      <c r="I202" s="3">
        <v>0</v>
      </c>
      <c r="J202" s="3">
        <v>0</v>
      </c>
      <c r="K202" s="3">
        <v>23.24</v>
      </c>
      <c r="L202" s="3">
        <v>0</v>
      </c>
      <c r="M202" s="3">
        <v>0</v>
      </c>
      <c r="N202" s="3">
        <v>0</v>
      </c>
      <c r="O202" s="3">
        <v>3.0211999999999999</v>
      </c>
      <c r="P202" s="3">
        <v>26.261199999999999</v>
      </c>
      <c r="Q202" s="3">
        <v>0</v>
      </c>
      <c r="R202">
        <v>3</v>
      </c>
    </row>
    <row r="203" spans="1:18" x14ac:dyDescent="0.25">
      <c r="A203" t="s">
        <v>1629</v>
      </c>
      <c r="B203" t="s">
        <v>1643</v>
      </c>
      <c r="C203" t="s">
        <v>1</v>
      </c>
      <c r="D203" t="s">
        <v>0</v>
      </c>
      <c r="E203">
        <v>258</v>
      </c>
      <c r="F203" t="s">
        <v>1583</v>
      </c>
      <c r="G203" t="s">
        <v>1584</v>
      </c>
      <c r="H203" s="3">
        <v>0</v>
      </c>
      <c r="I203" s="3">
        <v>0</v>
      </c>
      <c r="J203" s="3">
        <v>0</v>
      </c>
      <c r="K203" s="3">
        <v>63.72</v>
      </c>
      <c r="L203" s="3">
        <v>0</v>
      </c>
      <c r="M203" s="3">
        <v>0</v>
      </c>
      <c r="N203" s="3">
        <v>0</v>
      </c>
      <c r="O203" s="3">
        <v>8.2835999999999999</v>
      </c>
      <c r="P203" s="3">
        <v>72.003600000000006</v>
      </c>
      <c r="Q203" s="3" t="s">
        <v>1542</v>
      </c>
      <c r="R203">
        <v>3</v>
      </c>
    </row>
    <row r="204" spans="1:18" x14ac:dyDescent="0.25">
      <c r="A204" t="s">
        <v>1629</v>
      </c>
      <c r="B204" t="s">
        <v>1651</v>
      </c>
      <c r="C204" t="s">
        <v>1</v>
      </c>
      <c r="D204" t="s">
        <v>0</v>
      </c>
      <c r="E204">
        <v>772</v>
      </c>
      <c r="F204" t="s">
        <v>1649</v>
      </c>
      <c r="G204" t="s">
        <v>1650</v>
      </c>
      <c r="H204" s="3">
        <v>0</v>
      </c>
      <c r="I204" s="3">
        <v>0</v>
      </c>
      <c r="J204" s="3">
        <v>0</v>
      </c>
      <c r="K204" s="3">
        <v>318.58</v>
      </c>
      <c r="L204" s="3">
        <v>0</v>
      </c>
      <c r="M204" s="3">
        <v>0</v>
      </c>
      <c r="N204" s="3">
        <v>0</v>
      </c>
      <c r="O204" s="3">
        <v>41.415399999999998</v>
      </c>
      <c r="P204" s="3">
        <v>359.99539999999996</v>
      </c>
      <c r="Q204" s="3" t="s">
        <v>1542</v>
      </c>
      <c r="R204">
        <v>3</v>
      </c>
    </row>
    <row r="205" spans="1:18" x14ac:dyDescent="0.25">
      <c r="A205" t="s">
        <v>1629</v>
      </c>
      <c r="B205" t="s">
        <v>1648</v>
      </c>
      <c r="C205" t="s">
        <v>1</v>
      </c>
      <c r="D205" t="s">
        <v>0</v>
      </c>
      <c r="E205">
        <v>1032</v>
      </c>
      <c r="F205" t="s">
        <v>1646</v>
      </c>
      <c r="G205" t="s">
        <v>1647</v>
      </c>
      <c r="H205" s="3">
        <v>0</v>
      </c>
      <c r="I205" s="3">
        <v>0</v>
      </c>
      <c r="J205" s="3">
        <v>0</v>
      </c>
      <c r="K205" s="3">
        <v>75.22</v>
      </c>
      <c r="L205" s="3">
        <v>0</v>
      </c>
      <c r="M205" s="3">
        <v>0</v>
      </c>
      <c r="N205" s="3">
        <v>0</v>
      </c>
      <c r="O205" s="3">
        <v>9.7786000000000008</v>
      </c>
      <c r="P205" s="3">
        <v>84.998599999999996</v>
      </c>
      <c r="Q205" s="3" t="s">
        <v>1542</v>
      </c>
      <c r="R205">
        <v>3</v>
      </c>
    </row>
    <row r="206" spans="1:18" x14ac:dyDescent="0.25">
      <c r="A206" t="s">
        <v>1629</v>
      </c>
      <c r="B206" t="s">
        <v>1645</v>
      </c>
      <c r="C206" t="s">
        <v>1</v>
      </c>
      <c r="D206" t="s">
        <v>0</v>
      </c>
      <c r="E206">
        <v>1274880</v>
      </c>
      <c r="F206" t="s">
        <v>424</v>
      </c>
      <c r="G206" t="s">
        <v>425</v>
      </c>
      <c r="H206" s="3">
        <v>0</v>
      </c>
      <c r="I206" s="3">
        <v>0</v>
      </c>
      <c r="J206" s="3">
        <v>0</v>
      </c>
      <c r="K206" s="3">
        <v>16.11</v>
      </c>
      <c r="L206" s="3">
        <v>0</v>
      </c>
      <c r="M206" s="3">
        <v>0</v>
      </c>
      <c r="N206" s="3">
        <v>0</v>
      </c>
      <c r="O206" s="3">
        <v>2.0943000000000001</v>
      </c>
      <c r="P206" s="3">
        <v>18.2043</v>
      </c>
      <c r="Q206" s="3">
        <v>0</v>
      </c>
      <c r="R206">
        <v>3</v>
      </c>
    </row>
    <row r="207" spans="1:18" x14ac:dyDescent="0.25">
      <c r="A207" t="s">
        <v>1629</v>
      </c>
      <c r="B207" t="s">
        <v>1644</v>
      </c>
      <c r="C207" t="s">
        <v>1</v>
      </c>
      <c r="D207" t="s">
        <v>0</v>
      </c>
      <c r="E207">
        <v>238</v>
      </c>
      <c r="F207" t="s">
        <v>1330</v>
      </c>
      <c r="G207" t="s">
        <v>1331</v>
      </c>
      <c r="H207" s="3">
        <v>0</v>
      </c>
      <c r="I207" s="3">
        <v>0</v>
      </c>
      <c r="J207" s="3">
        <v>0</v>
      </c>
      <c r="K207" s="3">
        <v>103</v>
      </c>
      <c r="L207" s="3">
        <v>0</v>
      </c>
      <c r="M207" s="3">
        <v>0</v>
      </c>
      <c r="N207" s="3">
        <v>0</v>
      </c>
      <c r="O207" s="3">
        <v>13.39</v>
      </c>
      <c r="P207" s="3">
        <v>116.39</v>
      </c>
      <c r="Q207" s="3">
        <v>0</v>
      </c>
      <c r="R207">
        <v>3</v>
      </c>
    </row>
    <row r="208" spans="1:18" x14ac:dyDescent="0.25">
      <c r="A208" t="s">
        <v>1629</v>
      </c>
      <c r="B208" t="s">
        <v>1643</v>
      </c>
      <c r="C208" t="s">
        <v>1</v>
      </c>
      <c r="D208" t="s">
        <v>0</v>
      </c>
      <c r="E208">
        <v>14230</v>
      </c>
      <c r="F208" t="s">
        <v>770</v>
      </c>
      <c r="G208" t="s">
        <v>771</v>
      </c>
      <c r="H208" s="3">
        <v>1.3</v>
      </c>
      <c r="I208" s="3">
        <v>0</v>
      </c>
      <c r="J208" s="3">
        <v>0</v>
      </c>
      <c r="K208" s="3">
        <v>12.12</v>
      </c>
      <c r="L208" s="3">
        <v>0</v>
      </c>
      <c r="M208" s="3">
        <v>0</v>
      </c>
      <c r="N208" s="3">
        <v>0</v>
      </c>
      <c r="O208" s="3">
        <v>1.5755999999999999</v>
      </c>
      <c r="P208" s="3">
        <v>14.9956</v>
      </c>
      <c r="Q208" s="3">
        <v>0</v>
      </c>
      <c r="R208">
        <v>3</v>
      </c>
    </row>
    <row r="209" spans="1:18" x14ac:dyDescent="0.25">
      <c r="A209" t="s">
        <v>1629</v>
      </c>
      <c r="B209" t="s">
        <v>1643</v>
      </c>
      <c r="C209" t="s">
        <v>1</v>
      </c>
      <c r="D209" t="s">
        <v>0</v>
      </c>
      <c r="E209">
        <v>14231</v>
      </c>
      <c r="F209" t="s">
        <v>770</v>
      </c>
      <c r="G209" t="s">
        <v>771</v>
      </c>
      <c r="H209" s="3">
        <v>1.3</v>
      </c>
      <c r="I209" s="3">
        <v>0</v>
      </c>
      <c r="J209" s="3">
        <v>0</v>
      </c>
      <c r="K209" s="3">
        <v>13.02</v>
      </c>
      <c r="L209" s="3">
        <v>0</v>
      </c>
      <c r="M209" s="3">
        <v>0</v>
      </c>
      <c r="N209" s="3">
        <v>0</v>
      </c>
      <c r="O209" s="3">
        <v>1.6926000000000001</v>
      </c>
      <c r="P209" s="3">
        <v>16.012599999999999</v>
      </c>
      <c r="Q209" s="3">
        <v>0</v>
      </c>
      <c r="R209">
        <v>3</v>
      </c>
    </row>
    <row r="210" spans="1:18" x14ac:dyDescent="0.25">
      <c r="A210" t="s">
        <v>1629</v>
      </c>
      <c r="B210" t="s">
        <v>1642</v>
      </c>
      <c r="C210" t="s">
        <v>1</v>
      </c>
      <c r="D210" t="s">
        <v>0</v>
      </c>
      <c r="E210">
        <v>17247</v>
      </c>
      <c r="F210" t="s">
        <v>705</v>
      </c>
      <c r="G210" t="s">
        <v>706</v>
      </c>
      <c r="H210" s="3">
        <v>0.8</v>
      </c>
      <c r="I210" s="3">
        <v>0</v>
      </c>
      <c r="J210" s="3">
        <v>0</v>
      </c>
      <c r="K210" s="3">
        <v>8.14</v>
      </c>
      <c r="L210" s="3">
        <v>0</v>
      </c>
      <c r="M210" s="3">
        <v>0</v>
      </c>
      <c r="N210" s="3">
        <v>0</v>
      </c>
      <c r="O210" s="3">
        <v>1.0582</v>
      </c>
      <c r="P210" s="3">
        <v>9.9982000000000006</v>
      </c>
      <c r="Q210" s="3">
        <v>0</v>
      </c>
      <c r="R210">
        <v>3</v>
      </c>
    </row>
    <row r="211" spans="1:18" x14ac:dyDescent="0.25">
      <c r="A211" t="s">
        <v>1629</v>
      </c>
      <c r="B211" t="s">
        <v>1641</v>
      </c>
      <c r="C211" t="s">
        <v>1</v>
      </c>
      <c r="D211" t="s">
        <v>0</v>
      </c>
      <c r="E211">
        <v>19283</v>
      </c>
      <c r="F211" t="s">
        <v>497</v>
      </c>
      <c r="G211" t="s">
        <v>498</v>
      </c>
      <c r="H211" s="3">
        <v>1.6800000000000002</v>
      </c>
      <c r="I211" s="3">
        <v>0</v>
      </c>
      <c r="J211" s="3">
        <v>0</v>
      </c>
      <c r="K211" s="3">
        <v>16.21</v>
      </c>
      <c r="L211" s="3">
        <v>0</v>
      </c>
      <c r="M211" s="3">
        <v>0</v>
      </c>
      <c r="N211" s="3">
        <v>0</v>
      </c>
      <c r="O211" s="3">
        <v>2.1073000000000004</v>
      </c>
      <c r="P211" s="3">
        <v>19.997300000000003</v>
      </c>
      <c r="Q211" s="3">
        <v>0</v>
      </c>
      <c r="R211">
        <v>3</v>
      </c>
    </row>
    <row r="212" spans="1:18" x14ac:dyDescent="0.25">
      <c r="A212" t="s">
        <v>1629</v>
      </c>
      <c r="B212" t="s">
        <v>1637</v>
      </c>
      <c r="C212" t="s">
        <v>1</v>
      </c>
      <c r="D212" t="s">
        <v>0</v>
      </c>
      <c r="E212">
        <v>5264</v>
      </c>
      <c r="F212" t="s">
        <v>707</v>
      </c>
      <c r="G212" t="s">
        <v>708</v>
      </c>
      <c r="H212" s="3">
        <v>1.24</v>
      </c>
      <c r="I212" s="3">
        <v>0</v>
      </c>
      <c r="J212" s="3">
        <v>0</v>
      </c>
      <c r="K212" s="3">
        <v>12.18</v>
      </c>
      <c r="L212" s="3">
        <v>0</v>
      </c>
      <c r="M212" s="3">
        <v>0</v>
      </c>
      <c r="N212" s="3">
        <v>0</v>
      </c>
      <c r="O212" s="3">
        <v>1.5833999999999999</v>
      </c>
      <c r="P212" s="3">
        <v>15.003399999999999</v>
      </c>
      <c r="Q212" s="3">
        <v>0</v>
      </c>
      <c r="R212">
        <v>3</v>
      </c>
    </row>
    <row r="213" spans="1:18" x14ac:dyDescent="0.25">
      <c r="A213" t="s">
        <v>1629</v>
      </c>
      <c r="B213" t="s">
        <v>1640</v>
      </c>
      <c r="C213" t="s">
        <v>1</v>
      </c>
      <c r="D213" t="s">
        <v>0</v>
      </c>
      <c r="E213">
        <v>2699</v>
      </c>
      <c r="F213" t="s">
        <v>796</v>
      </c>
      <c r="G213" t="s">
        <v>797</v>
      </c>
      <c r="H213" s="3">
        <v>2.86</v>
      </c>
      <c r="I213" s="3">
        <v>0</v>
      </c>
      <c r="J213" s="3">
        <v>0</v>
      </c>
      <c r="K213" s="3">
        <v>21.98</v>
      </c>
      <c r="L213" s="3">
        <v>0</v>
      </c>
      <c r="M213" s="3">
        <v>0</v>
      </c>
      <c r="N213" s="3">
        <v>0</v>
      </c>
      <c r="O213" s="3">
        <v>2.8574000000000002</v>
      </c>
      <c r="P213" s="3">
        <v>27.697400000000002</v>
      </c>
      <c r="Q213" s="3">
        <v>0</v>
      </c>
      <c r="R213">
        <v>3</v>
      </c>
    </row>
    <row r="214" spans="1:18" x14ac:dyDescent="0.25">
      <c r="A214" t="s">
        <v>1629</v>
      </c>
      <c r="B214" t="s">
        <v>1639</v>
      </c>
      <c r="C214" t="s">
        <v>1</v>
      </c>
      <c r="D214" t="s">
        <v>0</v>
      </c>
      <c r="E214">
        <v>220839</v>
      </c>
      <c r="F214" t="s">
        <v>424</v>
      </c>
      <c r="G214" t="s">
        <v>425</v>
      </c>
      <c r="H214" s="3">
        <v>0</v>
      </c>
      <c r="I214" s="3">
        <v>0</v>
      </c>
      <c r="J214" s="3">
        <v>0</v>
      </c>
      <c r="K214" s="3">
        <v>2.88</v>
      </c>
      <c r="L214" s="3">
        <v>0</v>
      </c>
      <c r="M214" s="3">
        <v>0</v>
      </c>
      <c r="N214" s="3">
        <v>0</v>
      </c>
      <c r="O214" s="3">
        <v>0.37440000000000001</v>
      </c>
      <c r="P214" s="3">
        <v>3.2544</v>
      </c>
      <c r="Q214" s="3">
        <v>0</v>
      </c>
      <c r="R214">
        <v>3</v>
      </c>
    </row>
    <row r="215" spans="1:18" x14ac:dyDescent="0.25">
      <c r="A215" t="s">
        <v>1629</v>
      </c>
      <c r="B215" t="s">
        <v>1638</v>
      </c>
      <c r="C215" t="s">
        <v>1</v>
      </c>
      <c r="D215" t="s">
        <v>0</v>
      </c>
      <c r="E215">
        <v>369728</v>
      </c>
      <c r="F215" t="s">
        <v>424</v>
      </c>
      <c r="G215" t="s">
        <v>425</v>
      </c>
      <c r="H215" s="3">
        <v>0</v>
      </c>
      <c r="I215" s="3">
        <v>0</v>
      </c>
      <c r="J215" s="3">
        <v>0</v>
      </c>
      <c r="K215" s="3">
        <v>9.9600000000000009</v>
      </c>
      <c r="L215" s="3">
        <v>0</v>
      </c>
      <c r="M215" s="3">
        <v>0</v>
      </c>
      <c r="N215" s="3">
        <v>0</v>
      </c>
      <c r="O215" s="3">
        <v>1.2948000000000002</v>
      </c>
      <c r="P215" s="3">
        <v>11.254800000000001</v>
      </c>
      <c r="Q215" s="3">
        <v>0</v>
      </c>
      <c r="R215">
        <v>3</v>
      </c>
    </row>
    <row r="216" spans="1:18" x14ac:dyDescent="0.25">
      <c r="A216" t="s">
        <v>1629</v>
      </c>
      <c r="B216" t="s">
        <v>1637</v>
      </c>
      <c r="C216" t="s">
        <v>1</v>
      </c>
      <c r="D216" t="s">
        <v>0</v>
      </c>
      <c r="E216">
        <v>24586</v>
      </c>
      <c r="F216" t="s">
        <v>733</v>
      </c>
      <c r="G216" t="s">
        <v>734</v>
      </c>
      <c r="H216" s="3">
        <v>0</v>
      </c>
      <c r="I216" s="3">
        <v>0</v>
      </c>
      <c r="J216" s="3">
        <v>0</v>
      </c>
      <c r="K216" s="3">
        <v>48.55</v>
      </c>
      <c r="L216" s="3">
        <v>0</v>
      </c>
      <c r="M216" s="3">
        <v>0</v>
      </c>
      <c r="N216" s="3">
        <v>0</v>
      </c>
      <c r="O216" s="3">
        <v>6.3114999999999997</v>
      </c>
      <c r="P216" s="3">
        <v>54.861499999999999</v>
      </c>
      <c r="Q216" s="3">
        <v>0</v>
      </c>
      <c r="R216">
        <v>3</v>
      </c>
    </row>
    <row r="217" spans="1:18" x14ac:dyDescent="0.25">
      <c r="A217" t="s">
        <v>1629</v>
      </c>
      <c r="B217" t="s">
        <v>1636</v>
      </c>
      <c r="C217" t="s">
        <v>1</v>
      </c>
      <c r="D217" t="s">
        <v>0</v>
      </c>
      <c r="E217">
        <v>8827</v>
      </c>
      <c r="F217" t="s">
        <v>770</v>
      </c>
      <c r="G217" t="s">
        <v>771</v>
      </c>
      <c r="H217" s="3">
        <v>1.63</v>
      </c>
      <c r="I217" s="3">
        <v>0</v>
      </c>
      <c r="J217" s="3">
        <v>0</v>
      </c>
      <c r="K217" s="3">
        <v>9.7100000000000009</v>
      </c>
      <c r="L217" s="3">
        <v>0</v>
      </c>
      <c r="M217" s="3">
        <v>0</v>
      </c>
      <c r="N217" s="3">
        <v>0</v>
      </c>
      <c r="O217" s="3">
        <v>1.2623000000000002</v>
      </c>
      <c r="P217" s="3">
        <v>12.6023</v>
      </c>
      <c r="Q217" s="3">
        <v>0</v>
      </c>
      <c r="R217">
        <v>3</v>
      </c>
    </row>
    <row r="218" spans="1:18" x14ac:dyDescent="0.25">
      <c r="A218" t="s">
        <v>1629</v>
      </c>
      <c r="B218" t="s">
        <v>1636</v>
      </c>
      <c r="C218" t="s">
        <v>1</v>
      </c>
      <c r="D218" t="s">
        <v>0</v>
      </c>
      <c r="E218">
        <v>8829</v>
      </c>
      <c r="F218" t="s">
        <v>770</v>
      </c>
      <c r="G218" t="s">
        <v>771</v>
      </c>
      <c r="H218" s="3">
        <v>1.62</v>
      </c>
      <c r="I218" s="3">
        <v>0</v>
      </c>
      <c r="J218" s="3">
        <v>0</v>
      </c>
      <c r="K218" s="3">
        <v>16.329999999999998</v>
      </c>
      <c r="L218" s="3">
        <v>0</v>
      </c>
      <c r="M218" s="3">
        <v>0</v>
      </c>
      <c r="N218" s="3">
        <v>0</v>
      </c>
      <c r="O218" s="3">
        <v>2.1229</v>
      </c>
      <c r="P218" s="3">
        <v>20.072900000000001</v>
      </c>
      <c r="Q218" s="3">
        <v>0</v>
      </c>
      <c r="R218">
        <v>3</v>
      </c>
    </row>
    <row r="219" spans="1:18" x14ac:dyDescent="0.25">
      <c r="A219" t="s">
        <v>1629</v>
      </c>
      <c r="B219" t="s">
        <v>1633</v>
      </c>
      <c r="C219" t="s">
        <v>1</v>
      </c>
      <c r="D219" t="s">
        <v>0</v>
      </c>
      <c r="E219">
        <v>15285</v>
      </c>
      <c r="F219" t="s">
        <v>733</v>
      </c>
      <c r="G219" t="s">
        <v>734</v>
      </c>
      <c r="H219" s="3">
        <v>0</v>
      </c>
      <c r="I219" s="3">
        <v>0</v>
      </c>
      <c r="J219" s="3">
        <v>0</v>
      </c>
      <c r="K219" s="3">
        <v>238.05</v>
      </c>
      <c r="L219" s="3">
        <v>0</v>
      </c>
      <c r="M219" s="3">
        <v>0</v>
      </c>
      <c r="N219" s="3">
        <v>0</v>
      </c>
      <c r="O219" s="3">
        <v>30.946500000000004</v>
      </c>
      <c r="P219" s="3">
        <v>268.99650000000003</v>
      </c>
      <c r="Q219" s="3">
        <v>0</v>
      </c>
      <c r="R219">
        <v>3</v>
      </c>
    </row>
    <row r="220" spans="1:18" x14ac:dyDescent="0.25">
      <c r="A220" t="s">
        <v>1629</v>
      </c>
      <c r="B220" t="s">
        <v>1633</v>
      </c>
      <c r="C220" t="s">
        <v>1</v>
      </c>
      <c r="D220" t="s">
        <v>0</v>
      </c>
      <c r="E220">
        <v>15286</v>
      </c>
      <c r="F220" t="s">
        <v>733</v>
      </c>
      <c r="G220" t="s">
        <v>734</v>
      </c>
      <c r="H220" s="3">
        <v>0</v>
      </c>
      <c r="I220" s="3">
        <v>0</v>
      </c>
      <c r="J220" s="3">
        <v>0</v>
      </c>
      <c r="K220" s="3">
        <v>35.4</v>
      </c>
      <c r="L220" s="3">
        <v>0</v>
      </c>
      <c r="M220" s="3">
        <v>0</v>
      </c>
      <c r="N220" s="3">
        <v>0</v>
      </c>
      <c r="O220" s="3">
        <v>4.6020000000000003</v>
      </c>
      <c r="P220" s="3">
        <v>40.001999999999995</v>
      </c>
      <c r="Q220" s="3">
        <v>0</v>
      </c>
      <c r="R220">
        <v>3</v>
      </c>
    </row>
    <row r="221" spans="1:18" x14ac:dyDescent="0.25">
      <c r="A221" t="s">
        <v>1629</v>
      </c>
      <c r="B221" t="s">
        <v>1633</v>
      </c>
      <c r="C221" t="s">
        <v>1</v>
      </c>
      <c r="D221" t="s">
        <v>0</v>
      </c>
      <c r="E221">
        <v>18642</v>
      </c>
      <c r="F221" t="s">
        <v>733</v>
      </c>
      <c r="G221" t="s">
        <v>734</v>
      </c>
      <c r="H221" s="3">
        <v>0</v>
      </c>
      <c r="I221" s="3">
        <v>0</v>
      </c>
      <c r="J221" s="3">
        <v>0</v>
      </c>
      <c r="K221" s="3">
        <v>30.93</v>
      </c>
      <c r="L221" s="3">
        <v>0</v>
      </c>
      <c r="M221" s="3">
        <v>0</v>
      </c>
      <c r="N221" s="3">
        <v>0</v>
      </c>
      <c r="O221" s="3">
        <v>4.0209000000000001</v>
      </c>
      <c r="P221" s="3">
        <v>34.950899999999997</v>
      </c>
      <c r="Q221" s="3">
        <v>0</v>
      </c>
      <c r="R221">
        <v>3</v>
      </c>
    </row>
    <row r="222" spans="1:18" x14ac:dyDescent="0.25">
      <c r="A222" t="s">
        <v>1629</v>
      </c>
      <c r="B222" t="s">
        <v>1633</v>
      </c>
      <c r="C222" t="s">
        <v>1</v>
      </c>
      <c r="D222" t="s">
        <v>0</v>
      </c>
      <c r="E222">
        <v>2045863</v>
      </c>
      <c r="F222" t="s">
        <v>424</v>
      </c>
      <c r="G222" t="s">
        <v>425</v>
      </c>
      <c r="H222" s="3">
        <v>0</v>
      </c>
      <c r="I222" s="3">
        <v>0</v>
      </c>
      <c r="J222" s="3">
        <v>0</v>
      </c>
      <c r="K222" s="3">
        <v>12.42</v>
      </c>
      <c r="L222" s="3">
        <v>0</v>
      </c>
      <c r="M222" s="3">
        <v>0</v>
      </c>
      <c r="N222" s="3">
        <v>0</v>
      </c>
      <c r="O222" s="3">
        <v>1.6146</v>
      </c>
      <c r="P222" s="3">
        <v>14.034599999999999</v>
      </c>
      <c r="Q222" s="3">
        <v>0</v>
      </c>
      <c r="R222">
        <v>3</v>
      </c>
    </row>
    <row r="223" spans="1:18" x14ac:dyDescent="0.25">
      <c r="A223" t="s">
        <v>1629</v>
      </c>
      <c r="B223" t="s">
        <v>1633</v>
      </c>
      <c r="C223" t="s">
        <v>1</v>
      </c>
      <c r="D223" t="s">
        <v>0</v>
      </c>
      <c r="E223">
        <v>147</v>
      </c>
      <c r="F223" t="s">
        <v>1634</v>
      </c>
      <c r="G223" t="s">
        <v>1635</v>
      </c>
      <c r="H223" s="3">
        <v>0</v>
      </c>
      <c r="I223" s="3">
        <v>0</v>
      </c>
      <c r="J223" s="3">
        <v>0</v>
      </c>
      <c r="K223" s="3">
        <v>29.12</v>
      </c>
      <c r="L223" s="3">
        <v>0</v>
      </c>
      <c r="M223" s="3">
        <v>0</v>
      </c>
      <c r="N223" s="3">
        <v>0</v>
      </c>
      <c r="O223" s="3">
        <v>3.7856000000000001</v>
      </c>
      <c r="P223" s="3">
        <v>32.9056</v>
      </c>
      <c r="Q223" s="3" t="s">
        <v>1542</v>
      </c>
      <c r="R223">
        <v>3</v>
      </c>
    </row>
    <row r="224" spans="1:18" x14ac:dyDescent="0.25">
      <c r="A224" t="s">
        <v>1629</v>
      </c>
      <c r="B224" t="s">
        <v>1633</v>
      </c>
      <c r="C224" t="s">
        <v>1</v>
      </c>
      <c r="D224" t="s">
        <v>0</v>
      </c>
      <c r="E224">
        <v>1083295</v>
      </c>
      <c r="F224" t="s">
        <v>408</v>
      </c>
      <c r="G224" t="s">
        <v>409</v>
      </c>
      <c r="H224" s="3">
        <v>0</v>
      </c>
      <c r="I224" s="3">
        <v>0</v>
      </c>
      <c r="J224" s="3">
        <v>0</v>
      </c>
      <c r="K224" s="3">
        <v>77.430000000000007</v>
      </c>
      <c r="L224" s="3">
        <v>0</v>
      </c>
      <c r="M224" s="3">
        <v>0</v>
      </c>
      <c r="N224" s="3">
        <v>0</v>
      </c>
      <c r="O224" s="3">
        <v>10.065900000000001</v>
      </c>
      <c r="P224" s="3">
        <v>87.495900000000006</v>
      </c>
      <c r="Q224" s="3">
        <v>0</v>
      </c>
      <c r="R224">
        <v>3</v>
      </c>
    </row>
    <row r="225" spans="1:18" x14ac:dyDescent="0.25">
      <c r="A225" t="s">
        <v>1629</v>
      </c>
      <c r="B225" t="s">
        <v>1632</v>
      </c>
      <c r="C225" t="s">
        <v>1</v>
      </c>
      <c r="D225" t="s">
        <v>0</v>
      </c>
      <c r="E225">
        <v>2919</v>
      </c>
      <c r="F225" t="s">
        <v>533</v>
      </c>
      <c r="G225" t="s">
        <v>534</v>
      </c>
      <c r="H225" s="3">
        <v>0</v>
      </c>
      <c r="I225" s="3">
        <v>0</v>
      </c>
      <c r="J225" s="3">
        <v>0</v>
      </c>
      <c r="K225" s="3">
        <v>40.97</v>
      </c>
      <c r="L225" s="3">
        <v>0</v>
      </c>
      <c r="M225" s="3">
        <v>0</v>
      </c>
      <c r="N225" s="3">
        <v>0</v>
      </c>
      <c r="O225" s="3">
        <v>5.3261000000000003</v>
      </c>
      <c r="P225" s="3">
        <v>46.296099999999996</v>
      </c>
      <c r="Q225" s="3">
        <v>0</v>
      </c>
      <c r="R225">
        <v>3</v>
      </c>
    </row>
    <row r="226" spans="1:18" x14ac:dyDescent="0.25">
      <c r="A226" t="s">
        <v>1629</v>
      </c>
      <c r="B226" t="s">
        <v>1631</v>
      </c>
      <c r="C226" t="s">
        <v>1</v>
      </c>
      <c r="D226" t="s">
        <v>0</v>
      </c>
      <c r="E226">
        <v>46765</v>
      </c>
      <c r="F226" t="s">
        <v>555</v>
      </c>
      <c r="G226" t="s">
        <v>556</v>
      </c>
      <c r="H226" s="3">
        <v>1.69</v>
      </c>
      <c r="I226" s="3">
        <v>0</v>
      </c>
      <c r="J226" s="3">
        <v>0</v>
      </c>
      <c r="K226" s="3">
        <v>16.2</v>
      </c>
      <c r="L226" s="3">
        <v>0</v>
      </c>
      <c r="M226" s="3">
        <v>0</v>
      </c>
      <c r="N226" s="3">
        <v>0</v>
      </c>
      <c r="O226" s="3">
        <v>2.1059999999999999</v>
      </c>
      <c r="P226" s="3">
        <v>19.996000000000002</v>
      </c>
      <c r="Q226" s="3">
        <v>0</v>
      </c>
      <c r="R226">
        <v>3</v>
      </c>
    </row>
    <row r="227" spans="1:18" x14ac:dyDescent="0.25">
      <c r="A227" t="s">
        <v>1629</v>
      </c>
      <c r="B227" t="s">
        <v>1631</v>
      </c>
      <c r="C227" t="s">
        <v>1</v>
      </c>
      <c r="D227" t="s">
        <v>0</v>
      </c>
      <c r="E227">
        <v>389</v>
      </c>
      <c r="F227" t="s">
        <v>976</v>
      </c>
      <c r="G227" t="s">
        <v>977</v>
      </c>
      <c r="H227" s="3">
        <v>0</v>
      </c>
      <c r="I227" s="3">
        <v>0</v>
      </c>
      <c r="J227" s="3">
        <v>0</v>
      </c>
      <c r="K227" s="3">
        <v>9.52</v>
      </c>
      <c r="L227" s="3">
        <v>0</v>
      </c>
      <c r="M227" s="3">
        <v>0</v>
      </c>
      <c r="N227" s="3">
        <v>0</v>
      </c>
      <c r="O227" s="3">
        <v>1.2376</v>
      </c>
      <c r="P227" s="3">
        <v>10.7576</v>
      </c>
      <c r="Q227" s="3">
        <v>0</v>
      </c>
      <c r="R227">
        <v>3</v>
      </c>
    </row>
    <row r="228" spans="1:18" x14ac:dyDescent="0.25">
      <c r="A228" t="s">
        <v>1629</v>
      </c>
      <c r="B228" t="s">
        <v>1630</v>
      </c>
      <c r="C228" t="s">
        <v>1</v>
      </c>
      <c r="D228" t="s">
        <v>0</v>
      </c>
      <c r="E228">
        <v>4336</v>
      </c>
      <c r="F228" t="s">
        <v>707</v>
      </c>
      <c r="G228" t="s">
        <v>708</v>
      </c>
      <c r="H228" s="3">
        <v>2.2799999999999998</v>
      </c>
      <c r="I228" s="3">
        <v>0</v>
      </c>
      <c r="J228" s="3">
        <v>0</v>
      </c>
      <c r="K228" s="3">
        <v>21.88</v>
      </c>
      <c r="L228" s="3">
        <v>0</v>
      </c>
      <c r="M228" s="3">
        <v>0</v>
      </c>
      <c r="N228" s="3">
        <v>0</v>
      </c>
      <c r="O228" s="3">
        <v>2.8443999999999998</v>
      </c>
      <c r="P228" s="3">
        <v>27.0044</v>
      </c>
      <c r="Q228" s="3">
        <v>0</v>
      </c>
      <c r="R228">
        <v>3</v>
      </c>
    </row>
    <row r="229" spans="1:18" x14ac:dyDescent="0.25">
      <c r="A229" t="s">
        <v>1609</v>
      </c>
      <c r="B229" t="s">
        <v>1628</v>
      </c>
      <c r="C229" t="s">
        <v>1</v>
      </c>
      <c r="D229" t="s">
        <v>0</v>
      </c>
      <c r="E229">
        <v>79268</v>
      </c>
      <c r="F229" t="s">
        <v>402</v>
      </c>
      <c r="G229" t="s">
        <v>403</v>
      </c>
      <c r="H229" s="3">
        <v>0</v>
      </c>
      <c r="I229" s="3">
        <v>0</v>
      </c>
      <c r="J229" s="3">
        <v>0</v>
      </c>
      <c r="K229" s="3">
        <v>20.170000000000002</v>
      </c>
      <c r="L229" s="3">
        <v>0</v>
      </c>
      <c r="M229" s="3">
        <v>0</v>
      </c>
      <c r="N229" s="3">
        <v>0</v>
      </c>
      <c r="O229" s="3">
        <v>2.6221000000000001</v>
      </c>
      <c r="P229" s="3">
        <v>22.792100000000001</v>
      </c>
      <c r="Q229" s="3">
        <v>0</v>
      </c>
      <c r="R229">
        <v>3</v>
      </c>
    </row>
    <row r="230" spans="1:18" x14ac:dyDescent="0.25">
      <c r="A230" t="s">
        <v>1609</v>
      </c>
      <c r="B230" t="s">
        <v>1628</v>
      </c>
      <c r="C230" t="s">
        <v>1</v>
      </c>
      <c r="D230" t="s">
        <v>0</v>
      </c>
      <c r="E230">
        <v>31279284</v>
      </c>
      <c r="F230" t="s">
        <v>402</v>
      </c>
      <c r="G230" t="s">
        <v>403</v>
      </c>
      <c r="H230" s="3">
        <v>0</v>
      </c>
      <c r="I230" s="3">
        <v>0</v>
      </c>
      <c r="J230" s="3">
        <v>0</v>
      </c>
      <c r="K230" s="3">
        <v>35.58</v>
      </c>
      <c r="L230" s="3">
        <v>0</v>
      </c>
      <c r="M230" s="3">
        <v>0</v>
      </c>
      <c r="N230" s="3">
        <v>0</v>
      </c>
      <c r="O230" s="3">
        <v>4.6254</v>
      </c>
      <c r="P230" s="3">
        <v>40.205399999999997</v>
      </c>
      <c r="Q230" s="3">
        <v>0</v>
      </c>
      <c r="R230">
        <v>3</v>
      </c>
    </row>
    <row r="231" spans="1:18" x14ac:dyDescent="0.25">
      <c r="A231" t="s">
        <v>1609</v>
      </c>
      <c r="B231" t="s">
        <v>1627</v>
      </c>
      <c r="C231" t="s">
        <v>1</v>
      </c>
      <c r="D231" t="s">
        <v>0</v>
      </c>
      <c r="E231">
        <v>8974</v>
      </c>
      <c r="F231" t="s">
        <v>402</v>
      </c>
      <c r="G231" t="s">
        <v>403</v>
      </c>
      <c r="H231" s="3">
        <v>0</v>
      </c>
      <c r="I231" s="3">
        <v>0</v>
      </c>
      <c r="J231" s="3">
        <v>0</v>
      </c>
      <c r="K231" s="3">
        <v>23</v>
      </c>
      <c r="L231" s="3">
        <v>0</v>
      </c>
      <c r="M231" s="3">
        <v>0</v>
      </c>
      <c r="N231" s="3">
        <v>0</v>
      </c>
      <c r="O231" s="3">
        <v>2.99</v>
      </c>
      <c r="P231" s="3">
        <v>25.990000000000002</v>
      </c>
      <c r="Q231" s="3">
        <v>0</v>
      </c>
      <c r="R231">
        <v>3</v>
      </c>
    </row>
    <row r="232" spans="1:18" x14ac:dyDescent="0.25">
      <c r="A232" t="s">
        <v>1609</v>
      </c>
      <c r="B232" t="s">
        <v>1626</v>
      </c>
      <c r="C232" t="s">
        <v>1</v>
      </c>
      <c r="D232" t="s">
        <v>0</v>
      </c>
      <c r="E232">
        <v>158</v>
      </c>
      <c r="F232" t="s">
        <v>1583</v>
      </c>
      <c r="G232" t="s">
        <v>1584</v>
      </c>
      <c r="H232" s="3">
        <v>0</v>
      </c>
      <c r="I232" s="3">
        <v>0</v>
      </c>
      <c r="J232" s="3">
        <v>0</v>
      </c>
      <c r="K232" s="3">
        <v>416</v>
      </c>
      <c r="L232" s="3">
        <v>0</v>
      </c>
      <c r="M232" s="3">
        <v>0</v>
      </c>
      <c r="N232" s="3">
        <v>0</v>
      </c>
      <c r="O232" s="3">
        <v>54.08</v>
      </c>
      <c r="P232" s="3">
        <v>470.08</v>
      </c>
      <c r="Q232" s="3" t="s">
        <v>1542</v>
      </c>
      <c r="R232">
        <v>3</v>
      </c>
    </row>
    <row r="233" spans="1:18" x14ac:dyDescent="0.25">
      <c r="A233" t="s">
        <v>1609</v>
      </c>
      <c r="B233" t="s">
        <v>1625</v>
      </c>
      <c r="C233" t="s">
        <v>1</v>
      </c>
      <c r="D233" t="s">
        <v>0</v>
      </c>
      <c r="E233">
        <v>123</v>
      </c>
      <c r="F233" t="s">
        <v>1615</v>
      </c>
      <c r="G233" t="s">
        <v>1616</v>
      </c>
      <c r="H233" s="3">
        <v>0</v>
      </c>
      <c r="I233" s="3">
        <v>0</v>
      </c>
      <c r="J233" s="3">
        <v>0</v>
      </c>
      <c r="K233" s="3">
        <v>221.24</v>
      </c>
      <c r="L233" s="3">
        <v>0</v>
      </c>
      <c r="M233" s="3">
        <v>0</v>
      </c>
      <c r="N233" s="3">
        <v>0</v>
      </c>
      <c r="O233" s="3">
        <v>28.761200000000002</v>
      </c>
      <c r="P233" s="3">
        <v>250.00120000000001</v>
      </c>
      <c r="Q233" s="3" t="s">
        <v>1542</v>
      </c>
      <c r="R233">
        <v>3</v>
      </c>
    </row>
    <row r="234" spans="1:18" x14ac:dyDescent="0.25">
      <c r="A234" t="s">
        <v>1609</v>
      </c>
      <c r="B234" t="s">
        <v>1624</v>
      </c>
      <c r="C234" t="s">
        <v>1</v>
      </c>
      <c r="D234" t="s">
        <v>0</v>
      </c>
      <c r="E234">
        <v>2045799</v>
      </c>
      <c r="F234" t="s">
        <v>424</v>
      </c>
      <c r="G234" t="s">
        <v>425</v>
      </c>
      <c r="H234" s="3">
        <v>0</v>
      </c>
      <c r="I234" s="3">
        <v>0</v>
      </c>
      <c r="J234" s="3">
        <v>0</v>
      </c>
      <c r="K234" s="3">
        <v>15.35</v>
      </c>
      <c r="L234" s="3">
        <v>0</v>
      </c>
      <c r="M234" s="3">
        <v>0</v>
      </c>
      <c r="N234" s="3">
        <v>0</v>
      </c>
      <c r="O234" s="3">
        <v>1.9955000000000001</v>
      </c>
      <c r="P234" s="3">
        <v>17.345500000000001</v>
      </c>
      <c r="Q234" s="3">
        <v>0</v>
      </c>
      <c r="R234">
        <v>3</v>
      </c>
    </row>
    <row r="235" spans="1:18" x14ac:dyDescent="0.25">
      <c r="A235" t="s">
        <v>1609</v>
      </c>
      <c r="B235" t="s">
        <v>1623</v>
      </c>
      <c r="C235" t="s">
        <v>1</v>
      </c>
      <c r="D235" t="s">
        <v>0</v>
      </c>
      <c r="E235">
        <v>941123</v>
      </c>
      <c r="F235" t="s">
        <v>844</v>
      </c>
      <c r="G235" t="s">
        <v>845</v>
      </c>
      <c r="H235" s="3">
        <v>0</v>
      </c>
      <c r="I235" s="3">
        <v>0</v>
      </c>
      <c r="J235" s="3">
        <v>0</v>
      </c>
      <c r="K235" s="3">
        <v>75.94</v>
      </c>
      <c r="L235" s="3">
        <v>0</v>
      </c>
      <c r="M235" s="3">
        <v>0</v>
      </c>
      <c r="N235" s="3">
        <v>0</v>
      </c>
      <c r="O235" s="3">
        <v>9.8721999999999994</v>
      </c>
      <c r="P235" s="3">
        <v>85.81219999999999</v>
      </c>
      <c r="Q235" s="3">
        <v>0</v>
      </c>
      <c r="R235">
        <v>3</v>
      </c>
    </row>
    <row r="236" spans="1:18" x14ac:dyDescent="0.25">
      <c r="A236" t="s">
        <v>1609</v>
      </c>
      <c r="B236" t="s">
        <v>1622</v>
      </c>
      <c r="C236" t="s">
        <v>1</v>
      </c>
      <c r="D236" t="s">
        <v>0</v>
      </c>
      <c r="E236">
        <v>445892</v>
      </c>
      <c r="F236" t="s">
        <v>155</v>
      </c>
      <c r="G236" t="s">
        <v>745</v>
      </c>
      <c r="H236" s="3">
        <v>2.23</v>
      </c>
      <c r="I236" s="3">
        <v>0</v>
      </c>
      <c r="J236" s="3">
        <v>0</v>
      </c>
      <c r="K236" s="3">
        <v>21.04</v>
      </c>
      <c r="L236" s="3">
        <v>0</v>
      </c>
      <c r="M236" s="3">
        <v>0</v>
      </c>
      <c r="N236" s="3">
        <v>0</v>
      </c>
      <c r="O236" s="3">
        <v>2.7351999999999999</v>
      </c>
      <c r="P236" s="3">
        <v>26.005199999999999</v>
      </c>
      <c r="Q236" s="3">
        <v>0</v>
      </c>
      <c r="R236">
        <v>3</v>
      </c>
    </row>
    <row r="237" spans="1:18" x14ac:dyDescent="0.25">
      <c r="A237" t="s">
        <v>1609</v>
      </c>
      <c r="B237" t="s">
        <v>1621</v>
      </c>
      <c r="C237" t="s">
        <v>1</v>
      </c>
      <c r="D237" t="s">
        <v>0</v>
      </c>
      <c r="E237">
        <v>307</v>
      </c>
      <c r="F237" t="s">
        <v>1188</v>
      </c>
      <c r="G237" t="s">
        <v>1189</v>
      </c>
      <c r="H237" s="3">
        <v>0</v>
      </c>
      <c r="I237" s="3">
        <v>0</v>
      </c>
      <c r="J237" s="3">
        <v>0</v>
      </c>
      <c r="K237" s="3">
        <v>124.2</v>
      </c>
      <c r="L237" s="3">
        <v>0</v>
      </c>
      <c r="M237" s="3">
        <v>0</v>
      </c>
      <c r="N237" s="3">
        <v>0</v>
      </c>
      <c r="O237" s="3">
        <v>16.146000000000001</v>
      </c>
      <c r="P237" s="3">
        <v>140.346</v>
      </c>
      <c r="Q237" s="3">
        <v>0</v>
      </c>
      <c r="R237">
        <v>3</v>
      </c>
    </row>
    <row r="238" spans="1:18" x14ac:dyDescent="0.25">
      <c r="A238" t="s">
        <v>1609</v>
      </c>
      <c r="B238" t="s">
        <v>1621</v>
      </c>
      <c r="C238" t="s">
        <v>1</v>
      </c>
      <c r="D238" t="s">
        <v>0</v>
      </c>
      <c r="E238">
        <v>185</v>
      </c>
      <c r="F238" t="s">
        <v>1186</v>
      </c>
      <c r="G238" t="s">
        <v>1187</v>
      </c>
      <c r="H238" s="3">
        <v>0</v>
      </c>
      <c r="I238" s="3">
        <v>0</v>
      </c>
      <c r="J238" s="3">
        <v>0</v>
      </c>
      <c r="K238" s="3">
        <v>40.53</v>
      </c>
      <c r="L238" s="3">
        <v>0</v>
      </c>
      <c r="M238" s="3">
        <v>0</v>
      </c>
      <c r="N238" s="3">
        <v>0</v>
      </c>
      <c r="O238" s="3">
        <v>5.2689000000000004</v>
      </c>
      <c r="P238" s="3">
        <v>45.798900000000003</v>
      </c>
      <c r="Q238" s="3">
        <v>0</v>
      </c>
      <c r="R238">
        <v>3</v>
      </c>
    </row>
    <row r="239" spans="1:18" x14ac:dyDescent="0.25">
      <c r="A239" t="s">
        <v>1609</v>
      </c>
      <c r="B239" t="s">
        <v>1621</v>
      </c>
      <c r="C239" t="s">
        <v>1</v>
      </c>
      <c r="D239" t="s">
        <v>0</v>
      </c>
      <c r="E239">
        <v>207637</v>
      </c>
      <c r="F239" t="s">
        <v>635</v>
      </c>
      <c r="G239" t="s">
        <v>636</v>
      </c>
      <c r="H239" s="3">
        <v>2.7600000000000002</v>
      </c>
      <c r="I239" s="3">
        <v>0</v>
      </c>
      <c r="J239" s="3">
        <v>0</v>
      </c>
      <c r="K239" s="3">
        <v>25.88</v>
      </c>
      <c r="L239" s="3">
        <v>0</v>
      </c>
      <c r="M239" s="3">
        <v>0</v>
      </c>
      <c r="N239" s="3">
        <v>0</v>
      </c>
      <c r="O239" s="3">
        <v>3.3643999999999998</v>
      </c>
      <c r="P239" s="3">
        <v>32.004400000000004</v>
      </c>
      <c r="Q239" s="3">
        <v>0</v>
      </c>
      <c r="R239">
        <v>3</v>
      </c>
    </row>
    <row r="240" spans="1:18" x14ac:dyDescent="0.25">
      <c r="A240" t="s">
        <v>1609</v>
      </c>
      <c r="B240" t="s">
        <v>1620</v>
      </c>
      <c r="C240" t="s">
        <v>1</v>
      </c>
      <c r="D240" t="s">
        <v>0</v>
      </c>
      <c r="E240">
        <v>3987</v>
      </c>
      <c r="F240" t="s">
        <v>770</v>
      </c>
      <c r="G240" t="s">
        <v>771</v>
      </c>
      <c r="H240" s="3">
        <v>0.88</v>
      </c>
      <c r="I240" s="3">
        <v>0</v>
      </c>
      <c r="J240" s="3">
        <v>0</v>
      </c>
      <c r="K240" s="3">
        <v>8.07</v>
      </c>
      <c r="L240" s="3">
        <v>0</v>
      </c>
      <c r="M240" s="3">
        <v>0</v>
      </c>
      <c r="N240" s="3">
        <v>0</v>
      </c>
      <c r="O240" s="3">
        <v>1.0491000000000001</v>
      </c>
      <c r="P240" s="3">
        <v>9.9991000000000021</v>
      </c>
      <c r="Q240" s="3">
        <v>0</v>
      </c>
      <c r="R240">
        <v>3</v>
      </c>
    </row>
    <row r="241" spans="1:18" x14ac:dyDescent="0.25">
      <c r="A241" t="s">
        <v>1609</v>
      </c>
      <c r="B241" t="s">
        <v>1619</v>
      </c>
      <c r="C241" t="s">
        <v>1</v>
      </c>
      <c r="D241" t="s">
        <v>0</v>
      </c>
      <c r="E241">
        <v>908628</v>
      </c>
      <c r="F241" t="s">
        <v>844</v>
      </c>
      <c r="G241" t="s">
        <v>845</v>
      </c>
      <c r="H241" s="3">
        <v>0</v>
      </c>
      <c r="I241" s="3">
        <v>0</v>
      </c>
      <c r="J241" s="3">
        <v>0</v>
      </c>
      <c r="K241" s="3">
        <v>52.35</v>
      </c>
      <c r="L241" s="3">
        <v>0</v>
      </c>
      <c r="M241" s="3">
        <v>0</v>
      </c>
      <c r="N241" s="3">
        <v>0</v>
      </c>
      <c r="O241" s="3">
        <v>6.8055000000000003</v>
      </c>
      <c r="P241" s="3">
        <v>59.155500000000004</v>
      </c>
      <c r="Q241" s="3">
        <v>0</v>
      </c>
      <c r="R241">
        <v>3</v>
      </c>
    </row>
    <row r="242" spans="1:18" x14ac:dyDescent="0.25">
      <c r="A242" t="s">
        <v>1609</v>
      </c>
      <c r="B242" t="s">
        <v>1618</v>
      </c>
      <c r="C242" t="s">
        <v>1</v>
      </c>
      <c r="D242" t="s">
        <v>0</v>
      </c>
      <c r="E242">
        <v>582239</v>
      </c>
      <c r="F242" t="s">
        <v>428</v>
      </c>
      <c r="G242" t="s">
        <v>901</v>
      </c>
      <c r="H242" s="3">
        <v>0</v>
      </c>
      <c r="I242" s="3">
        <v>0</v>
      </c>
      <c r="J242" s="3">
        <v>0</v>
      </c>
      <c r="K242" s="3">
        <v>10.86</v>
      </c>
      <c r="L242" s="3">
        <v>0</v>
      </c>
      <c r="M242" s="3">
        <v>0</v>
      </c>
      <c r="N242" s="3">
        <v>0</v>
      </c>
      <c r="O242" s="3">
        <v>1.4117999999999999</v>
      </c>
      <c r="P242" s="3">
        <v>12.271799999999999</v>
      </c>
      <c r="Q242" s="3">
        <v>0</v>
      </c>
      <c r="R242">
        <v>3</v>
      </c>
    </row>
    <row r="243" spans="1:18" x14ac:dyDescent="0.25">
      <c r="A243" t="s">
        <v>1609</v>
      </c>
      <c r="B243" t="s">
        <v>1618</v>
      </c>
      <c r="C243" t="s">
        <v>1</v>
      </c>
      <c r="D243" t="s">
        <v>0</v>
      </c>
      <c r="E243">
        <v>368</v>
      </c>
      <c r="F243" t="s">
        <v>976</v>
      </c>
      <c r="G243" t="s">
        <v>977</v>
      </c>
      <c r="H243" s="3">
        <v>0</v>
      </c>
      <c r="I243" s="3">
        <v>0</v>
      </c>
      <c r="J243" s="3">
        <v>0</v>
      </c>
      <c r="K243" s="3">
        <v>9.5500000000000007</v>
      </c>
      <c r="L243" s="3">
        <v>0</v>
      </c>
      <c r="M243" s="3">
        <v>0</v>
      </c>
      <c r="N243" s="3">
        <v>0</v>
      </c>
      <c r="O243" s="3">
        <v>1.2415</v>
      </c>
      <c r="P243" s="3">
        <v>10.791500000000001</v>
      </c>
      <c r="Q243" s="3">
        <v>0</v>
      </c>
      <c r="R243">
        <v>3</v>
      </c>
    </row>
    <row r="244" spans="1:18" x14ac:dyDescent="0.25">
      <c r="A244" t="s">
        <v>1609</v>
      </c>
      <c r="B244" t="s">
        <v>1617</v>
      </c>
      <c r="C244" t="s">
        <v>1</v>
      </c>
      <c r="D244" t="s">
        <v>0</v>
      </c>
      <c r="E244">
        <v>2018474</v>
      </c>
      <c r="F244" t="s">
        <v>424</v>
      </c>
      <c r="G244" t="s">
        <v>425</v>
      </c>
      <c r="H244" s="3">
        <v>0</v>
      </c>
      <c r="I244" s="3">
        <v>0</v>
      </c>
      <c r="J244" s="3">
        <v>0</v>
      </c>
      <c r="K244" s="3">
        <v>17.48</v>
      </c>
      <c r="L244" s="3">
        <v>0</v>
      </c>
      <c r="M244" s="3">
        <v>0</v>
      </c>
      <c r="N244" s="3">
        <v>0</v>
      </c>
      <c r="O244" s="3">
        <v>2.2724000000000002</v>
      </c>
      <c r="P244" s="3">
        <v>19.752400000000002</v>
      </c>
      <c r="Q244" s="3">
        <v>0</v>
      </c>
      <c r="R244">
        <v>3</v>
      </c>
    </row>
    <row r="245" spans="1:18" x14ac:dyDescent="0.25">
      <c r="A245" t="s">
        <v>1609</v>
      </c>
      <c r="B245" t="s">
        <v>1614</v>
      </c>
      <c r="C245" t="s">
        <v>1</v>
      </c>
      <c r="D245" t="s">
        <v>0</v>
      </c>
      <c r="E245">
        <v>122</v>
      </c>
      <c r="F245" t="s">
        <v>1615</v>
      </c>
      <c r="G245" t="s">
        <v>1616</v>
      </c>
      <c r="H245" s="3">
        <v>0</v>
      </c>
      <c r="I245" s="3">
        <v>0</v>
      </c>
      <c r="J245" s="3">
        <v>0</v>
      </c>
      <c r="K245" s="3">
        <v>132</v>
      </c>
      <c r="L245" s="3">
        <v>0</v>
      </c>
      <c r="M245" s="3">
        <v>0</v>
      </c>
      <c r="N245" s="3">
        <v>0</v>
      </c>
      <c r="O245" s="3">
        <v>17.16</v>
      </c>
      <c r="P245" s="3">
        <v>149.16</v>
      </c>
      <c r="Q245" s="3" t="s">
        <v>1542</v>
      </c>
      <c r="R245">
        <v>3</v>
      </c>
    </row>
    <row r="246" spans="1:18" x14ac:dyDescent="0.25">
      <c r="A246" t="s">
        <v>1609</v>
      </c>
      <c r="B246" t="s">
        <v>1614</v>
      </c>
      <c r="C246" t="s">
        <v>1</v>
      </c>
      <c r="D246" t="s">
        <v>0</v>
      </c>
      <c r="E246">
        <v>44436</v>
      </c>
      <c r="F246" t="s">
        <v>796</v>
      </c>
      <c r="G246" t="s">
        <v>797</v>
      </c>
      <c r="H246" s="3">
        <v>1.57</v>
      </c>
      <c r="I246" s="3">
        <v>0</v>
      </c>
      <c r="J246" s="3">
        <v>0</v>
      </c>
      <c r="K246" s="3">
        <v>14.54</v>
      </c>
      <c r="L246" s="3">
        <v>0</v>
      </c>
      <c r="M246" s="3">
        <v>0</v>
      </c>
      <c r="N246" s="3">
        <v>0</v>
      </c>
      <c r="O246" s="3">
        <v>1.8901999999999999</v>
      </c>
      <c r="P246" s="3">
        <v>18.0002</v>
      </c>
      <c r="Q246" s="3">
        <v>0</v>
      </c>
      <c r="R246">
        <v>3</v>
      </c>
    </row>
    <row r="247" spans="1:18" x14ac:dyDescent="0.25">
      <c r="A247" t="s">
        <v>1609</v>
      </c>
      <c r="B247" t="s">
        <v>1613</v>
      </c>
      <c r="C247" t="s">
        <v>1</v>
      </c>
      <c r="D247" t="s">
        <v>0</v>
      </c>
      <c r="E247">
        <v>884585</v>
      </c>
      <c r="F247" t="s">
        <v>844</v>
      </c>
      <c r="G247" t="s">
        <v>845</v>
      </c>
      <c r="H247" s="3">
        <v>0</v>
      </c>
      <c r="I247" s="3">
        <v>0</v>
      </c>
      <c r="J247" s="3">
        <v>0</v>
      </c>
      <c r="K247" s="3">
        <v>11.49</v>
      </c>
      <c r="L247" s="3">
        <v>0</v>
      </c>
      <c r="M247" s="3">
        <v>0</v>
      </c>
      <c r="N247" s="3">
        <v>0</v>
      </c>
      <c r="O247" s="3">
        <v>1.4937</v>
      </c>
      <c r="P247" s="3">
        <v>12.983700000000001</v>
      </c>
      <c r="Q247" s="3">
        <v>0</v>
      </c>
      <c r="R247">
        <v>3</v>
      </c>
    </row>
    <row r="248" spans="1:18" x14ac:dyDescent="0.25">
      <c r="A248" t="s">
        <v>1609</v>
      </c>
      <c r="B248" t="s">
        <v>1612</v>
      </c>
      <c r="C248" t="s">
        <v>1</v>
      </c>
      <c r="D248" t="s">
        <v>0</v>
      </c>
      <c r="E248">
        <v>1904</v>
      </c>
      <c r="F248" t="s">
        <v>707</v>
      </c>
      <c r="G248" t="s">
        <v>708</v>
      </c>
      <c r="H248" s="3">
        <v>2.2799999999999998</v>
      </c>
      <c r="I248" s="3">
        <v>0</v>
      </c>
      <c r="J248" s="3">
        <v>0</v>
      </c>
      <c r="K248" s="3">
        <v>22.76</v>
      </c>
      <c r="L248" s="3">
        <v>0</v>
      </c>
      <c r="M248" s="3">
        <v>0</v>
      </c>
      <c r="N248" s="3">
        <v>0</v>
      </c>
      <c r="O248" s="3">
        <v>2.9588000000000001</v>
      </c>
      <c r="P248" s="3">
        <v>27.998800000000003</v>
      </c>
      <c r="Q248" s="3">
        <v>0</v>
      </c>
      <c r="R248">
        <v>3</v>
      </c>
    </row>
    <row r="249" spans="1:18" x14ac:dyDescent="0.25">
      <c r="A249" t="s">
        <v>1609</v>
      </c>
      <c r="B249" t="s">
        <v>1611</v>
      </c>
      <c r="C249" t="s">
        <v>1</v>
      </c>
      <c r="D249" t="s">
        <v>0</v>
      </c>
      <c r="E249">
        <v>2018305</v>
      </c>
      <c r="F249" t="s">
        <v>424</v>
      </c>
      <c r="G249" t="s">
        <v>425</v>
      </c>
      <c r="H249" s="3">
        <v>0</v>
      </c>
      <c r="I249" s="3">
        <v>0</v>
      </c>
      <c r="J249" s="3">
        <v>0</v>
      </c>
      <c r="K249" s="3">
        <v>4.38</v>
      </c>
      <c r="L249" s="3">
        <v>0</v>
      </c>
      <c r="M249" s="3">
        <v>0</v>
      </c>
      <c r="N249" s="3">
        <v>0</v>
      </c>
      <c r="O249" s="3">
        <v>0.56940000000000002</v>
      </c>
      <c r="P249" s="3">
        <v>4.9493999999999998</v>
      </c>
      <c r="Q249" s="3">
        <v>0</v>
      </c>
      <c r="R249">
        <v>3</v>
      </c>
    </row>
    <row r="250" spans="1:18" x14ac:dyDescent="0.25">
      <c r="A250" t="s">
        <v>1609</v>
      </c>
      <c r="B250" t="s">
        <v>1611</v>
      </c>
      <c r="C250" t="s">
        <v>1</v>
      </c>
      <c r="D250" t="s">
        <v>0</v>
      </c>
      <c r="E250">
        <v>876121</v>
      </c>
      <c r="F250" t="s">
        <v>844</v>
      </c>
      <c r="G250" t="s">
        <v>845</v>
      </c>
      <c r="H250" s="3">
        <v>0</v>
      </c>
      <c r="I250" s="3">
        <v>0</v>
      </c>
      <c r="J250" s="3">
        <v>0</v>
      </c>
      <c r="K250" s="3">
        <v>26.34</v>
      </c>
      <c r="L250" s="3">
        <v>0</v>
      </c>
      <c r="M250" s="3">
        <v>0</v>
      </c>
      <c r="N250" s="3">
        <v>0</v>
      </c>
      <c r="O250" s="3">
        <v>3.4241999999999999</v>
      </c>
      <c r="P250" s="3">
        <v>29.764199999999999</v>
      </c>
      <c r="Q250" s="3">
        <v>0</v>
      </c>
      <c r="R250">
        <v>3</v>
      </c>
    </row>
    <row r="251" spans="1:18" x14ac:dyDescent="0.25">
      <c r="A251" t="s">
        <v>1609</v>
      </c>
      <c r="B251" t="s">
        <v>1610</v>
      </c>
      <c r="C251" t="s">
        <v>1</v>
      </c>
      <c r="D251" t="s">
        <v>0</v>
      </c>
      <c r="E251">
        <v>873661</v>
      </c>
      <c r="F251" t="s">
        <v>844</v>
      </c>
      <c r="G251" t="s">
        <v>845</v>
      </c>
      <c r="H251" s="3">
        <v>0</v>
      </c>
      <c r="I251" s="3">
        <v>0</v>
      </c>
      <c r="J251" s="3">
        <v>0</v>
      </c>
      <c r="K251" s="3">
        <v>12.52</v>
      </c>
      <c r="L251" s="3">
        <v>0</v>
      </c>
      <c r="M251" s="3">
        <v>0</v>
      </c>
      <c r="N251" s="3">
        <v>0</v>
      </c>
      <c r="O251" s="3">
        <v>1.6275999999999999</v>
      </c>
      <c r="P251" s="3">
        <v>14.147599999999999</v>
      </c>
      <c r="Q251" s="3">
        <v>0</v>
      </c>
      <c r="R251">
        <v>3</v>
      </c>
    </row>
    <row r="252" spans="1:18" x14ac:dyDescent="0.25">
      <c r="A252" t="s">
        <v>1609</v>
      </c>
      <c r="B252" t="s">
        <v>1610</v>
      </c>
      <c r="C252" t="s">
        <v>1</v>
      </c>
      <c r="D252" t="s">
        <v>0</v>
      </c>
      <c r="E252">
        <v>25067</v>
      </c>
      <c r="F252" t="s">
        <v>1090</v>
      </c>
      <c r="G252" t="s">
        <v>1091</v>
      </c>
      <c r="H252" s="3">
        <v>0.89999999999999991</v>
      </c>
      <c r="I252" s="3">
        <v>0</v>
      </c>
      <c r="J252" s="3">
        <v>0</v>
      </c>
      <c r="K252" s="3">
        <v>8.1</v>
      </c>
      <c r="L252" s="3">
        <v>0</v>
      </c>
      <c r="M252" s="3">
        <v>0</v>
      </c>
      <c r="N252" s="3">
        <v>0</v>
      </c>
      <c r="O252" s="3">
        <v>1.0529999999999999</v>
      </c>
      <c r="P252" s="3">
        <v>10.053000000000001</v>
      </c>
      <c r="Q252" s="3">
        <v>0</v>
      </c>
      <c r="R252">
        <v>3</v>
      </c>
    </row>
    <row r="253" spans="1:18" x14ac:dyDescent="0.25">
      <c r="A253" t="s">
        <v>1597</v>
      </c>
      <c r="B253" t="s">
        <v>1608</v>
      </c>
      <c r="C253" t="s">
        <v>1</v>
      </c>
      <c r="D253" t="s">
        <v>0</v>
      </c>
      <c r="E253">
        <v>31251263</v>
      </c>
      <c r="F253" t="s">
        <v>402</v>
      </c>
      <c r="G253" t="s">
        <v>403</v>
      </c>
      <c r="H253" s="3">
        <v>0</v>
      </c>
      <c r="I253" s="3">
        <v>0</v>
      </c>
      <c r="J253" s="3">
        <v>0</v>
      </c>
      <c r="K253" s="3">
        <v>35.58</v>
      </c>
      <c r="L253" s="3">
        <v>0</v>
      </c>
      <c r="M253" s="3">
        <v>0</v>
      </c>
      <c r="N253" s="3">
        <v>0</v>
      </c>
      <c r="O253" s="3">
        <v>4.6254</v>
      </c>
      <c r="P253" s="3">
        <v>40.205399999999997</v>
      </c>
      <c r="Q253" s="3">
        <v>0</v>
      </c>
      <c r="R253">
        <v>3</v>
      </c>
    </row>
    <row r="254" spans="1:18" x14ac:dyDescent="0.25">
      <c r="A254" t="s">
        <v>1597</v>
      </c>
      <c r="B254" t="s">
        <v>1608</v>
      </c>
      <c r="C254" t="s">
        <v>1</v>
      </c>
      <c r="D254" t="s">
        <v>0</v>
      </c>
      <c r="E254">
        <v>251251</v>
      </c>
      <c r="F254" t="s">
        <v>402</v>
      </c>
      <c r="G254" t="s">
        <v>403</v>
      </c>
      <c r="H254" s="3">
        <v>0</v>
      </c>
      <c r="I254" s="3">
        <v>0</v>
      </c>
      <c r="J254" s="3">
        <v>0</v>
      </c>
      <c r="K254" s="3">
        <v>20.170000000000002</v>
      </c>
      <c r="L254" s="3">
        <v>0</v>
      </c>
      <c r="M254" s="3">
        <v>0</v>
      </c>
      <c r="N254" s="3">
        <v>0</v>
      </c>
      <c r="O254" s="3">
        <v>2.6221000000000001</v>
      </c>
      <c r="P254" s="3">
        <v>22.792100000000001</v>
      </c>
      <c r="Q254" s="3">
        <v>0</v>
      </c>
      <c r="R254">
        <v>3</v>
      </c>
    </row>
    <row r="255" spans="1:18" x14ac:dyDescent="0.25">
      <c r="A255" t="s">
        <v>1597</v>
      </c>
      <c r="B255" t="s">
        <v>1607</v>
      </c>
      <c r="C255" t="s">
        <v>1</v>
      </c>
      <c r="D255" t="s">
        <v>0</v>
      </c>
      <c r="E255">
        <v>71567</v>
      </c>
      <c r="F255" t="s">
        <v>402</v>
      </c>
      <c r="G255" t="s">
        <v>403</v>
      </c>
      <c r="H255" s="3">
        <v>0</v>
      </c>
      <c r="I255" s="3">
        <v>0</v>
      </c>
      <c r="J255" s="3">
        <v>0</v>
      </c>
      <c r="K255" s="3">
        <v>23</v>
      </c>
      <c r="L255" s="3">
        <v>0</v>
      </c>
      <c r="M255" s="3">
        <v>0</v>
      </c>
      <c r="N255" s="3">
        <v>0</v>
      </c>
      <c r="O255" s="3">
        <v>2.99</v>
      </c>
      <c r="P255" s="3">
        <v>25.990000000000002</v>
      </c>
      <c r="Q255" s="3">
        <v>0</v>
      </c>
      <c r="R255">
        <v>3</v>
      </c>
    </row>
    <row r="256" spans="1:18" x14ac:dyDescent="0.25">
      <c r="A256" t="s">
        <v>1597</v>
      </c>
      <c r="B256" t="s">
        <v>1606</v>
      </c>
      <c r="C256" t="s">
        <v>1</v>
      </c>
      <c r="D256" t="s">
        <v>0</v>
      </c>
      <c r="E256">
        <v>53948</v>
      </c>
      <c r="F256" t="s">
        <v>388</v>
      </c>
      <c r="G256" t="s">
        <v>389</v>
      </c>
      <c r="H256" s="3">
        <v>1.74</v>
      </c>
      <c r="I256" s="3">
        <v>0</v>
      </c>
      <c r="J256" s="3">
        <v>0</v>
      </c>
      <c r="K256" s="3">
        <v>16.16</v>
      </c>
      <c r="L256" s="3">
        <v>0</v>
      </c>
      <c r="M256" s="3">
        <v>0</v>
      </c>
      <c r="N256" s="3">
        <v>0</v>
      </c>
      <c r="O256" s="3">
        <v>2.1008</v>
      </c>
      <c r="P256" s="3">
        <v>20.000799999999998</v>
      </c>
      <c r="Q256" s="3">
        <v>0</v>
      </c>
      <c r="R256">
        <v>3</v>
      </c>
    </row>
    <row r="257" spans="1:18" x14ac:dyDescent="0.25">
      <c r="A257" t="s">
        <v>1597</v>
      </c>
      <c r="B257" t="s">
        <v>1605</v>
      </c>
      <c r="C257" t="s">
        <v>1</v>
      </c>
      <c r="D257" t="s">
        <v>0</v>
      </c>
      <c r="E257">
        <v>7760</v>
      </c>
      <c r="F257" t="s">
        <v>618</v>
      </c>
      <c r="G257" t="s">
        <v>339</v>
      </c>
      <c r="H257" s="3">
        <v>2.2599999999999998</v>
      </c>
      <c r="I257" s="3">
        <v>0</v>
      </c>
      <c r="J257" s="3">
        <v>0</v>
      </c>
      <c r="K257" s="3">
        <v>21.94</v>
      </c>
      <c r="L257" s="3">
        <v>0</v>
      </c>
      <c r="M257" s="3">
        <v>0</v>
      </c>
      <c r="N257" s="3">
        <v>0</v>
      </c>
      <c r="O257" s="3">
        <v>2.8522000000000003</v>
      </c>
      <c r="P257" s="3">
        <v>27.052200000000003</v>
      </c>
      <c r="Q257" s="3">
        <v>0</v>
      </c>
      <c r="R257">
        <v>3</v>
      </c>
    </row>
    <row r="258" spans="1:18" x14ac:dyDescent="0.25">
      <c r="A258" t="s">
        <v>1597</v>
      </c>
      <c r="B258" t="s">
        <v>1604</v>
      </c>
      <c r="C258" t="s">
        <v>1</v>
      </c>
      <c r="D258" t="s">
        <v>0</v>
      </c>
      <c r="E258">
        <v>7270</v>
      </c>
      <c r="F258" t="s">
        <v>618</v>
      </c>
      <c r="G258" t="s">
        <v>339</v>
      </c>
      <c r="H258" s="3">
        <v>0.60000000000000009</v>
      </c>
      <c r="I258" s="3">
        <v>0</v>
      </c>
      <c r="J258" s="3">
        <v>0</v>
      </c>
      <c r="K258" s="3">
        <v>5.82</v>
      </c>
      <c r="L258" s="3">
        <v>0</v>
      </c>
      <c r="M258" s="3">
        <v>0</v>
      </c>
      <c r="N258" s="3">
        <v>0</v>
      </c>
      <c r="O258" s="3">
        <v>0.75660000000000005</v>
      </c>
      <c r="P258" s="3">
        <v>7.1765999999999996</v>
      </c>
      <c r="Q258" s="3">
        <v>0</v>
      </c>
      <c r="R258">
        <v>3</v>
      </c>
    </row>
    <row r="259" spans="1:18" x14ac:dyDescent="0.25">
      <c r="A259" t="s">
        <v>1597</v>
      </c>
      <c r="B259" t="s">
        <v>1603</v>
      </c>
      <c r="C259" t="s">
        <v>1</v>
      </c>
      <c r="D259" t="s">
        <v>0</v>
      </c>
      <c r="E259">
        <v>854491</v>
      </c>
      <c r="F259" t="s">
        <v>844</v>
      </c>
      <c r="G259" t="s">
        <v>845</v>
      </c>
      <c r="H259" s="3">
        <v>0</v>
      </c>
      <c r="I259" s="3">
        <v>0</v>
      </c>
      <c r="J259" s="3">
        <v>0</v>
      </c>
      <c r="K259" s="3">
        <v>53</v>
      </c>
      <c r="L259" s="3">
        <v>0</v>
      </c>
      <c r="M259" s="3">
        <v>0</v>
      </c>
      <c r="N259" s="3">
        <v>0</v>
      </c>
      <c r="O259" s="3">
        <v>6.8900000000000006</v>
      </c>
      <c r="P259" s="3">
        <v>59.89</v>
      </c>
      <c r="Q259" s="3">
        <v>0</v>
      </c>
      <c r="R259">
        <v>3</v>
      </c>
    </row>
    <row r="260" spans="1:18" x14ac:dyDescent="0.25">
      <c r="A260" t="s">
        <v>1597</v>
      </c>
      <c r="B260" t="s">
        <v>1603</v>
      </c>
      <c r="C260" t="s">
        <v>1</v>
      </c>
      <c r="D260" t="s">
        <v>0</v>
      </c>
      <c r="E260">
        <v>978</v>
      </c>
      <c r="F260" t="s">
        <v>707</v>
      </c>
      <c r="G260" t="s">
        <v>708</v>
      </c>
      <c r="H260" s="3">
        <v>2.78</v>
      </c>
      <c r="I260" s="3">
        <v>0</v>
      </c>
      <c r="J260" s="3">
        <v>0</v>
      </c>
      <c r="K260" s="3">
        <v>27.64</v>
      </c>
      <c r="L260" s="3">
        <v>0</v>
      </c>
      <c r="M260" s="3">
        <v>0</v>
      </c>
      <c r="N260" s="3">
        <v>0</v>
      </c>
      <c r="O260" s="3">
        <v>3.5932000000000004</v>
      </c>
      <c r="P260" s="3">
        <v>34.013200000000005</v>
      </c>
      <c r="Q260" s="3">
        <v>0</v>
      </c>
      <c r="R260">
        <v>3</v>
      </c>
    </row>
    <row r="261" spans="1:18" x14ac:dyDescent="0.25">
      <c r="A261" t="s">
        <v>1597</v>
      </c>
      <c r="B261" t="s">
        <v>1602</v>
      </c>
      <c r="C261" t="s">
        <v>1</v>
      </c>
      <c r="D261" t="s">
        <v>0</v>
      </c>
      <c r="E261">
        <v>738551</v>
      </c>
      <c r="F261" t="s">
        <v>820</v>
      </c>
      <c r="G261" t="s">
        <v>821</v>
      </c>
      <c r="H261" s="3">
        <v>2.23</v>
      </c>
      <c r="I261" s="3">
        <v>0</v>
      </c>
      <c r="J261" s="3">
        <v>0</v>
      </c>
      <c r="K261" s="3">
        <v>21.04</v>
      </c>
      <c r="L261" s="3">
        <v>0</v>
      </c>
      <c r="M261" s="3">
        <v>0</v>
      </c>
      <c r="N261" s="3">
        <v>0</v>
      </c>
      <c r="O261" s="3">
        <v>2.7351999999999999</v>
      </c>
      <c r="P261" s="3">
        <v>26.005199999999999</v>
      </c>
      <c r="Q261" s="3">
        <v>0</v>
      </c>
      <c r="R261">
        <v>3</v>
      </c>
    </row>
    <row r="262" spans="1:18" x14ac:dyDescent="0.25">
      <c r="A262" t="s">
        <v>1597</v>
      </c>
      <c r="B262" t="s">
        <v>1601</v>
      </c>
      <c r="C262" t="s">
        <v>1</v>
      </c>
      <c r="D262" t="s">
        <v>0</v>
      </c>
      <c r="E262">
        <v>96566</v>
      </c>
      <c r="F262" t="s">
        <v>908</v>
      </c>
      <c r="G262" t="s">
        <v>909</v>
      </c>
      <c r="H262" s="3">
        <v>3.39</v>
      </c>
      <c r="I262" s="3">
        <v>0</v>
      </c>
      <c r="J262" s="3">
        <v>0</v>
      </c>
      <c r="K262" s="3">
        <v>32.880000000000003</v>
      </c>
      <c r="L262" s="3">
        <v>0</v>
      </c>
      <c r="M262" s="3">
        <v>0</v>
      </c>
      <c r="N262" s="3">
        <v>0</v>
      </c>
      <c r="O262" s="3">
        <v>4.2744000000000009</v>
      </c>
      <c r="P262" s="3">
        <v>40.544400000000003</v>
      </c>
      <c r="Q262" s="3">
        <v>0</v>
      </c>
      <c r="R262">
        <v>3</v>
      </c>
    </row>
    <row r="263" spans="1:18" x14ac:dyDescent="0.25">
      <c r="A263" t="s">
        <v>1597</v>
      </c>
      <c r="B263" t="s">
        <v>1600</v>
      </c>
      <c r="C263" t="s">
        <v>1</v>
      </c>
      <c r="D263" t="s">
        <v>0</v>
      </c>
      <c r="E263">
        <v>121</v>
      </c>
      <c r="F263" t="s">
        <v>824</v>
      </c>
      <c r="G263" t="s">
        <v>825</v>
      </c>
      <c r="H263" s="3">
        <v>0</v>
      </c>
      <c r="I263" s="3">
        <v>0</v>
      </c>
      <c r="J263" s="3">
        <v>0</v>
      </c>
      <c r="K263" s="3">
        <v>6.73</v>
      </c>
      <c r="L263" s="3">
        <v>0</v>
      </c>
      <c r="M263" s="3">
        <v>0</v>
      </c>
      <c r="N263" s="3">
        <v>0</v>
      </c>
      <c r="O263" s="3">
        <v>0.87490000000000012</v>
      </c>
      <c r="P263" s="3">
        <v>7.6049000000000007</v>
      </c>
      <c r="Q263" s="3">
        <v>0</v>
      </c>
      <c r="R263">
        <v>3</v>
      </c>
    </row>
    <row r="264" spans="1:18" x14ac:dyDescent="0.25">
      <c r="A264" t="s">
        <v>1597</v>
      </c>
      <c r="B264" t="s">
        <v>1600</v>
      </c>
      <c r="C264" t="s">
        <v>1</v>
      </c>
      <c r="D264" t="s">
        <v>0</v>
      </c>
      <c r="E264">
        <v>827460</v>
      </c>
      <c r="F264" t="s">
        <v>844</v>
      </c>
      <c r="G264" t="s">
        <v>845</v>
      </c>
      <c r="H264" s="3">
        <v>0</v>
      </c>
      <c r="I264" s="3">
        <v>0</v>
      </c>
      <c r="J264" s="3">
        <v>0</v>
      </c>
      <c r="K264" s="3">
        <v>74.599999999999994</v>
      </c>
      <c r="L264" s="3">
        <v>0</v>
      </c>
      <c r="M264" s="3">
        <v>0</v>
      </c>
      <c r="N264" s="3">
        <v>0</v>
      </c>
      <c r="O264" s="3">
        <v>9.6980000000000004</v>
      </c>
      <c r="P264" s="3">
        <v>84.298000000000002</v>
      </c>
      <c r="Q264" s="3">
        <v>0</v>
      </c>
      <c r="R264">
        <v>3</v>
      </c>
    </row>
    <row r="265" spans="1:18" x14ac:dyDescent="0.25">
      <c r="A265" t="s">
        <v>1597</v>
      </c>
      <c r="B265" t="s">
        <v>1599</v>
      </c>
      <c r="C265" t="s">
        <v>1</v>
      </c>
      <c r="D265" t="s">
        <v>0</v>
      </c>
      <c r="E265">
        <v>1813128</v>
      </c>
      <c r="F265" t="s">
        <v>424</v>
      </c>
      <c r="G265" t="s">
        <v>425</v>
      </c>
      <c r="H265" s="3">
        <v>0</v>
      </c>
      <c r="I265" s="3">
        <v>0</v>
      </c>
      <c r="J265" s="3">
        <v>0</v>
      </c>
      <c r="K265" s="3">
        <v>15.18</v>
      </c>
      <c r="L265" s="3">
        <v>0</v>
      </c>
      <c r="M265" s="3">
        <v>0</v>
      </c>
      <c r="N265" s="3">
        <v>0</v>
      </c>
      <c r="O265" s="3">
        <v>1.9734</v>
      </c>
      <c r="P265" s="3">
        <v>17.153400000000001</v>
      </c>
      <c r="Q265" s="3">
        <v>0</v>
      </c>
      <c r="R265">
        <v>3</v>
      </c>
    </row>
    <row r="266" spans="1:18" x14ac:dyDescent="0.25">
      <c r="A266" t="s">
        <v>1597</v>
      </c>
      <c r="B266" t="s">
        <v>1598</v>
      </c>
      <c r="C266" t="s">
        <v>1</v>
      </c>
      <c r="D266" t="s">
        <v>0</v>
      </c>
      <c r="E266">
        <v>1897158</v>
      </c>
      <c r="F266" t="s">
        <v>424</v>
      </c>
      <c r="G266" t="s">
        <v>425</v>
      </c>
      <c r="H266" s="3">
        <v>0</v>
      </c>
      <c r="I266" s="3">
        <v>0</v>
      </c>
      <c r="J266" s="3">
        <v>0</v>
      </c>
      <c r="K266" s="3">
        <v>28.23</v>
      </c>
      <c r="L266" s="3">
        <v>0</v>
      </c>
      <c r="M266" s="3">
        <v>0</v>
      </c>
      <c r="N266" s="3">
        <v>0</v>
      </c>
      <c r="O266" s="3">
        <v>3.6699000000000002</v>
      </c>
      <c r="P266" s="3">
        <v>31.899900000000002</v>
      </c>
      <c r="Q266" s="3">
        <v>0</v>
      </c>
      <c r="R266">
        <v>3</v>
      </c>
    </row>
    <row r="267" spans="1:18" x14ac:dyDescent="0.25">
      <c r="A267" t="s">
        <v>1597</v>
      </c>
      <c r="B267" t="s">
        <v>1598</v>
      </c>
      <c r="C267" t="s">
        <v>1</v>
      </c>
      <c r="D267" t="s">
        <v>0</v>
      </c>
      <c r="E267">
        <v>1810035</v>
      </c>
      <c r="F267" t="s">
        <v>424</v>
      </c>
      <c r="G267" t="s">
        <v>425</v>
      </c>
      <c r="H267" s="3">
        <v>0</v>
      </c>
      <c r="I267" s="3">
        <v>0</v>
      </c>
      <c r="J267" s="3">
        <v>0</v>
      </c>
      <c r="K267" s="3">
        <v>78.8</v>
      </c>
      <c r="L267" s="3">
        <v>0</v>
      </c>
      <c r="M267" s="3">
        <v>0</v>
      </c>
      <c r="N267" s="3">
        <v>0</v>
      </c>
      <c r="O267" s="3">
        <v>10.244</v>
      </c>
      <c r="P267" s="3">
        <v>89.043999999999997</v>
      </c>
      <c r="Q267" s="3">
        <v>0</v>
      </c>
      <c r="R267">
        <v>3</v>
      </c>
    </row>
    <row r="268" spans="1:18" x14ac:dyDescent="0.25">
      <c r="A268" t="s">
        <v>1597</v>
      </c>
      <c r="B268" t="s">
        <v>1598</v>
      </c>
      <c r="C268" t="s">
        <v>1</v>
      </c>
      <c r="D268" t="s">
        <v>0</v>
      </c>
      <c r="E268">
        <v>1810034</v>
      </c>
      <c r="F268" t="s">
        <v>424</v>
      </c>
      <c r="G268" t="s">
        <v>425</v>
      </c>
      <c r="H268" s="3">
        <v>0</v>
      </c>
      <c r="I268" s="3">
        <v>0</v>
      </c>
      <c r="J268" s="3">
        <v>0</v>
      </c>
      <c r="K268" s="3">
        <v>200.44</v>
      </c>
      <c r="L268" s="3">
        <v>0</v>
      </c>
      <c r="M268" s="3">
        <v>0</v>
      </c>
      <c r="N268" s="3">
        <v>0</v>
      </c>
      <c r="O268" s="3">
        <v>26.057200000000002</v>
      </c>
      <c r="P268" s="3">
        <v>226.49719999999999</v>
      </c>
      <c r="Q268" s="3">
        <v>0</v>
      </c>
      <c r="R268">
        <v>3</v>
      </c>
    </row>
    <row r="269" spans="1:18" x14ac:dyDescent="0.25">
      <c r="A269" t="s">
        <v>1597</v>
      </c>
      <c r="B269" t="s">
        <v>1598</v>
      </c>
      <c r="C269" t="s">
        <v>1</v>
      </c>
      <c r="D269" t="s">
        <v>0</v>
      </c>
      <c r="E269">
        <v>289052</v>
      </c>
      <c r="F269" t="s">
        <v>155</v>
      </c>
      <c r="G269" t="s">
        <v>745</v>
      </c>
      <c r="H269" s="3">
        <v>2.54</v>
      </c>
      <c r="I269" s="3">
        <v>0</v>
      </c>
      <c r="J269" s="3">
        <v>0</v>
      </c>
      <c r="K269" s="3">
        <v>24.3</v>
      </c>
      <c r="L269" s="3">
        <v>0</v>
      </c>
      <c r="M269" s="3">
        <v>0</v>
      </c>
      <c r="N269" s="3">
        <v>0</v>
      </c>
      <c r="O269" s="3">
        <v>3.1590000000000003</v>
      </c>
      <c r="P269" s="3">
        <v>29.998999999999999</v>
      </c>
      <c r="Q269" s="3">
        <v>0</v>
      </c>
      <c r="R269">
        <v>3</v>
      </c>
    </row>
    <row r="270" spans="1:18" x14ac:dyDescent="0.25">
      <c r="A270" t="s">
        <v>1585</v>
      </c>
      <c r="B270" t="s">
        <v>1590</v>
      </c>
      <c r="C270" t="s">
        <v>1</v>
      </c>
      <c r="D270" t="s">
        <v>0</v>
      </c>
      <c r="E270">
        <v>81980</v>
      </c>
      <c r="F270" t="s">
        <v>402</v>
      </c>
      <c r="G270" t="s">
        <v>403</v>
      </c>
      <c r="H270" s="3">
        <v>0</v>
      </c>
      <c r="I270" s="3">
        <v>0</v>
      </c>
      <c r="J270" s="3">
        <v>0</v>
      </c>
      <c r="K270" s="3">
        <v>23</v>
      </c>
      <c r="L270" s="3">
        <v>0</v>
      </c>
      <c r="M270" s="3">
        <v>0</v>
      </c>
      <c r="N270" s="3">
        <v>0</v>
      </c>
      <c r="O270" s="3">
        <v>2.99</v>
      </c>
      <c r="P270" s="3">
        <v>25.990000000000002</v>
      </c>
      <c r="Q270" s="3">
        <v>0</v>
      </c>
      <c r="R270">
        <v>3</v>
      </c>
    </row>
    <row r="271" spans="1:18" x14ac:dyDescent="0.25">
      <c r="A271" t="s">
        <v>1585</v>
      </c>
      <c r="B271" t="s">
        <v>1596</v>
      </c>
      <c r="C271" t="s">
        <v>1</v>
      </c>
      <c r="D271" t="s">
        <v>0</v>
      </c>
      <c r="E271">
        <v>92570</v>
      </c>
      <c r="F271" t="s">
        <v>402</v>
      </c>
      <c r="G271" t="s">
        <v>403</v>
      </c>
      <c r="H271" s="3">
        <v>0</v>
      </c>
      <c r="I271" s="3">
        <v>0</v>
      </c>
      <c r="J271" s="3">
        <v>0</v>
      </c>
      <c r="K271" s="3">
        <v>19.309999999999999</v>
      </c>
      <c r="L271" s="3">
        <v>0</v>
      </c>
      <c r="M271" s="3">
        <v>0</v>
      </c>
      <c r="N271" s="3">
        <v>0</v>
      </c>
      <c r="O271" s="3">
        <v>2.5103</v>
      </c>
      <c r="P271" s="3">
        <v>21.8203</v>
      </c>
      <c r="Q271" s="3">
        <v>0</v>
      </c>
      <c r="R271">
        <v>3</v>
      </c>
    </row>
    <row r="272" spans="1:18" x14ac:dyDescent="0.25">
      <c r="A272" t="s">
        <v>1585</v>
      </c>
      <c r="B272" t="s">
        <v>1596</v>
      </c>
      <c r="C272" t="s">
        <v>1</v>
      </c>
      <c r="D272" t="s">
        <v>0</v>
      </c>
      <c r="E272">
        <v>92404</v>
      </c>
      <c r="F272" t="s">
        <v>402</v>
      </c>
      <c r="G272" t="s">
        <v>403</v>
      </c>
      <c r="H272" s="3">
        <v>0</v>
      </c>
      <c r="I272" s="3">
        <v>0</v>
      </c>
      <c r="J272" s="3">
        <v>0</v>
      </c>
      <c r="K272" s="3">
        <v>35.58</v>
      </c>
      <c r="L272" s="3">
        <v>0</v>
      </c>
      <c r="M272" s="3">
        <v>0</v>
      </c>
      <c r="N272" s="3">
        <v>0</v>
      </c>
      <c r="O272" s="3">
        <v>4.6254</v>
      </c>
      <c r="P272" s="3">
        <v>40.205399999999997</v>
      </c>
      <c r="Q272" s="3">
        <v>0</v>
      </c>
      <c r="R272">
        <v>3</v>
      </c>
    </row>
    <row r="273" spans="1:18" x14ac:dyDescent="0.25">
      <c r="A273" t="s">
        <v>1585</v>
      </c>
      <c r="B273" t="s">
        <v>1595</v>
      </c>
      <c r="C273" t="s">
        <v>1</v>
      </c>
      <c r="D273" t="s">
        <v>0</v>
      </c>
      <c r="E273">
        <v>736175</v>
      </c>
      <c r="F273" t="s">
        <v>844</v>
      </c>
      <c r="G273" t="s">
        <v>845</v>
      </c>
      <c r="H273" s="3">
        <v>0</v>
      </c>
      <c r="I273" s="3">
        <v>0</v>
      </c>
      <c r="J273" s="3">
        <v>0</v>
      </c>
      <c r="K273" s="3">
        <v>45.86</v>
      </c>
      <c r="L273" s="3">
        <v>0</v>
      </c>
      <c r="M273" s="3">
        <v>0</v>
      </c>
      <c r="N273" s="3">
        <v>0</v>
      </c>
      <c r="O273" s="3">
        <v>5.9618000000000002</v>
      </c>
      <c r="P273" s="3">
        <v>51.821799999999996</v>
      </c>
      <c r="Q273" s="3">
        <v>0</v>
      </c>
      <c r="R273">
        <v>3</v>
      </c>
    </row>
    <row r="274" spans="1:18" x14ac:dyDescent="0.25">
      <c r="A274" t="s">
        <v>1585</v>
      </c>
      <c r="B274" t="s">
        <v>1594</v>
      </c>
      <c r="C274" t="s">
        <v>1</v>
      </c>
      <c r="D274" t="s">
        <v>0</v>
      </c>
      <c r="E274">
        <v>9198</v>
      </c>
      <c r="F274" t="s">
        <v>707</v>
      </c>
      <c r="G274" t="s">
        <v>708</v>
      </c>
      <c r="H274" s="3">
        <v>2.12</v>
      </c>
      <c r="I274" s="3">
        <v>0</v>
      </c>
      <c r="J274" s="3">
        <v>0</v>
      </c>
      <c r="K274" s="3">
        <v>18.27</v>
      </c>
      <c r="L274" s="3">
        <v>0</v>
      </c>
      <c r="M274" s="3">
        <v>0</v>
      </c>
      <c r="N274" s="3">
        <v>0</v>
      </c>
      <c r="O274" s="3">
        <v>2.3751000000000002</v>
      </c>
      <c r="P274" s="3">
        <v>22.7651</v>
      </c>
      <c r="Q274" s="3">
        <v>0</v>
      </c>
      <c r="R274">
        <v>3</v>
      </c>
    </row>
    <row r="275" spans="1:18" x14ac:dyDescent="0.25">
      <c r="A275" t="s">
        <v>1585</v>
      </c>
      <c r="B275" t="s">
        <v>1593</v>
      </c>
      <c r="C275" t="s">
        <v>1</v>
      </c>
      <c r="D275" t="s">
        <v>0</v>
      </c>
      <c r="E275">
        <v>377</v>
      </c>
      <c r="F275" t="s">
        <v>824</v>
      </c>
      <c r="G275" t="s">
        <v>825</v>
      </c>
      <c r="H275" s="3">
        <v>0</v>
      </c>
      <c r="I275" s="3">
        <v>0</v>
      </c>
      <c r="J275" s="3">
        <v>0</v>
      </c>
      <c r="K275" s="3">
        <v>47.1</v>
      </c>
      <c r="L275" s="3">
        <v>0</v>
      </c>
      <c r="M275" s="3">
        <v>0</v>
      </c>
      <c r="N275" s="3">
        <v>0</v>
      </c>
      <c r="O275" s="3">
        <v>6.1230000000000002</v>
      </c>
      <c r="P275" s="3">
        <v>53.222999999999999</v>
      </c>
      <c r="Q275" s="3">
        <v>0</v>
      </c>
      <c r="R275">
        <v>3</v>
      </c>
    </row>
    <row r="276" spans="1:18" x14ac:dyDescent="0.25">
      <c r="A276" t="s">
        <v>1585</v>
      </c>
      <c r="B276" t="s">
        <v>1591</v>
      </c>
      <c r="C276" t="s">
        <v>1</v>
      </c>
      <c r="D276" t="s">
        <v>0</v>
      </c>
      <c r="E276">
        <v>707664</v>
      </c>
      <c r="F276" t="s">
        <v>844</v>
      </c>
      <c r="G276" t="s">
        <v>845</v>
      </c>
      <c r="H276" s="3">
        <v>0</v>
      </c>
      <c r="I276" s="3">
        <v>0</v>
      </c>
      <c r="J276" s="3">
        <v>0</v>
      </c>
      <c r="K276" s="3">
        <v>61.12</v>
      </c>
      <c r="L276" s="3">
        <v>0</v>
      </c>
      <c r="M276" s="3">
        <v>0</v>
      </c>
      <c r="N276" s="3">
        <v>0</v>
      </c>
      <c r="O276" s="3">
        <v>7.9455999999999998</v>
      </c>
      <c r="P276" s="3">
        <v>69.065600000000003</v>
      </c>
      <c r="Q276" s="3">
        <v>0</v>
      </c>
      <c r="R276">
        <v>3</v>
      </c>
    </row>
    <row r="277" spans="1:18" x14ac:dyDescent="0.25">
      <c r="A277" t="s">
        <v>1585</v>
      </c>
      <c r="B277" t="s">
        <v>1592</v>
      </c>
      <c r="C277" t="s">
        <v>1</v>
      </c>
      <c r="D277" t="s">
        <v>0</v>
      </c>
      <c r="E277">
        <v>1613</v>
      </c>
      <c r="F277" t="s">
        <v>464</v>
      </c>
      <c r="G277" t="s">
        <v>465</v>
      </c>
      <c r="H277" s="3">
        <v>0</v>
      </c>
      <c r="I277" s="3">
        <v>0</v>
      </c>
      <c r="J277" s="3">
        <v>0</v>
      </c>
      <c r="K277" s="3">
        <v>6.11</v>
      </c>
      <c r="L277" s="3">
        <v>0</v>
      </c>
      <c r="M277" s="3">
        <v>0</v>
      </c>
      <c r="N277" s="3">
        <v>0</v>
      </c>
      <c r="O277" s="3">
        <v>0.79430000000000012</v>
      </c>
      <c r="P277" s="3">
        <v>6.9043000000000001</v>
      </c>
      <c r="Q277" s="3">
        <v>0</v>
      </c>
      <c r="R277">
        <v>3</v>
      </c>
    </row>
    <row r="278" spans="1:18" x14ac:dyDescent="0.25">
      <c r="A278" t="s">
        <v>1585</v>
      </c>
      <c r="B278" t="s">
        <v>1590</v>
      </c>
      <c r="C278" t="s">
        <v>1</v>
      </c>
      <c r="D278" t="s">
        <v>0</v>
      </c>
      <c r="E278">
        <v>29189</v>
      </c>
      <c r="F278" t="s">
        <v>733</v>
      </c>
      <c r="G278" t="s">
        <v>734</v>
      </c>
      <c r="H278" s="3">
        <v>0</v>
      </c>
      <c r="I278" s="3">
        <v>0</v>
      </c>
      <c r="J278" s="3">
        <v>0</v>
      </c>
      <c r="K278" s="3">
        <v>530.09</v>
      </c>
      <c r="L278" s="3">
        <v>0</v>
      </c>
      <c r="M278" s="3">
        <v>0</v>
      </c>
      <c r="N278" s="3">
        <v>0</v>
      </c>
      <c r="O278" s="3">
        <v>68.91170000000001</v>
      </c>
      <c r="P278" s="3">
        <v>599.00170000000003</v>
      </c>
      <c r="Q278" s="3">
        <v>0</v>
      </c>
      <c r="R278">
        <v>3</v>
      </c>
    </row>
    <row r="279" spans="1:18" x14ac:dyDescent="0.25">
      <c r="A279" t="s">
        <v>1585</v>
      </c>
      <c r="B279" t="s">
        <v>1591</v>
      </c>
      <c r="C279" t="s">
        <v>1</v>
      </c>
      <c r="D279" t="s">
        <v>0</v>
      </c>
      <c r="E279">
        <v>55843</v>
      </c>
      <c r="F279" t="s">
        <v>155</v>
      </c>
      <c r="G279" t="s">
        <v>745</v>
      </c>
      <c r="H279" s="3">
        <v>1.47</v>
      </c>
      <c r="I279" s="3">
        <v>0</v>
      </c>
      <c r="J279" s="3">
        <v>0</v>
      </c>
      <c r="K279" s="3">
        <v>11.97</v>
      </c>
      <c r="L279" s="3">
        <v>0</v>
      </c>
      <c r="M279" s="3">
        <v>0</v>
      </c>
      <c r="N279" s="3">
        <v>0</v>
      </c>
      <c r="O279" s="3">
        <v>1.5561</v>
      </c>
      <c r="P279" s="3">
        <v>14.996100000000002</v>
      </c>
      <c r="Q279" s="3">
        <v>0</v>
      </c>
      <c r="R279">
        <v>3</v>
      </c>
    </row>
    <row r="280" spans="1:18" x14ac:dyDescent="0.25">
      <c r="A280" t="s">
        <v>1585</v>
      </c>
      <c r="B280" t="s">
        <v>1590</v>
      </c>
      <c r="C280" t="s">
        <v>1</v>
      </c>
      <c r="D280" t="s">
        <v>0</v>
      </c>
      <c r="E280">
        <v>46264</v>
      </c>
      <c r="F280" t="s">
        <v>618</v>
      </c>
      <c r="G280" t="s">
        <v>339</v>
      </c>
      <c r="H280" s="3">
        <v>2.12</v>
      </c>
      <c r="I280" s="3">
        <v>0</v>
      </c>
      <c r="J280" s="3">
        <v>0</v>
      </c>
      <c r="K280" s="3">
        <v>16</v>
      </c>
      <c r="L280" s="3">
        <v>0</v>
      </c>
      <c r="M280" s="3">
        <v>0</v>
      </c>
      <c r="N280" s="3">
        <v>0</v>
      </c>
      <c r="O280" s="3">
        <v>2.08</v>
      </c>
      <c r="P280" s="3">
        <v>20.200000000000003</v>
      </c>
      <c r="Q280" s="3">
        <v>0</v>
      </c>
      <c r="R280">
        <v>3</v>
      </c>
    </row>
    <row r="281" spans="1:18" x14ac:dyDescent="0.25">
      <c r="A281" t="s">
        <v>1585</v>
      </c>
      <c r="B281" t="s">
        <v>1589</v>
      </c>
      <c r="C281" t="s">
        <v>1</v>
      </c>
      <c r="D281" t="s">
        <v>0</v>
      </c>
      <c r="E281">
        <v>9364986</v>
      </c>
      <c r="F281" t="s">
        <v>784</v>
      </c>
      <c r="G281" t="s">
        <v>785</v>
      </c>
      <c r="H281" s="3">
        <v>0</v>
      </c>
      <c r="I281" s="3">
        <v>0</v>
      </c>
      <c r="J281" s="3">
        <v>0</v>
      </c>
      <c r="K281" s="3">
        <v>66.34</v>
      </c>
      <c r="L281" s="3">
        <v>0</v>
      </c>
      <c r="M281" s="3">
        <v>0</v>
      </c>
      <c r="N281" s="3">
        <v>0</v>
      </c>
      <c r="O281" s="3">
        <v>8.6242000000000001</v>
      </c>
      <c r="P281" s="3">
        <v>74.964200000000005</v>
      </c>
      <c r="Q281" s="3">
        <v>0</v>
      </c>
      <c r="R281">
        <v>3</v>
      </c>
    </row>
    <row r="282" spans="1:18" x14ac:dyDescent="0.25">
      <c r="A282" t="s">
        <v>1585</v>
      </c>
      <c r="B282" t="s">
        <v>1588</v>
      </c>
      <c r="C282" t="s">
        <v>1</v>
      </c>
      <c r="D282" t="s">
        <v>0</v>
      </c>
      <c r="E282">
        <v>344</v>
      </c>
      <c r="F282" t="s">
        <v>824</v>
      </c>
      <c r="G282" t="s">
        <v>825</v>
      </c>
      <c r="H282" s="3">
        <v>0</v>
      </c>
      <c r="I282" s="3">
        <v>0</v>
      </c>
      <c r="J282" s="3">
        <v>0</v>
      </c>
      <c r="K282" s="3">
        <v>23.58</v>
      </c>
      <c r="L282" s="3">
        <v>0</v>
      </c>
      <c r="M282" s="3">
        <v>0</v>
      </c>
      <c r="N282" s="3">
        <v>0</v>
      </c>
      <c r="O282" s="3">
        <v>3.0653999999999999</v>
      </c>
      <c r="P282" s="3">
        <v>26.645399999999999</v>
      </c>
      <c r="Q282" s="3">
        <v>0</v>
      </c>
      <c r="R282">
        <v>3</v>
      </c>
    </row>
    <row r="283" spans="1:18" x14ac:dyDescent="0.25">
      <c r="A283" t="s">
        <v>1585</v>
      </c>
      <c r="B283" t="s">
        <v>1588</v>
      </c>
      <c r="C283" t="s">
        <v>1</v>
      </c>
      <c r="D283" t="s">
        <v>0</v>
      </c>
      <c r="E283">
        <v>3243</v>
      </c>
      <c r="F283" t="s">
        <v>824</v>
      </c>
      <c r="G283" t="s">
        <v>825</v>
      </c>
      <c r="H283" s="3">
        <v>0</v>
      </c>
      <c r="I283" s="3">
        <v>0</v>
      </c>
      <c r="J283" s="3">
        <v>0</v>
      </c>
      <c r="K283" s="3">
        <v>10.1</v>
      </c>
      <c r="L283" s="3">
        <v>0</v>
      </c>
      <c r="M283" s="3">
        <v>0</v>
      </c>
      <c r="N283" s="3">
        <v>0</v>
      </c>
      <c r="O283" s="3">
        <v>1.3129999999999999</v>
      </c>
      <c r="P283" s="3">
        <v>11.413</v>
      </c>
      <c r="Q283" s="3">
        <v>0</v>
      </c>
      <c r="R283">
        <v>3</v>
      </c>
    </row>
    <row r="284" spans="1:18" x14ac:dyDescent="0.25">
      <c r="A284" t="s">
        <v>1585</v>
      </c>
      <c r="B284" t="s">
        <v>1587</v>
      </c>
      <c r="C284" t="s">
        <v>1</v>
      </c>
      <c r="D284" t="s">
        <v>0</v>
      </c>
      <c r="E284">
        <v>687544</v>
      </c>
      <c r="F284" t="s">
        <v>844</v>
      </c>
      <c r="G284" t="s">
        <v>845</v>
      </c>
      <c r="H284" s="3">
        <v>0</v>
      </c>
      <c r="I284" s="3">
        <v>0</v>
      </c>
      <c r="J284" s="3">
        <v>0</v>
      </c>
      <c r="K284" s="3">
        <v>19.13</v>
      </c>
      <c r="L284" s="3">
        <v>0</v>
      </c>
      <c r="M284" s="3">
        <v>0</v>
      </c>
      <c r="N284" s="3">
        <v>0</v>
      </c>
      <c r="O284" s="3">
        <v>2.4868999999999999</v>
      </c>
      <c r="P284" s="3">
        <v>21.616899999999998</v>
      </c>
      <c r="Q284" s="3">
        <v>0</v>
      </c>
      <c r="R284">
        <v>3</v>
      </c>
    </row>
    <row r="285" spans="1:18" x14ac:dyDescent="0.25">
      <c r="A285" t="s">
        <v>1585</v>
      </c>
      <c r="B285" t="s">
        <v>1587</v>
      </c>
      <c r="C285" t="s">
        <v>1</v>
      </c>
      <c r="D285" t="s">
        <v>0</v>
      </c>
      <c r="E285">
        <v>51801</v>
      </c>
      <c r="F285" t="s">
        <v>155</v>
      </c>
      <c r="G285" t="s">
        <v>745</v>
      </c>
      <c r="H285" s="3">
        <v>2.25</v>
      </c>
      <c r="I285" s="3">
        <v>0</v>
      </c>
      <c r="J285" s="3">
        <v>0</v>
      </c>
      <c r="K285" s="3">
        <v>17.649999999999999</v>
      </c>
      <c r="L285" s="3">
        <v>0</v>
      </c>
      <c r="M285" s="3">
        <v>0</v>
      </c>
      <c r="N285" s="3">
        <v>0</v>
      </c>
      <c r="O285" s="3">
        <v>2.2944999999999998</v>
      </c>
      <c r="P285" s="3">
        <v>22.194499999999998</v>
      </c>
      <c r="Q285" s="3">
        <v>0</v>
      </c>
      <c r="R285">
        <v>3</v>
      </c>
    </row>
    <row r="286" spans="1:18" x14ac:dyDescent="0.25">
      <c r="A286" t="s">
        <v>96</v>
      </c>
      <c r="B286" t="s">
        <v>1586</v>
      </c>
      <c r="C286" t="s">
        <v>1</v>
      </c>
      <c r="D286" t="s">
        <v>0</v>
      </c>
      <c r="E286">
        <v>596</v>
      </c>
      <c r="F286" t="s">
        <v>1583</v>
      </c>
      <c r="G286" t="s">
        <v>1584</v>
      </c>
      <c r="H286" s="3">
        <v>0</v>
      </c>
      <c r="I286" s="3">
        <v>0</v>
      </c>
      <c r="J286" s="3">
        <v>0</v>
      </c>
      <c r="K286" s="3">
        <v>111.5</v>
      </c>
      <c r="L286" s="3">
        <v>0</v>
      </c>
      <c r="M286" s="3">
        <v>0</v>
      </c>
      <c r="N286" s="3">
        <v>0</v>
      </c>
      <c r="O286" s="3">
        <v>14.495000000000001</v>
      </c>
      <c r="P286" s="3">
        <v>125.995</v>
      </c>
      <c r="Q286" s="3" t="s">
        <v>1542</v>
      </c>
      <c r="R286">
        <v>3</v>
      </c>
    </row>
    <row r="287" spans="1:18" x14ac:dyDescent="0.25">
      <c r="A287" t="s">
        <v>96</v>
      </c>
      <c r="B287" t="s">
        <v>1582</v>
      </c>
      <c r="C287" t="s">
        <v>1</v>
      </c>
      <c r="D287" t="s">
        <v>0</v>
      </c>
      <c r="E287">
        <v>64612</v>
      </c>
      <c r="F287" t="s">
        <v>402</v>
      </c>
      <c r="G287" t="s">
        <v>403</v>
      </c>
      <c r="H287" s="3">
        <v>0</v>
      </c>
      <c r="I287" s="3">
        <v>0</v>
      </c>
      <c r="J287" s="3">
        <v>0</v>
      </c>
      <c r="K287" s="3">
        <v>19.309999999999999</v>
      </c>
      <c r="L287" s="3">
        <v>0</v>
      </c>
      <c r="M287" s="3">
        <v>0</v>
      </c>
      <c r="N287" s="3">
        <v>0</v>
      </c>
      <c r="O287" s="3">
        <v>2.5103</v>
      </c>
      <c r="P287" s="3">
        <v>21.8203</v>
      </c>
      <c r="Q287" s="3">
        <v>0</v>
      </c>
      <c r="R287">
        <v>3</v>
      </c>
    </row>
    <row r="288" spans="1:18" x14ac:dyDescent="0.25">
      <c r="A288" t="s">
        <v>96</v>
      </c>
      <c r="B288" t="s">
        <v>1582</v>
      </c>
      <c r="C288" t="s">
        <v>1</v>
      </c>
      <c r="D288" t="s">
        <v>0</v>
      </c>
      <c r="E288">
        <v>6425</v>
      </c>
      <c r="F288" t="s">
        <v>402</v>
      </c>
      <c r="G288" t="s">
        <v>403</v>
      </c>
      <c r="H288" s="3">
        <v>0</v>
      </c>
      <c r="I288" s="3">
        <v>0</v>
      </c>
      <c r="J288" s="3">
        <v>0</v>
      </c>
      <c r="K288" s="3">
        <v>35.58</v>
      </c>
      <c r="L288" s="3">
        <v>0</v>
      </c>
      <c r="M288" s="3">
        <v>0</v>
      </c>
      <c r="N288" s="3">
        <v>0</v>
      </c>
      <c r="O288" s="3">
        <v>4.6254</v>
      </c>
      <c r="P288" s="3">
        <v>40.205399999999997</v>
      </c>
      <c r="Q288" s="3">
        <v>0</v>
      </c>
      <c r="R288">
        <v>3</v>
      </c>
    </row>
    <row r="289" spans="1:18" x14ac:dyDescent="0.25">
      <c r="A289" t="s">
        <v>96</v>
      </c>
      <c r="B289" t="s">
        <v>1581</v>
      </c>
      <c r="C289" t="s">
        <v>1</v>
      </c>
      <c r="D289" t="s">
        <v>0</v>
      </c>
      <c r="E289">
        <v>31185217</v>
      </c>
      <c r="F289" t="s">
        <v>402</v>
      </c>
      <c r="G289" t="s">
        <v>403</v>
      </c>
      <c r="H289" s="3">
        <v>0</v>
      </c>
      <c r="I289" s="3">
        <v>0</v>
      </c>
      <c r="J289" s="3">
        <v>0</v>
      </c>
      <c r="K289" s="3">
        <v>23</v>
      </c>
      <c r="L289" s="3">
        <v>0</v>
      </c>
      <c r="M289" s="3">
        <v>0</v>
      </c>
      <c r="N289" s="3">
        <v>0</v>
      </c>
      <c r="O289" s="3">
        <v>2.99</v>
      </c>
      <c r="P289" s="3">
        <v>25.990000000000002</v>
      </c>
      <c r="Q289" s="3">
        <v>0</v>
      </c>
      <c r="R289">
        <v>3</v>
      </c>
    </row>
    <row r="290" spans="1:18" x14ac:dyDescent="0.25">
      <c r="A290" t="s">
        <v>96</v>
      </c>
      <c r="B290" t="s">
        <v>1580</v>
      </c>
      <c r="C290" t="s">
        <v>1</v>
      </c>
      <c r="D290" t="s">
        <v>0</v>
      </c>
      <c r="E290">
        <v>6885</v>
      </c>
      <c r="F290" t="s">
        <v>707</v>
      </c>
      <c r="G290" t="s">
        <v>708</v>
      </c>
      <c r="H290" s="3">
        <v>1.88</v>
      </c>
      <c r="I290" s="3">
        <v>0</v>
      </c>
      <c r="J290" s="3">
        <v>0</v>
      </c>
      <c r="K290" s="3">
        <v>15.15</v>
      </c>
      <c r="L290" s="3">
        <v>0</v>
      </c>
      <c r="M290" s="3">
        <v>0</v>
      </c>
      <c r="N290" s="3">
        <v>0</v>
      </c>
      <c r="O290" s="3">
        <v>1.9695</v>
      </c>
      <c r="P290" s="3">
        <v>18.999500000000001</v>
      </c>
      <c r="Q290" s="3">
        <v>0</v>
      </c>
      <c r="R290">
        <v>3</v>
      </c>
    </row>
    <row r="291" spans="1:18" x14ac:dyDescent="0.25">
      <c r="A291" t="s">
        <v>96</v>
      </c>
      <c r="B291" t="s">
        <v>1579</v>
      </c>
      <c r="C291" t="s">
        <v>1</v>
      </c>
      <c r="D291" t="s">
        <v>0</v>
      </c>
      <c r="E291">
        <v>312</v>
      </c>
      <c r="F291" t="s">
        <v>824</v>
      </c>
      <c r="G291" t="s">
        <v>825</v>
      </c>
      <c r="H291" s="3">
        <v>0</v>
      </c>
      <c r="I291" s="3">
        <v>0</v>
      </c>
      <c r="J291" s="3">
        <v>0</v>
      </c>
      <c r="K291" s="3">
        <v>6.73</v>
      </c>
      <c r="L291" s="3">
        <v>0</v>
      </c>
      <c r="M291" s="3">
        <v>0</v>
      </c>
      <c r="N291" s="3">
        <v>0</v>
      </c>
      <c r="O291" s="3">
        <v>0.87490000000000012</v>
      </c>
      <c r="P291" s="3">
        <v>7.6049000000000007</v>
      </c>
      <c r="Q291" s="3">
        <v>0</v>
      </c>
      <c r="R291">
        <v>3</v>
      </c>
    </row>
    <row r="292" spans="1:18" x14ac:dyDescent="0.25">
      <c r="A292" t="s">
        <v>96</v>
      </c>
      <c r="B292" t="s">
        <v>1579</v>
      </c>
      <c r="C292" t="s">
        <v>1</v>
      </c>
      <c r="D292" t="s">
        <v>0</v>
      </c>
      <c r="E292">
        <v>662539</v>
      </c>
      <c r="F292" t="s">
        <v>844</v>
      </c>
      <c r="G292" t="s">
        <v>845</v>
      </c>
      <c r="H292" s="3">
        <v>0</v>
      </c>
      <c r="I292" s="3">
        <v>0</v>
      </c>
      <c r="J292" s="3">
        <v>0</v>
      </c>
      <c r="K292" s="3">
        <v>57.09</v>
      </c>
      <c r="L292" s="3">
        <v>0</v>
      </c>
      <c r="M292" s="3">
        <v>0</v>
      </c>
      <c r="N292" s="3">
        <v>0</v>
      </c>
      <c r="O292" s="3">
        <v>7.4217000000000004</v>
      </c>
      <c r="P292" s="3">
        <v>64.511700000000005</v>
      </c>
      <c r="Q292" s="3">
        <v>0</v>
      </c>
      <c r="R292">
        <v>3</v>
      </c>
    </row>
    <row r="293" spans="1:18" x14ac:dyDescent="0.25">
      <c r="A293" t="s">
        <v>96</v>
      </c>
      <c r="B293" t="s">
        <v>1579</v>
      </c>
      <c r="C293" t="s">
        <v>1</v>
      </c>
      <c r="D293" t="s">
        <v>0</v>
      </c>
      <c r="E293">
        <v>962272</v>
      </c>
      <c r="F293" t="s">
        <v>428</v>
      </c>
      <c r="G293" t="s">
        <v>901</v>
      </c>
      <c r="H293" s="3">
        <v>0</v>
      </c>
      <c r="I293" s="3">
        <v>0</v>
      </c>
      <c r="J293" s="3">
        <v>0</v>
      </c>
      <c r="K293" s="3">
        <v>20.260000000000002</v>
      </c>
      <c r="L293" s="3">
        <v>0</v>
      </c>
      <c r="M293" s="3">
        <v>0</v>
      </c>
      <c r="N293" s="3">
        <v>0</v>
      </c>
      <c r="O293" s="3">
        <v>2.6338000000000004</v>
      </c>
      <c r="P293" s="3">
        <v>22.893800000000002</v>
      </c>
      <c r="Q293" s="3">
        <v>0</v>
      </c>
      <c r="R293">
        <v>3</v>
      </c>
    </row>
    <row r="294" spans="1:18" x14ac:dyDescent="0.25">
      <c r="A294" t="s">
        <v>96</v>
      </c>
      <c r="B294" t="s">
        <v>1578</v>
      </c>
      <c r="C294" t="s">
        <v>1</v>
      </c>
      <c r="D294" t="s">
        <v>0</v>
      </c>
      <c r="E294">
        <v>1601</v>
      </c>
      <c r="F294" t="s">
        <v>857</v>
      </c>
      <c r="G294" t="s">
        <v>858</v>
      </c>
      <c r="H294" s="3">
        <v>0</v>
      </c>
      <c r="I294" s="3">
        <v>0</v>
      </c>
      <c r="J294" s="3">
        <v>0</v>
      </c>
      <c r="K294" s="3">
        <v>1.42</v>
      </c>
      <c r="L294" s="3">
        <v>0</v>
      </c>
      <c r="M294" s="3">
        <v>0</v>
      </c>
      <c r="N294" s="3">
        <v>0</v>
      </c>
      <c r="O294" s="3">
        <v>0.18459999999999999</v>
      </c>
      <c r="P294" s="3">
        <v>1.6046</v>
      </c>
      <c r="Q294" s="3">
        <v>0</v>
      </c>
      <c r="R294">
        <v>3</v>
      </c>
    </row>
    <row r="295" spans="1:18" x14ac:dyDescent="0.25">
      <c r="A295" t="s">
        <v>96</v>
      </c>
      <c r="B295" t="s">
        <v>1578</v>
      </c>
      <c r="C295" t="s">
        <v>1</v>
      </c>
      <c r="D295" t="s">
        <v>0</v>
      </c>
      <c r="E295">
        <v>1600</v>
      </c>
      <c r="F295" t="s">
        <v>857</v>
      </c>
      <c r="G295" t="s">
        <v>858</v>
      </c>
      <c r="H295" s="3">
        <v>0</v>
      </c>
      <c r="I295" s="3">
        <v>0</v>
      </c>
      <c r="J295" s="3">
        <v>0</v>
      </c>
      <c r="K295" s="3">
        <v>28.26</v>
      </c>
      <c r="L295" s="3">
        <v>0</v>
      </c>
      <c r="M295" s="3">
        <v>0</v>
      </c>
      <c r="N295" s="3">
        <v>0</v>
      </c>
      <c r="O295" s="3">
        <v>3.6738000000000004</v>
      </c>
      <c r="P295" s="3">
        <v>31.933800000000002</v>
      </c>
      <c r="Q295" s="3">
        <v>0</v>
      </c>
      <c r="R295">
        <v>3</v>
      </c>
    </row>
    <row r="296" spans="1:18" x14ac:dyDescent="0.25">
      <c r="A296" t="s">
        <v>96</v>
      </c>
      <c r="B296" t="s">
        <v>1577</v>
      </c>
      <c r="C296" t="s">
        <v>1</v>
      </c>
      <c r="D296" t="s">
        <v>0</v>
      </c>
      <c r="E296">
        <v>18236</v>
      </c>
      <c r="F296" t="s">
        <v>533</v>
      </c>
      <c r="G296" t="s">
        <v>534</v>
      </c>
      <c r="H296" s="3">
        <v>0</v>
      </c>
      <c r="I296" s="3">
        <v>0</v>
      </c>
      <c r="J296" s="3">
        <v>0</v>
      </c>
      <c r="K296" s="3">
        <v>39.200000000000003</v>
      </c>
      <c r="L296" s="3">
        <v>0</v>
      </c>
      <c r="M296" s="3">
        <v>0</v>
      </c>
      <c r="N296" s="3">
        <v>0</v>
      </c>
      <c r="O296" s="3">
        <v>5.096000000000001</v>
      </c>
      <c r="P296" s="3">
        <v>44.296000000000006</v>
      </c>
      <c r="Q296" s="3">
        <v>0</v>
      </c>
      <c r="R296">
        <v>3</v>
      </c>
    </row>
    <row r="297" spans="1:18" x14ac:dyDescent="0.25">
      <c r="A297" t="s">
        <v>96</v>
      </c>
      <c r="B297" t="s">
        <v>1576</v>
      </c>
      <c r="C297" t="s">
        <v>1</v>
      </c>
      <c r="D297" t="s">
        <v>0</v>
      </c>
      <c r="E297">
        <v>290</v>
      </c>
      <c r="F297" t="s">
        <v>824</v>
      </c>
      <c r="G297" t="s">
        <v>825</v>
      </c>
      <c r="H297" s="3">
        <v>0</v>
      </c>
      <c r="I297" s="3">
        <v>0</v>
      </c>
      <c r="J297" s="3">
        <v>0</v>
      </c>
      <c r="K297" s="3">
        <v>29.02</v>
      </c>
      <c r="L297" s="3">
        <v>0</v>
      </c>
      <c r="M297" s="3">
        <v>0</v>
      </c>
      <c r="N297" s="3">
        <v>0</v>
      </c>
      <c r="O297" s="3">
        <v>3.7726000000000002</v>
      </c>
      <c r="P297" s="3">
        <v>32.7926</v>
      </c>
      <c r="Q297" s="3">
        <v>0</v>
      </c>
      <c r="R297">
        <v>3</v>
      </c>
    </row>
    <row r="298" spans="1:18" x14ac:dyDescent="0.25">
      <c r="A298" t="s">
        <v>96</v>
      </c>
      <c r="B298" t="s">
        <v>1575</v>
      </c>
      <c r="C298" t="s">
        <v>1</v>
      </c>
      <c r="D298" t="s">
        <v>0</v>
      </c>
      <c r="E298">
        <v>24624</v>
      </c>
      <c r="F298" t="s">
        <v>796</v>
      </c>
      <c r="G298" t="s">
        <v>797</v>
      </c>
      <c r="H298" s="3">
        <v>2.81</v>
      </c>
      <c r="I298" s="3">
        <v>0</v>
      </c>
      <c r="J298" s="3">
        <v>0</v>
      </c>
      <c r="K298" s="3">
        <v>21.41</v>
      </c>
      <c r="L298" s="3">
        <v>0</v>
      </c>
      <c r="M298" s="3">
        <v>0</v>
      </c>
      <c r="N298" s="3">
        <v>0</v>
      </c>
      <c r="O298" s="3">
        <v>2.7833000000000001</v>
      </c>
      <c r="P298" s="3">
        <v>27.003299999999999</v>
      </c>
      <c r="Q298" s="3">
        <v>0</v>
      </c>
      <c r="R298">
        <v>3</v>
      </c>
    </row>
    <row r="299" spans="1:18" x14ac:dyDescent="0.25">
      <c r="A299" t="s">
        <v>96</v>
      </c>
      <c r="B299" t="s">
        <v>1574</v>
      </c>
      <c r="C299" t="s">
        <v>1</v>
      </c>
      <c r="D299" t="s">
        <v>0</v>
      </c>
      <c r="E299">
        <v>646620</v>
      </c>
      <c r="F299" t="s">
        <v>844</v>
      </c>
      <c r="G299" t="s">
        <v>845</v>
      </c>
      <c r="H299" s="3">
        <v>0</v>
      </c>
      <c r="I299" s="3">
        <v>0</v>
      </c>
      <c r="J299" s="3">
        <v>0</v>
      </c>
      <c r="K299" s="3">
        <v>14.95</v>
      </c>
      <c r="L299" s="3">
        <v>0</v>
      </c>
      <c r="M299" s="3">
        <v>0</v>
      </c>
      <c r="N299" s="3">
        <v>0</v>
      </c>
      <c r="O299" s="3">
        <v>1.9435</v>
      </c>
      <c r="P299" s="3">
        <v>16.8935</v>
      </c>
      <c r="Q299" s="3">
        <v>0</v>
      </c>
      <c r="R299">
        <v>3</v>
      </c>
    </row>
    <row r="300" spans="1:18" x14ac:dyDescent="0.25">
      <c r="A300" t="s">
        <v>96</v>
      </c>
      <c r="B300" t="s">
        <v>1574</v>
      </c>
      <c r="C300" t="s">
        <v>1</v>
      </c>
      <c r="D300" t="s">
        <v>0</v>
      </c>
      <c r="E300">
        <v>646617</v>
      </c>
      <c r="F300" t="s">
        <v>844</v>
      </c>
      <c r="G300" t="s">
        <v>845</v>
      </c>
      <c r="H300" s="3">
        <v>0</v>
      </c>
      <c r="I300" s="3">
        <v>0</v>
      </c>
      <c r="J300" s="3">
        <v>0</v>
      </c>
      <c r="K300" s="3">
        <v>52.66</v>
      </c>
      <c r="L300" s="3">
        <v>0</v>
      </c>
      <c r="M300" s="3">
        <v>0</v>
      </c>
      <c r="N300" s="3">
        <v>0</v>
      </c>
      <c r="O300" s="3">
        <v>6.8457999999999997</v>
      </c>
      <c r="P300" s="3">
        <v>59.505799999999994</v>
      </c>
      <c r="Q300" s="3">
        <v>0</v>
      </c>
      <c r="R300">
        <v>3</v>
      </c>
    </row>
    <row r="301" spans="1:18" x14ac:dyDescent="0.25">
      <c r="A301" t="s">
        <v>96</v>
      </c>
      <c r="B301" t="s">
        <v>1574</v>
      </c>
      <c r="C301" t="s">
        <v>1</v>
      </c>
      <c r="D301" t="s">
        <v>0</v>
      </c>
      <c r="E301">
        <v>52094</v>
      </c>
      <c r="F301" t="s">
        <v>774</v>
      </c>
      <c r="G301" t="s">
        <v>775</v>
      </c>
      <c r="H301" s="3">
        <v>0.54</v>
      </c>
      <c r="I301" s="3">
        <v>0</v>
      </c>
      <c r="J301" s="3">
        <v>0</v>
      </c>
      <c r="K301" s="3">
        <v>3.95</v>
      </c>
      <c r="L301" s="3">
        <v>0</v>
      </c>
      <c r="M301" s="3">
        <v>0</v>
      </c>
      <c r="N301" s="3">
        <v>0</v>
      </c>
      <c r="O301" s="3">
        <v>0.51350000000000007</v>
      </c>
      <c r="P301" s="3">
        <v>5.0035000000000007</v>
      </c>
      <c r="Q301" s="3">
        <v>0</v>
      </c>
      <c r="R301">
        <v>3</v>
      </c>
    </row>
    <row r="302" spans="1:18" x14ac:dyDescent="0.25">
      <c r="A302" t="s">
        <v>96</v>
      </c>
      <c r="B302" t="s">
        <v>1572</v>
      </c>
      <c r="C302" t="s">
        <v>1</v>
      </c>
      <c r="D302" t="s">
        <v>0</v>
      </c>
      <c r="E302">
        <v>5247</v>
      </c>
      <c r="F302" t="s">
        <v>422</v>
      </c>
      <c r="G302" t="s">
        <v>423</v>
      </c>
      <c r="H302" s="3">
        <v>0</v>
      </c>
      <c r="I302" s="3">
        <v>0</v>
      </c>
      <c r="J302" s="3">
        <v>0</v>
      </c>
      <c r="K302" s="3">
        <v>31.81</v>
      </c>
      <c r="L302" s="3">
        <v>0</v>
      </c>
      <c r="M302" s="3">
        <v>0</v>
      </c>
      <c r="N302" s="3">
        <v>0</v>
      </c>
      <c r="O302" s="3">
        <v>4.1353</v>
      </c>
      <c r="P302" s="3">
        <v>35.945299999999996</v>
      </c>
      <c r="Q302" s="3">
        <v>0</v>
      </c>
      <c r="R302">
        <v>3</v>
      </c>
    </row>
    <row r="303" spans="1:18" x14ac:dyDescent="0.25">
      <c r="A303" t="s">
        <v>96</v>
      </c>
      <c r="B303" t="s">
        <v>1572</v>
      </c>
      <c r="C303" t="s">
        <v>1</v>
      </c>
      <c r="D303" t="s">
        <v>0</v>
      </c>
      <c r="E303">
        <v>268</v>
      </c>
      <c r="F303" t="s">
        <v>824</v>
      </c>
      <c r="G303" t="s">
        <v>825</v>
      </c>
      <c r="H303" s="3">
        <v>0</v>
      </c>
      <c r="I303" s="3">
        <v>0</v>
      </c>
      <c r="J303" s="3">
        <v>0</v>
      </c>
      <c r="K303" s="3">
        <v>28.84</v>
      </c>
      <c r="L303" s="3">
        <v>0</v>
      </c>
      <c r="M303" s="3">
        <v>0</v>
      </c>
      <c r="N303" s="3">
        <v>0</v>
      </c>
      <c r="O303" s="3">
        <v>3.7492000000000001</v>
      </c>
      <c r="P303" s="3">
        <v>32.589199999999998</v>
      </c>
      <c r="Q303" s="3">
        <v>0</v>
      </c>
      <c r="R303">
        <v>3</v>
      </c>
    </row>
    <row r="304" spans="1:18" x14ac:dyDescent="0.25">
      <c r="A304" t="s">
        <v>96</v>
      </c>
      <c r="B304" t="s">
        <v>1572</v>
      </c>
      <c r="C304" t="s">
        <v>1</v>
      </c>
      <c r="D304" t="s">
        <v>0</v>
      </c>
      <c r="E304">
        <v>185358</v>
      </c>
      <c r="F304" t="s">
        <v>408</v>
      </c>
      <c r="G304" t="s">
        <v>409</v>
      </c>
      <c r="H304" s="3">
        <v>0</v>
      </c>
      <c r="I304" s="3">
        <v>0</v>
      </c>
      <c r="J304" s="3">
        <v>0</v>
      </c>
      <c r="K304" s="3">
        <v>84.03</v>
      </c>
      <c r="L304" s="3">
        <v>0</v>
      </c>
      <c r="M304" s="3">
        <v>0</v>
      </c>
      <c r="N304" s="3">
        <v>0</v>
      </c>
      <c r="O304" s="3">
        <v>10.9239</v>
      </c>
      <c r="P304" s="3">
        <v>94.953900000000004</v>
      </c>
      <c r="Q304" s="3">
        <v>0</v>
      </c>
      <c r="R304">
        <v>3</v>
      </c>
    </row>
    <row r="305" spans="1:18" x14ac:dyDescent="0.25">
      <c r="A305" t="s">
        <v>96</v>
      </c>
      <c r="B305" t="s">
        <v>1572</v>
      </c>
      <c r="C305" t="s">
        <v>1</v>
      </c>
      <c r="D305" t="s">
        <v>0</v>
      </c>
      <c r="E305">
        <v>185359</v>
      </c>
      <c r="F305" t="s">
        <v>408</v>
      </c>
      <c r="G305" t="s">
        <v>409</v>
      </c>
      <c r="H305" s="3">
        <v>0</v>
      </c>
      <c r="I305" s="3">
        <v>0</v>
      </c>
      <c r="J305" s="3">
        <v>0</v>
      </c>
      <c r="K305" s="3">
        <v>84.03</v>
      </c>
      <c r="L305" s="3">
        <v>0</v>
      </c>
      <c r="M305" s="3">
        <v>0</v>
      </c>
      <c r="N305" s="3">
        <v>0</v>
      </c>
      <c r="O305" s="3">
        <v>10.9239</v>
      </c>
      <c r="P305" s="3">
        <v>94.953900000000004</v>
      </c>
      <c r="Q305" s="3">
        <v>0</v>
      </c>
      <c r="R305">
        <v>3</v>
      </c>
    </row>
    <row r="306" spans="1:18" x14ac:dyDescent="0.25">
      <c r="A306" t="s">
        <v>96</v>
      </c>
      <c r="B306" t="s">
        <v>1573</v>
      </c>
      <c r="C306" t="s">
        <v>1</v>
      </c>
      <c r="D306" t="s">
        <v>0</v>
      </c>
      <c r="E306">
        <v>185316</v>
      </c>
      <c r="F306" t="s">
        <v>408</v>
      </c>
      <c r="G306" t="s">
        <v>409</v>
      </c>
      <c r="H306" s="3">
        <v>0</v>
      </c>
      <c r="I306" s="3">
        <v>0</v>
      </c>
      <c r="J306" s="3">
        <v>0</v>
      </c>
      <c r="K306" s="3">
        <v>21.92</v>
      </c>
      <c r="L306" s="3">
        <v>0</v>
      </c>
      <c r="M306" s="3">
        <v>0</v>
      </c>
      <c r="N306" s="3">
        <v>0</v>
      </c>
      <c r="O306" s="3">
        <v>2.8496000000000001</v>
      </c>
      <c r="P306" s="3">
        <v>24.769600000000001</v>
      </c>
      <c r="Q306" s="3">
        <v>0</v>
      </c>
      <c r="R306">
        <v>3</v>
      </c>
    </row>
    <row r="307" spans="1:18" x14ac:dyDescent="0.25">
      <c r="A307" t="s">
        <v>96</v>
      </c>
      <c r="B307" t="s">
        <v>1573</v>
      </c>
      <c r="C307" t="s">
        <v>1</v>
      </c>
      <c r="D307" t="s">
        <v>0</v>
      </c>
      <c r="E307">
        <v>185315</v>
      </c>
      <c r="F307" t="s">
        <v>408</v>
      </c>
      <c r="G307" t="s">
        <v>409</v>
      </c>
      <c r="H307" s="3">
        <v>0</v>
      </c>
      <c r="I307" s="3">
        <v>0</v>
      </c>
      <c r="J307" s="3">
        <v>0</v>
      </c>
      <c r="K307" s="3">
        <v>0.85</v>
      </c>
      <c r="L307" s="3">
        <v>0</v>
      </c>
      <c r="M307" s="3">
        <v>0</v>
      </c>
      <c r="N307" s="3">
        <v>0</v>
      </c>
      <c r="O307" s="3">
        <v>0.1105</v>
      </c>
      <c r="P307" s="3">
        <v>0.96050000000000002</v>
      </c>
      <c r="Q307" s="3">
        <v>0</v>
      </c>
      <c r="R307">
        <v>3</v>
      </c>
    </row>
    <row r="308" spans="1:18" x14ac:dyDescent="0.25">
      <c r="A308" t="s">
        <v>96</v>
      </c>
      <c r="B308" t="s">
        <v>1572</v>
      </c>
      <c r="C308" t="s">
        <v>1</v>
      </c>
      <c r="D308" t="s">
        <v>0</v>
      </c>
      <c r="E308">
        <v>42928</v>
      </c>
      <c r="F308" t="s">
        <v>735</v>
      </c>
      <c r="G308" t="s">
        <v>736</v>
      </c>
      <c r="H308" s="3">
        <v>0</v>
      </c>
      <c r="I308" s="3">
        <v>0</v>
      </c>
      <c r="J308" s="3">
        <v>0</v>
      </c>
      <c r="K308" s="3">
        <v>8.68</v>
      </c>
      <c r="L308" s="3">
        <v>0</v>
      </c>
      <c r="M308" s="3">
        <v>0</v>
      </c>
      <c r="N308" s="3">
        <v>0</v>
      </c>
      <c r="O308" s="3">
        <v>1.1284000000000001</v>
      </c>
      <c r="P308" s="3">
        <v>9.8083999999999989</v>
      </c>
      <c r="Q308" s="3">
        <v>0</v>
      </c>
      <c r="R308">
        <v>3</v>
      </c>
    </row>
    <row r="309" spans="1:18" x14ac:dyDescent="0.25">
      <c r="A309" t="s">
        <v>96</v>
      </c>
      <c r="B309" t="s">
        <v>1569</v>
      </c>
      <c r="C309" t="s">
        <v>1</v>
      </c>
      <c r="D309" t="s">
        <v>0</v>
      </c>
      <c r="E309">
        <v>719</v>
      </c>
      <c r="F309" t="s">
        <v>1570</v>
      </c>
      <c r="G309" t="s">
        <v>1571</v>
      </c>
      <c r="H309" s="3">
        <v>0</v>
      </c>
      <c r="I309" s="3">
        <v>0</v>
      </c>
      <c r="J309" s="3">
        <v>0</v>
      </c>
      <c r="K309" s="3">
        <v>15.05</v>
      </c>
      <c r="L309" s="3">
        <v>0</v>
      </c>
      <c r="M309" s="3">
        <v>0</v>
      </c>
      <c r="N309" s="3">
        <v>0</v>
      </c>
      <c r="O309" s="3">
        <v>1.9565000000000001</v>
      </c>
      <c r="P309" s="3">
        <v>17.006500000000003</v>
      </c>
      <c r="Q309" s="3" t="s">
        <v>1542</v>
      </c>
      <c r="R309">
        <v>3</v>
      </c>
    </row>
    <row r="310" spans="1:18" x14ac:dyDescent="0.25">
      <c r="A310" t="s">
        <v>96</v>
      </c>
      <c r="B310" t="s">
        <v>1569</v>
      </c>
      <c r="C310" t="s">
        <v>1</v>
      </c>
      <c r="D310" t="s">
        <v>0</v>
      </c>
      <c r="E310">
        <v>583283</v>
      </c>
      <c r="F310" t="s">
        <v>832</v>
      </c>
      <c r="G310" t="s">
        <v>833</v>
      </c>
      <c r="H310" s="3">
        <v>2.62</v>
      </c>
      <c r="I310" s="3">
        <v>0</v>
      </c>
      <c r="J310" s="3">
        <v>0</v>
      </c>
      <c r="K310" s="3">
        <v>19.8</v>
      </c>
      <c r="L310" s="3">
        <v>0</v>
      </c>
      <c r="M310" s="3">
        <v>0</v>
      </c>
      <c r="N310" s="3">
        <v>0</v>
      </c>
      <c r="O310" s="3">
        <v>2.5740000000000003</v>
      </c>
      <c r="P310" s="3">
        <v>24.994000000000003</v>
      </c>
      <c r="Q310" s="3">
        <v>0</v>
      </c>
      <c r="R310">
        <v>3</v>
      </c>
    </row>
    <row r="311" spans="1:18" x14ac:dyDescent="0.25">
      <c r="A311" t="s">
        <v>96</v>
      </c>
      <c r="B311" t="s">
        <v>1568</v>
      </c>
      <c r="C311" t="s">
        <v>1</v>
      </c>
      <c r="D311" t="s">
        <v>0</v>
      </c>
      <c r="E311">
        <v>623969</v>
      </c>
      <c r="F311" t="s">
        <v>844</v>
      </c>
      <c r="G311" t="s">
        <v>845</v>
      </c>
      <c r="H311" s="3">
        <v>0</v>
      </c>
      <c r="I311" s="3">
        <v>0</v>
      </c>
      <c r="J311" s="3">
        <v>0</v>
      </c>
      <c r="K311" s="3">
        <v>20.51</v>
      </c>
      <c r="L311" s="3">
        <v>0</v>
      </c>
      <c r="M311" s="3">
        <v>0</v>
      </c>
      <c r="N311" s="3">
        <v>0</v>
      </c>
      <c r="O311" s="3">
        <v>2.6663000000000001</v>
      </c>
      <c r="P311" s="3">
        <v>23.176300000000001</v>
      </c>
      <c r="Q311" s="3">
        <v>0</v>
      </c>
      <c r="R311">
        <v>3</v>
      </c>
    </row>
    <row r="312" spans="1:18" x14ac:dyDescent="0.25">
      <c r="A312" t="s">
        <v>96</v>
      </c>
      <c r="B312" t="s">
        <v>1567</v>
      </c>
      <c r="C312" t="s">
        <v>1</v>
      </c>
      <c r="D312" t="s">
        <v>0</v>
      </c>
      <c r="E312">
        <v>617683</v>
      </c>
      <c r="F312" t="s">
        <v>844</v>
      </c>
      <c r="G312" t="s">
        <v>845</v>
      </c>
      <c r="H312" s="3">
        <v>0</v>
      </c>
      <c r="I312" s="3">
        <v>0</v>
      </c>
      <c r="J312" s="3">
        <v>0</v>
      </c>
      <c r="K312" s="3">
        <v>19.91</v>
      </c>
      <c r="L312" s="3">
        <v>0</v>
      </c>
      <c r="M312" s="3">
        <v>0</v>
      </c>
      <c r="N312" s="3">
        <v>0</v>
      </c>
      <c r="O312" s="3">
        <v>2.5883000000000003</v>
      </c>
      <c r="P312" s="3">
        <v>22.4983</v>
      </c>
      <c r="Q312" s="3">
        <v>0</v>
      </c>
      <c r="R312">
        <v>3</v>
      </c>
    </row>
    <row r="313" spans="1:18" x14ac:dyDescent="0.25">
      <c r="A313" t="s">
        <v>96</v>
      </c>
      <c r="B313" t="s">
        <v>1566</v>
      </c>
      <c r="C313" t="s">
        <v>1</v>
      </c>
      <c r="D313" t="s">
        <v>0</v>
      </c>
      <c r="E313">
        <v>395653</v>
      </c>
      <c r="F313" t="s">
        <v>408</v>
      </c>
      <c r="G313" t="s">
        <v>409</v>
      </c>
      <c r="H313" s="3">
        <v>0</v>
      </c>
      <c r="I313" s="3">
        <v>0</v>
      </c>
      <c r="J313" s="3">
        <v>0</v>
      </c>
      <c r="K313" s="3">
        <v>97.35</v>
      </c>
      <c r="L313" s="3">
        <v>0</v>
      </c>
      <c r="M313" s="3">
        <v>0</v>
      </c>
      <c r="N313" s="3">
        <v>0</v>
      </c>
      <c r="O313" s="3">
        <v>12.6555</v>
      </c>
      <c r="P313" s="3">
        <v>110.0055</v>
      </c>
      <c r="Q313" s="3">
        <v>0</v>
      </c>
      <c r="R313">
        <v>3</v>
      </c>
    </row>
    <row r="314" spans="1:18" x14ac:dyDescent="0.25">
      <c r="A314" t="s">
        <v>96</v>
      </c>
      <c r="B314" t="s">
        <v>1566</v>
      </c>
      <c r="C314" t="s">
        <v>1</v>
      </c>
      <c r="D314" t="s">
        <v>0</v>
      </c>
      <c r="E314">
        <v>5152</v>
      </c>
      <c r="F314" t="s">
        <v>707</v>
      </c>
      <c r="G314" t="s">
        <v>708</v>
      </c>
      <c r="H314" s="3">
        <v>0.52</v>
      </c>
      <c r="I314" s="3">
        <v>0</v>
      </c>
      <c r="J314" s="3">
        <v>0</v>
      </c>
      <c r="K314" s="3">
        <v>3.97</v>
      </c>
      <c r="L314" s="3">
        <v>0</v>
      </c>
      <c r="M314" s="3">
        <v>0</v>
      </c>
      <c r="N314" s="3">
        <v>0</v>
      </c>
      <c r="O314" s="3">
        <v>0.5161</v>
      </c>
      <c r="P314" s="3">
        <v>5.0061</v>
      </c>
      <c r="Q314" s="3">
        <v>0</v>
      </c>
      <c r="R314">
        <v>3</v>
      </c>
    </row>
    <row r="315" spans="1:18" x14ac:dyDescent="0.25">
      <c r="A315" t="s">
        <v>1543</v>
      </c>
      <c r="B315" t="s">
        <v>1545</v>
      </c>
      <c r="C315" t="s">
        <v>1</v>
      </c>
      <c r="D315" t="s">
        <v>0</v>
      </c>
      <c r="E315">
        <v>3123705</v>
      </c>
      <c r="F315" t="s">
        <v>402</v>
      </c>
      <c r="G315" t="s">
        <v>403</v>
      </c>
      <c r="H315" s="3">
        <v>0</v>
      </c>
      <c r="I315" s="3">
        <v>0</v>
      </c>
      <c r="J315" s="3">
        <v>0</v>
      </c>
      <c r="K315" s="3">
        <v>19.309999999999999</v>
      </c>
      <c r="L315" s="3">
        <v>0</v>
      </c>
      <c r="M315" s="3">
        <v>0</v>
      </c>
      <c r="N315" s="3">
        <v>0</v>
      </c>
      <c r="O315" s="3">
        <v>2.5103</v>
      </c>
      <c r="P315" s="3">
        <v>21.8203</v>
      </c>
      <c r="Q315" s="3">
        <v>0</v>
      </c>
      <c r="R315">
        <v>3</v>
      </c>
    </row>
    <row r="316" spans="1:18" x14ac:dyDescent="0.25">
      <c r="A316" t="s">
        <v>1543</v>
      </c>
      <c r="B316" t="s">
        <v>1545</v>
      </c>
      <c r="C316" t="s">
        <v>1</v>
      </c>
      <c r="D316" t="s">
        <v>0</v>
      </c>
      <c r="E316">
        <v>31237049</v>
      </c>
      <c r="F316" t="s">
        <v>402</v>
      </c>
      <c r="G316" t="s">
        <v>403</v>
      </c>
      <c r="H316" s="3">
        <v>0</v>
      </c>
      <c r="I316" s="3">
        <v>0</v>
      </c>
      <c r="J316" s="3">
        <v>0</v>
      </c>
      <c r="K316" s="3">
        <v>35.58</v>
      </c>
      <c r="L316" s="3">
        <v>0</v>
      </c>
      <c r="M316" s="3">
        <v>0</v>
      </c>
      <c r="N316" s="3">
        <v>0</v>
      </c>
      <c r="O316" s="3">
        <v>4.6254</v>
      </c>
      <c r="P316" s="3">
        <v>40.205399999999997</v>
      </c>
      <c r="Q316" s="3">
        <v>0</v>
      </c>
      <c r="R316">
        <v>3</v>
      </c>
    </row>
    <row r="317" spans="1:18" x14ac:dyDescent="0.25">
      <c r="A317" t="s">
        <v>1543</v>
      </c>
      <c r="B317" t="s">
        <v>1563</v>
      </c>
      <c r="C317" t="s">
        <v>1</v>
      </c>
      <c r="D317" t="s">
        <v>0</v>
      </c>
      <c r="E317">
        <v>31244027</v>
      </c>
      <c r="F317" t="s">
        <v>402</v>
      </c>
      <c r="G317" t="s">
        <v>403</v>
      </c>
      <c r="H317" s="3">
        <v>0</v>
      </c>
      <c r="I317" s="3">
        <v>0</v>
      </c>
      <c r="J317" s="3">
        <v>0</v>
      </c>
      <c r="K317" s="3">
        <v>23</v>
      </c>
      <c r="L317" s="3">
        <v>0</v>
      </c>
      <c r="M317" s="3">
        <v>0</v>
      </c>
      <c r="N317" s="3">
        <v>0</v>
      </c>
      <c r="O317" s="3">
        <v>2.99</v>
      </c>
      <c r="P317" s="3">
        <v>25.990000000000002</v>
      </c>
      <c r="Q317" s="3">
        <v>0</v>
      </c>
      <c r="R317">
        <v>3</v>
      </c>
    </row>
    <row r="318" spans="1:18" x14ac:dyDescent="0.25">
      <c r="A318" t="s">
        <v>1543</v>
      </c>
      <c r="B318" t="s">
        <v>1562</v>
      </c>
      <c r="C318" t="s">
        <v>1</v>
      </c>
      <c r="D318" t="s">
        <v>0</v>
      </c>
      <c r="E318">
        <v>40731</v>
      </c>
      <c r="F318" t="s">
        <v>396</v>
      </c>
      <c r="G318" t="s">
        <v>397</v>
      </c>
      <c r="H318" s="3">
        <v>0</v>
      </c>
      <c r="I318" s="3">
        <v>0</v>
      </c>
      <c r="J318" s="3">
        <v>0</v>
      </c>
      <c r="K318" s="3">
        <v>29.99</v>
      </c>
      <c r="L318" s="3">
        <v>0</v>
      </c>
      <c r="M318" s="3">
        <v>0</v>
      </c>
      <c r="N318" s="3">
        <v>0</v>
      </c>
      <c r="O318" s="3">
        <v>3.8986999999999998</v>
      </c>
      <c r="P318" s="3">
        <v>33.8887</v>
      </c>
      <c r="Q318" s="3">
        <v>0</v>
      </c>
      <c r="R318">
        <v>3</v>
      </c>
    </row>
    <row r="319" spans="1:18" x14ac:dyDescent="0.25">
      <c r="A319" t="s">
        <v>1543</v>
      </c>
      <c r="B319" t="s">
        <v>1562</v>
      </c>
      <c r="C319" t="s">
        <v>1</v>
      </c>
      <c r="D319" t="s">
        <v>0</v>
      </c>
      <c r="E319">
        <v>807273</v>
      </c>
      <c r="F319" t="s">
        <v>844</v>
      </c>
      <c r="G319" t="s">
        <v>845</v>
      </c>
      <c r="H319" s="3">
        <v>0</v>
      </c>
      <c r="I319" s="3">
        <v>0</v>
      </c>
      <c r="J319" s="3">
        <v>0</v>
      </c>
      <c r="K319" s="3">
        <v>35.200000000000003</v>
      </c>
      <c r="L319" s="3">
        <v>0</v>
      </c>
      <c r="M319" s="3">
        <v>0</v>
      </c>
      <c r="N319" s="3">
        <v>0</v>
      </c>
      <c r="O319" s="3">
        <v>4.5760000000000005</v>
      </c>
      <c r="P319" s="3">
        <v>39.776000000000003</v>
      </c>
      <c r="Q319" s="3">
        <v>0</v>
      </c>
      <c r="R319">
        <v>3</v>
      </c>
    </row>
    <row r="320" spans="1:18" x14ac:dyDescent="0.25">
      <c r="A320" t="s">
        <v>1543</v>
      </c>
      <c r="B320" t="s">
        <v>1561</v>
      </c>
      <c r="C320" t="s">
        <v>1</v>
      </c>
      <c r="D320" t="s">
        <v>0</v>
      </c>
      <c r="E320">
        <v>798528</v>
      </c>
      <c r="F320" t="s">
        <v>844</v>
      </c>
      <c r="G320" t="s">
        <v>845</v>
      </c>
      <c r="H320" s="3">
        <v>0</v>
      </c>
      <c r="I320" s="3">
        <v>0</v>
      </c>
      <c r="J320" s="3">
        <v>0</v>
      </c>
      <c r="K320" s="3">
        <v>32.909999999999997</v>
      </c>
      <c r="L320" s="3">
        <v>0</v>
      </c>
      <c r="M320" s="3">
        <v>0</v>
      </c>
      <c r="N320" s="3">
        <v>0</v>
      </c>
      <c r="O320" s="3">
        <v>4.2782999999999998</v>
      </c>
      <c r="P320" s="3">
        <v>37.188299999999998</v>
      </c>
      <c r="Q320" s="3">
        <v>0</v>
      </c>
      <c r="R320">
        <v>3</v>
      </c>
    </row>
    <row r="321" spans="1:18" x14ac:dyDescent="0.25">
      <c r="A321" t="s">
        <v>1543</v>
      </c>
      <c r="B321" t="s">
        <v>1560</v>
      </c>
      <c r="C321" t="s">
        <v>1</v>
      </c>
      <c r="D321" t="s">
        <v>0</v>
      </c>
      <c r="E321">
        <v>1819917</v>
      </c>
      <c r="F321" t="s">
        <v>424</v>
      </c>
      <c r="G321" t="s">
        <v>425</v>
      </c>
      <c r="H321" s="3">
        <v>0</v>
      </c>
      <c r="I321" s="3">
        <v>0</v>
      </c>
      <c r="J321" s="3">
        <v>0</v>
      </c>
      <c r="K321" s="3">
        <v>3.27</v>
      </c>
      <c r="L321" s="3">
        <v>0</v>
      </c>
      <c r="M321" s="3">
        <v>0</v>
      </c>
      <c r="N321" s="3">
        <v>0</v>
      </c>
      <c r="O321" s="3">
        <v>0.42510000000000003</v>
      </c>
      <c r="P321" s="3">
        <v>3.6951000000000001</v>
      </c>
      <c r="Q321" s="3">
        <v>0</v>
      </c>
      <c r="R321">
        <v>3</v>
      </c>
    </row>
    <row r="322" spans="1:18" x14ac:dyDescent="0.25">
      <c r="A322" t="s">
        <v>1543</v>
      </c>
      <c r="B322" t="s">
        <v>1560</v>
      </c>
      <c r="C322" t="s">
        <v>1</v>
      </c>
      <c r="D322" t="s">
        <v>0</v>
      </c>
      <c r="E322">
        <v>1817940</v>
      </c>
      <c r="F322" t="s">
        <v>424</v>
      </c>
      <c r="G322" t="s">
        <v>425</v>
      </c>
      <c r="H322" s="3">
        <v>0</v>
      </c>
      <c r="I322" s="3">
        <v>0</v>
      </c>
      <c r="J322" s="3">
        <v>0</v>
      </c>
      <c r="K322" s="3">
        <v>2.5299999999999998</v>
      </c>
      <c r="L322" s="3">
        <v>0</v>
      </c>
      <c r="M322" s="3">
        <v>0</v>
      </c>
      <c r="N322" s="3">
        <v>0</v>
      </c>
      <c r="O322" s="3">
        <v>0.32889999999999997</v>
      </c>
      <c r="P322" s="3">
        <v>2.8588999999999998</v>
      </c>
      <c r="Q322" s="3">
        <v>0</v>
      </c>
      <c r="R322">
        <v>3</v>
      </c>
    </row>
    <row r="323" spans="1:18" x14ac:dyDescent="0.25">
      <c r="A323" t="s">
        <v>1543</v>
      </c>
      <c r="B323" t="s">
        <v>1560</v>
      </c>
      <c r="C323" t="s">
        <v>1</v>
      </c>
      <c r="D323" t="s">
        <v>0</v>
      </c>
      <c r="E323">
        <v>111492</v>
      </c>
      <c r="F323" t="s">
        <v>707</v>
      </c>
      <c r="G323" t="s">
        <v>708</v>
      </c>
      <c r="H323" s="3">
        <v>1.79</v>
      </c>
      <c r="I323" s="3">
        <v>0</v>
      </c>
      <c r="J323" s="3">
        <v>0</v>
      </c>
      <c r="K323" s="3">
        <v>16.12</v>
      </c>
      <c r="L323" s="3">
        <v>0</v>
      </c>
      <c r="M323" s="3">
        <v>0</v>
      </c>
      <c r="N323" s="3">
        <v>0</v>
      </c>
      <c r="O323" s="3">
        <v>2.0956000000000001</v>
      </c>
      <c r="P323" s="3">
        <v>20.005600000000001</v>
      </c>
      <c r="Q323" s="3">
        <v>0</v>
      </c>
      <c r="R323">
        <v>3</v>
      </c>
    </row>
    <row r="324" spans="1:18" x14ac:dyDescent="0.25">
      <c r="A324" t="s">
        <v>1543</v>
      </c>
      <c r="B324" t="s">
        <v>1560</v>
      </c>
      <c r="C324" t="s">
        <v>1</v>
      </c>
      <c r="D324" t="s">
        <v>0</v>
      </c>
      <c r="E324">
        <v>11483</v>
      </c>
      <c r="F324" t="s">
        <v>707</v>
      </c>
      <c r="G324" t="s">
        <v>708</v>
      </c>
      <c r="H324" s="3">
        <v>2.56</v>
      </c>
      <c r="I324" s="3">
        <v>0</v>
      </c>
      <c r="J324" s="3">
        <v>0</v>
      </c>
      <c r="K324" s="3">
        <v>24.28</v>
      </c>
      <c r="L324" s="3">
        <v>0</v>
      </c>
      <c r="M324" s="3">
        <v>0</v>
      </c>
      <c r="N324" s="3">
        <v>0</v>
      </c>
      <c r="O324" s="3">
        <v>3.1564000000000001</v>
      </c>
      <c r="P324" s="3">
        <v>29.996400000000001</v>
      </c>
      <c r="Q324" s="3">
        <v>0</v>
      </c>
      <c r="R324">
        <v>3</v>
      </c>
    </row>
    <row r="325" spans="1:18" x14ac:dyDescent="0.25">
      <c r="A325" t="s">
        <v>1543</v>
      </c>
      <c r="B325" t="s">
        <v>1559</v>
      </c>
      <c r="C325" t="s">
        <v>1</v>
      </c>
      <c r="D325" t="s">
        <v>0</v>
      </c>
      <c r="E325">
        <v>933453</v>
      </c>
      <c r="F325" t="s">
        <v>602</v>
      </c>
      <c r="G325" t="s">
        <v>603</v>
      </c>
      <c r="H325" s="3">
        <v>0.44999999999999996</v>
      </c>
      <c r="I325" s="3">
        <v>0</v>
      </c>
      <c r="J325" s="3">
        <v>0</v>
      </c>
      <c r="K325" s="3">
        <v>4.03</v>
      </c>
      <c r="L325" s="3">
        <v>0</v>
      </c>
      <c r="M325" s="3">
        <v>0</v>
      </c>
      <c r="N325" s="3">
        <v>0</v>
      </c>
      <c r="O325" s="3">
        <v>0.52390000000000003</v>
      </c>
      <c r="P325" s="3">
        <v>5.0039000000000007</v>
      </c>
      <c r="Q325" s="3">
        <v>0</v>
      </c>
      <c r="R325">
        <v>3</v>
      </c>
    </row>
    <row r="326" spans="1:18" x14ac:dyDescent="0.25">
      <c r="A326" t="s">
        <v>1543</v>
      </c>
      <c r="B326" t="s">
        <v>1558</v>
      </c>
      <c r="C326" t="s">
        <v>1</v>
      </c>
      <c r="D326" t="s">
        <v>0</v>
      </c>
      <c r="E326">
        <v>1473</v>
      </c>
      <c r="F326" t="s">
        <v>982</v>
      </c>
      <c r="G326" t="s">
        <v>983</v>
      </c>
      <c r="H326" s="3">
        <v>0</v>
      </c>
      <c r="I326" s="3">
        <v>0</v>
      </c>
      <c r="J326" s="3">
        <v>0</v>
      </c>
      <c r="K326" s="3">
        <v>583.19000000000005</v>
      </c>
      <c r="L326" s="3">
        <v>0</v>
      </c>
      <c r="M326" s="3">
        <v>0</v>
      </c>
      <c r="N326" s="3">
        <v>0</v>
      </c>
      <c r="O326" s="3">
        <v>75.814700000000016</v>
      </c>
      <c r="P326" s="3">
        <v>659.00470000000007</v>
      </c>
      <c r="Q326" s="3">
        <v>0</v>
      </c>
      <c r="R326">
        <v>3</v>
      </c>
    </row>
    <row r="327" spans="1:18" x14ac:dyDescent="0.25">
      <c r="A327" t="s">
        <v>1543</v>
      </c>
      <c r="B327" t="s">
        <v>1557</v>
      </c>
      <c r="C327" t="s">
        <v>1</v>
      </c>
      <c r="D327" t="s">
        <v>0</v>
      </c>
      <c r="E327">
        <v>439</v>
      </c>
      <c r="F327" t="s">
        <v>824</v>
      </c>
      <c r="G327" t="s">
        <v>825</v>
      </c>
      <c r="H327" s="3">
        <v>0</v>
      </c>
      <c r="I327" s="3">
        <v>0</v>
      </c>
      <c r="J327" s="3">
        <v>0</v>
      </c>
      <c r="K327" s="3">
        <v>9.24</v>
      </c>
      <c r="L327" s="3">
        <v>0</v>
      </c>
      <c r="M327" s="3">
        <v>0</v>
      </c>
      <c r="N327" s="3">
        <v>0</v>
      </c>
      <c r="O327" s="3">
        <v>1.2012</v>
      </c>
      <c r="P327" s="3">
        <v>10.4412</v>
      </c>
      <c r="Q327" s="3">
        <v>0</v>
      </c>
      <c r="R327">
        <v>3</v>
      </c>
    </row>
    <row r="328" spans="1:18" x14ac:dyDescent="0.25">
      <c r="A328" t="s">
        <v>1543</v>
      </c>
      <c r="B328" t="s">
        <v>1557</v>
      </c>
      <c r="C328" t="s">
        <v>1</v>
      </c>
      <c r="D328" t="s">
        <v>0</v>
      </c>
      <c r="E328">
        <v>13434</v>
      </c>
      <c r="F328" t="s">
        <v>904</v>
      </c>
      <c r="G328" t="s">
        <v>905</v>
      </c>
      <c r="H328" s="3">
        <v>0</v>
      </c>
      <c r="I328" s="3">
        <v>0</v>
      </c>
      <c r="J328" s="3">
        <v>0</v>
      </c>
      <c r="K328" s="3">
        <v>7.92</v>
      </c>
      <c r="L328" s="3">
        <v>0</v>
      </c>
      <c r="M328" s="3">
        <v>0</v>
      </c>
      <c r="N328" s="3">
        <v>0</v>
      </c>
      <c r="O328" s="3">
        <v>1.0296000000000001</v>
      </c>
      <c r="P328" s="3">
        <v>8.9496000000000002</v>
      </c>
      <c r="Q328" s="3">
        <v>0</v>
      </c>
      <c r="R328">
        <v>3</v>
      </c>
    </row>
    <row r="329" spans="1:18" x14ac:dyDescent="0.25">
      <c r="A329" t="s">
        <v>1543</v>
      </c>
      <c r="B329" t="s">
        <v>1556</v>
      </c>
      <c r="C329" t="s">
        <v>1</v>
      </c>
      <c r="D329" t="s">
        <v>0</v>
      </c>
      <c r="E329">
        <v>769341</v>
      </c>
      <c r="F329" t="s">
        <v>844</v>
      </c>
      <c r="G329" t="s">
        <v>845</v>
      </c>
      <c r="H329" s="3">
        <v>0</v>
      </c>
      <c r="I329" s="3">
        <v>0</v>
      </c>
      <c r="J329" s="3">
        <v>0</v>
      </c>
      <c r="K329" s="3">
        <v>73.739999999999995</v>
      </c>
      <c r="L329" s="3">
        <v>0</v>
      </c>
      <c r="M329" s="3">
        <v>0</v>
      </c>
      <c r="N329" s="3">
        <v>0</v>
      </c>
      <c r="O329" s="3">
        <v>9.5861999999999998</v>
      </c>
      <c r="P329" s="3">
        <v>83.3262</v>
      </c>
      <c r="Q329" s="3">
        <v>0</v>
      </c>
      <c r="R329">
        <v>3</v>
      </c>
    </row>
    <row r="330" spans="1:18" x14ac:dyDescent="0.25">
      <c r="A330" t="s">
        <v>1543</v>
      </c>
      <c r="B330" t="s">
        <v>1553</v>
      </c>
      <c r="C330" t="s">
        <v>1</v>
      </c>
      <c r="D330" t="s">
        <v>0</v>
      </c>
      <c r="E330">
        <v>3762</v>
      </c>
      <c r="F330" t="s">
        <v>1554</v>
      </c>
      <c r="G330" t="s">
        <v>1555</v>
      </c>
      <c r="H330" s="3">
        <v>0</v>
      </c>
      <c r="I330" s="3">
        <v>0</v>
      </c>
      <c r="J330" s="3">
        <v>0</v>
      </c>
      <c r="K330" s="3">
        <v>26.55</v>
      </c>
      <c r="L330" s="3">
        <v>0</v>
      </c>
      <c r="M330" s="3">
        <v>0</v>
      </c>
      <c r="N330" s="3">
        <v>0</v>
      </c>
      <c r="O330" s="3">
        <v>3.4515000000000002</v>
      </c>
      <c r="P330" s="3">
        <v>30.0015</v>
      </c>
      <c r="Q330" s="3" t="s">
        <v>1542</v>
      </c>
      <c r="R330">
        <v>3</v>
      </c>
    </row>
    <row r="331" spans="1:18" x14ac:dyDescent="0.25">
      <c r="A331" t="s">
        <v>1543</v>
      </c>
      <c r="B331" t="s">
        <v>1553</v>
      </c>
      <c r="C331" t="s">
        <v>1</v>
      </c>
      <c r="D331" t="s">
        <v>0</v>
      </c>
      <c r="E331">
        <v>767334</v>
      </c>
      <c r="F331" t="s">
        <v>844</v>
      </c>
      <c r="G331" t="s">
        <v>845</v>
      </c>
      <c r="H331" s="3">
        <v>0</v>
      </c>
      <c r="I331" s="3">
        <v>0</v>
      </c>
      <c r="J331" s="3">
        <v>0</v>
      </c>
      <c r="K331" s="3">
        <v>25.18</v>
      </c>
      <c r="L331" s="3">
        <v>0</v>
      </c>
      <c r="M331" s="3">
        <v>0</v>
      </c>
      <c r="N331" s="3">
        <v>0</v>
      </c>
      <c r="O331" s="3">
        <v>3.2734000000000001</v>
      </c>
      <c r="P331" s="3">
        <v>28.453399999999998</v>
      </c>
      <c r="Q331" s="3">
        <v>0</v>
      </c>
      <c r="R331">
        <v>3</v>
      </c>
    </row>
    <row r="332" spans="1:18" x14ac:dyDescent="0.25">
      <c r="A332" t="s">
        <v>1543</v>
      </c>
      <c r="B332" t="s">
        <v>1552</v>
      </c>
      <c r="C332" t="s">
        <v>1</v>
      </c>
      <c r="D332" t="s">
        <v>0</v>
      </c>
      <c r="E332">
        <v>156</v>
      </c>
      <c r="F332" t="s">
        <v>590</v>
      </c>
      <c r="G332" t="s">
        <v>591</v>
      </c>
      <c r="H332" s="3">
        <v>0</v>
      </c>
      <c r="I332" s="3">
        <v>0</v>
      </c>
      <c r="J332" s="3">
        <v>0</v>
      </c>
      <c r="K332" s="3">
        <v>11.95</v>
      </c>
      <c r="L332" s="3">
        <v>0</v>
      </c>
      <c r="M332" s="3">
        <v>0</v>
      </c>
      <c r="N332" s="3">
        <v>0</v>
      </c>
      <c r="O332" s="3">
        <v>1.5534999999999999</v>
      </c>
      <c r="P332" s="3">
        <v>13.503499999999999</v>
      </c>
      <c r="Q332" s="3">
        <v>0</v>
      </c>
      <c r="R332">
        <v>3</v>
      </c>
    </row>
    <row r="333" spans="1:18" x14ac:dyDescent="0.25">
      <c r="A333" t="s">
        <v>1543</v>
      </c>
      <c r="B333" t="s">
        <v>1547</v>
      </c>
      <c r="C333" t="s">
        <v>1</v>
      </c>
      <c r="D333" t="s">
        <v>0</v>
      </c>
      <c r="E333">
        <v>2805</v>
      </c>
      <c r="F333" t="s">
        <v>922</v>
      </c>
      <c r="G333" t="s">
        <v>923</v>
      </c>
      <c r="H333" s="3">
        <v>0</v>
      </c>
      <c r="I333" s="3">
        <v>0</v>
      </c>
      <c r="J333" s="3">
        <v>0</v>
      </c>
      <c r="K333" s="3">
        <v>2146.9</v>
      </c>
      <c r="L333" s="3">
        <v>0</v>
      </c>
      <c r="M333" s="3">
        <v>0</v>
      </c>
      <c r="N333" s="3">
        <v>0</v>
      </c>
      <c r="O333" s="3">
        <v>279.09700000000004</v>
      </c>
      <c r="P333" s="3">
        <v>2425.9970000000003</v>
      </c>
      <c r="Q333" s="3">
        <v>0</v>
      </c>
      <c r="R333">
        <v>3</v>
      </c>
    </row>
    <row r="334" spans="1:18" x14ac:dyDescent="0.25">
      <c r="A334" t="s">
        <v>1543</v>
      </c>
      <c r="B334" t="s">
        <v>1547</v>
      </c>
      <c r="C334" t="s">
        <v>1</v>
      </c>
      <c r="D334" t="s">
        <v>0</v>
      </c>
      <c r="E334">
        <v>2807</v>
      </c>
      <c r="F334" t="s">
        <v>922</v>
      </c>
      <c r="G334" t="s">
        <v>923</v>
      </c>
      <c r="H334" s="3">
        <v>0</v>
      </c>
      <c r="I334" s="3">
        <v>0</v>
      </c>
      <c r="J334" s="3">
        <v>0</v>
      </c>
      <c r="K334" s="3">
        <v>839.82</v>
      </c>
      <c r="L334" s="3">
        <v>0</v>
      </c>
      <c r="M334" s="3">
        <v>0</v>
      </c>
      <c r="N334" s="3">
        <v>0</v>
      </c>
      <c r="O334" s="3">
        <v>109.17660000000001</v>
      </c>
      <c r="P334" s="3">
        <v>948.99660000000006</v>
      </c>
      <c r="Q334" s="3">
        <v>0</v>
      </c>
      <c r="R334">
        <v>3</v>
      </c>
    </row>
    <row r="335" spans="1:18" x14ac:dyDescent="0.25">
      <c r="A335" t="s">
        <v>1543</v>
      </c>
      <c r="B335" t="s">
        <v>1551</v>
      </c>
      <c r="C335" t="s">
        <v>1</v>
      </c>
      <c r="D335" t="s">
        <v>0</v>
      </c>
      <c r="E335">
        <v>4259</v>
      </c>
      <c r="F335" t="s">
        <v>1549</v>
      </c>
      <c r="G335" t="s">
        <v>1550</v>
      </c>
      <c r="H335" s="3">
        <v>0</v>
      </c>
      <c r="I335" s="3">
        <v>0</v>
      </c>
      <c r="J335" s="3">
        <v>0</v>
      </c>
      <c r="K335" s="3">
        <v>13.27</v>
      </c>
      <c r="L335" s="3">
        <v>0</v>
      </c>
      <c r="M335" s="3">
        <v>0</v>
      </c>
      <c r="N335" s="3">
        <v>0</v>
      </c>
      <c r="O335" s="3">
        <v>1.7251000000000001</v>
      </c>
      <c r="P335" s="3">
        <v>14.995099999999999</v>
      </c>
      <c r="Q335" s="3" t="s">
        <v>1542</v>
      </c>
      <c r="R335">
        <v>3</v>
      </c>
    </row>
    <row r="336" spans="1:18" x14ac:dyDescent="0.25">
      <c r="A336" t="s">
        <v>1543</v>
      </c>
      <c r="B336" t="s">
        <v>1548</v>
      </c>
      <c r="C336" t="s">
        <v>1</v>
      </c>
      <c r="D336" t="s">
        <v>0</v>
      </c>
      <c r="E336">
        <v>10315</v>
      </c>
      <c r="F336" t="s">
        <v>707</v>
      </c>
      <c r="G336" t="s">
        <v>708</v>
      </c>
      <c r="H336" s="3">
        <v>1.08</v>
      </c>
      <c r="I336" s="3">
        <v>0</v>
      </c>
      <c r="J336" s="3">
        <v>0</v>
      </c>
      <c r="K336" s="3">
        <v>9.66</v>
      </c>
      <c r="L336" s="3">
        <v>0</v>
      </c>
      <c r="M336" s="3">
        <v>0</v>
      </c>
      <c r="N336" s="3">
        <v>0</v>
      </c>
      <c r="O336" s="3">
        <v>1.2558</v>
      </c>
      <c r="P336" s="3">
        <v>11.995800000000001</v>
      </c>
      <c r="Q336" s="3">
        <v>0</v>
      </c>
      <c r="R336">
        <v>3</v>
      </c>
    </row>
    <row r="337" spans="1:18" x14ac:dyDescent="0.25">
      <c r="A337" t="s">
        <v>1543</v>
      </c>
      <c r="B337" t="s">
        <v>1547</v>
      </c>
      <c r="C337" t="s">
        <v>1</v>
      </c>
      <c r="D337" t="s">
        <v>0</v>
      </c>
      <c r="E337">
        <v>30950</v>
      </c>
      <c r="F337" t="s">
        <v>651</v>
      </c>
      <c r="G337" t="s">
        <v>652</v>
      </c>
      <c r="H337" s="3">
        <v>0.90999999999999992</v>
      </c>
      <c r="I337" s="3">
        <v>0</v>
      </c>
      <c r="J337" s="3">
        <v>0</v>
      </c>
      <c r="K337" s="3">
        <v>8.0399999999999991</v>
      </c>
      <c r="L337" s="3">
        <v>0</v>
      </c>
      <c r="M337" s="3">
        <v>0</v>
      </c>
      <c r="N337" s="3">
        <v>0</v>
      </c>
      <c r="O337" s="3">
        <v>1.0451999999999999</v>
      </c>
      <c r="P337" s="3">
        <v>9.9951999999999988</v>
      </c>
      <c r="Q337" s="3">
        <v>0</v>
      </c>
      <c r="R337">
        <v>3</v>
      </c>
    </row>
    <row r="338" spans="1:18" x14ac:dyDescent="0.25">
      <c r="A338" t="s">
        <v>1543</v>
      </c>
      <c r="B338" t="s">
        <v>1546</v>
      </c>
      <c r="C338" t="s">
        <v>1</v>
      </c>
      <c r="D338" t="s">
        <v>0</v>
      </c>
      <c r="E338">
        <v>58477</v>
      </c>
      <c r="F338" t="s">
        <v>434</v>
      </c>
      <c r="G338" t="s">
        <v>435</v>
      </c>
      <c r="H338" s="3">
        <v>0.92999999999999994</v>
      </c>
      <c r="I338" s="3">
        <v>0</v>
      </c>
      <c r="J338" s="3">
        <v>0</v>
      </c>
      <c r="K338" s="3">
        <v>8.0299999999999994</v>
      </c>
      <c r="L338" s="3">
        <v>0</v>
      </c>
      <c r="M338" s="3">
        <v>0</v>
      </c>
      <c r="N338" s="3">
        <v>0</v>
      </c>
      <c r="O338" s="3">
        <v>1.0439000000000001</v>
      </c>
      <c r="P338" s="3">
        <v>10.0039</v>
      </c>
      <c r="Q338" s="3">
        <v>0</v>
      </c>
      <c r="R338">
        <v>3</v>
      </c>
    </row>
    <row r="339" spans="1:18" x14ac:dyDescent="0.25">
      <c r="A339" t="s">
        <v>1543</v>
      </c>
      <c r="B339" t="s">
        <v>1545</v>
      </c>
      <c r="C339" t="s">
        <v>1</v>
      </c>
      <c r="D339" t="s">
        <v>0</v>
      </c>
      <c r="E339">
        <v>9933</v>
      </c>
      <c r="F339" t="s">
        <v>707</v>
      </c>
      <c r="G339" t="s">
        <v>708</v>
      </c>
      <c r="H339" s="3">
        <v>2.69</v>
      </c>
      <c r="I339" s="3">
        <v>0</v>
      </c>
      <c r="J339" s="3">
        <v>0</v>
      </c>
      <c r="K339" s="3">
        <v>23.28</v>
      </c>
      <c r="L339" s="3">
        <v>0</v>
      </c>
      <c r="M339" s="3">
        <v>0</v>
      </c>
      <c r="N339" s="3">
        <v>0</v>
      </c>
      <c r="O339" s="3">
        <v>3.0264000000000002</v>
      </c>
      <c r="P339" s="3">
        <v>28.996400000000001</v>
      </c>
      <c r="Q339" s="3">
        <v>0</v>
      </c>
      <c r="R339">
        <v>3</v>
      </c>
    </row>
    <row r="340" spans="1:18" x14ac:dyDescent="0.25">
      <c r="A340" t="s">
        <v>1543</v>
      </c>
      <c r="B340" t="s">
        <v>1544</v>
      </c>
      <c r="C340" t="s">
        <v>1</v>
      </c>
      <c r="D340" t="s">
        <v>0</v>
      </c>
      <c r="E340">
        <v>99046</v>
      </c>
      <c r="F340" t="s">
        <v>618</v>
      </c>
      <c r="G340" t="s">
        <v>339</v>
      </c>
      <c r="H340" s="3">
        <v>0.92999999999999994</v>
      </c>
      <c r="I340" s="3">
        <v>0</v>
      </c>
      <c r="J340" s="3">
        <v>0</v>
      </c>
      <c r="K340" s="3">
        <v>8.0299999999999994</v>
      </c>
      <c r="L340" s="3">
        <v>0</v>
      </c>
      <c r="M340" s="3">
        <v>0</v>
      </c>
      <c r="N340" s="3">
        <v>0</v>
      </c>
      <c r="O340" s="3">
        <v>1.0439000000000001</v>
      </c>
      <c r="P340" s="3">
        <v>10.0039</v>
      </c>
      <c r="Q340" s="3">
        <v>0</v>
      </c>
      <c r="R340">
        <v>3</v>
      </c>
    </row>
    <row r="341" spans="1:18" x14ac:dyDescent="0.25">
      <c r="A341" t="s">
        <v>94</v>
      </c>
      <c r="H341" s="85">
        <f>SUBTOTAL(109,Tabla1[C. EXENTAS])</f>
        <v>147.67000000000002</v>
      </c>
      <c r="I341" s="85"/>
      <c r="J341" s="85"/>
      <c r="K341" s="85">
        <f>SUBTOTAL(109,Tabla1[C. GRAVADA])</f>
        <v>19849.820000000003</v>
      </c>
      <c r="L341" s="85"/>
      <c r="M341" s="85"/>
      <c r="N341" s="85"/>
      <c r="O341" s="85">
        <f>SUBTOTAL(109,Tabla1[IVA])</f>
        <v>2580.4766000000022</v>
      </c>
      <c r="P341" s="85">
        <f>SUBTOTAL(109,Tabla1[TOTAL C.])</f>
        <v>22577.966599999992</v>
      </c>
      <c r="Q341" s="84"/>
      <c r="R341">
        <f>SUBTOTAL(109,Tabla1[ANEXO 3])</f>
        <v>1011</v>
      </c>
    </row>
  </sheetData>
  <dataConsolidate/>
  <conditionalFormatting sqref="E342:E1048576 E3:E340">
    <cfRule type="duplicateValues" dxfId="50" priority="2"/>
    <cfRule type="duplicateValues" dxfId="49" priority="3"/>
  </conditionalFormatting>
  <conditionalFormatting sqref="E1:E1048576">
    <cfRule type="duplicateValues" dxfId="48" priority="1"/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J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68"/>
    <col min="2" max="2" width="15.140625" style="68" customWidth="1"/>
    <col min="3" max="3" width="3.85546875" style="68" customWidth="1"/>
    <col min="4" max="4" width="25.85546875" style="71" customWidth="1"/>
    <col min="5" max="5" width="7.85546875" style="68" customWidth="1"/>
    <col min="6" max="16384" width="11.42578125" style="68"/>
  </cols>
  <sheetData>
    <row r="1" spans="2:10" ht="90" customHeight="1" x14ac:dyDescent="0.25">
      <c r="B1" s="66"/>
      <c r="C1" s="66"/>
      <c r="D1" s="67"/>
    </row>
    <row r="2" spans="2:10" x14ac:dyDescent="0.25">
      <c r="B2" s="69" t="s">
        <v>17</v>
      </c>
      <c r="C2" s="66"/>
      <c r="D2" s="79" t="s">
        <v>1774</v>
      </c>
    </row>
    <row r="3" spans="2:10" x14ac:dyDescent="0.25">
      <c r="B3" s="69" t="s">
        <v>2</v>
      </c>
      <c r="C3" s="66"/>
      <c r="D3" s="82" t="str">
        <f>+J3</f>
        <v>22/12/2021</v>
      </c>
      <c r="E3" s="65" t="s">
        <v>1830</v>
      </c>
      <c r="F3" s="25" t="str">
        <f>+LEFT(E3,2)</f>
        <v>22</v>
      </c>
      <c r="G3" s="25" t="str">
        <f>+RIGHT(E3,2)</f>
        <v>12</v>
      </c>
      <c r="H3" s="26" t="s">
        <v>358</v>
      </c>
      <c r="I3" s="25" t="s">
        <v>93</v>
      </c>
      <c r="J3" s="25" t="str">
        <f>+F3&amp;I3&amp;G3&amp;I3&amp;H3</f>
        <v>22/12/2021</v>
      </c>
    </row>
    <row r="4" spans="2:10" x14ac:dyDescent="0.25">
      <c r="B4" s="69" t="s">
        <v>3</v>
      </c>
      <c r="C4" s="66"/>
      <c r="D4" s="74" t="s">
        <v>1</v>
      </c>
    </row>
    <row r="5" spans="2:10" x14ac:dyDescent="0.25">
      <c r="B5" s="69" t="s">
        <v>4</v>
      </c>
      <c r="C5" s="66"/>
      <c r="D5" s="74" t="s">
        <v>0</v>
      </c>
    </row>
    <row r="6" spans="2:10" x14ac:dyDescent="0.25">
      <c r="B6" s="70" t="s">
        <v>28</v>
      </c>
      <c r="C6" s="66"/>
      <c r="D6" s="73" t="s">
        <v>1564</v>
      </c>
    </row>
    <row r="7" spans="2:10" x14ac:dyDescent="0.25">
      <c r="B7" s="69" t="s">
        <v>27</v>
      </c>
      <c r="C7" s="66"/>
      <c r="D7" s="73" t="s">
        <v>1565</v>
      </c>
    </row>
    <row r="8" spans="2:10" x14ac:dyDescent="0.25">
      <c r="B8" s="69" t="s">
        <v>26</v>
      </c>
      <c r="C8" s="66"/>
      <c r="D8" s="80"/>
    </row>
    <row r="9" spans="2:10" hidden="1" x14ac:dyDescent="0.25">
      <c r="B9" s="69" t="s">
        <v>25</v>
      </c>
      <c r="C9" s="66"/>
      <c r="D9" s="75">
        <f>+D8</f>
        <v>0</v>
      </c>
    </row>
    <row r="10" spans="2:10" x14ac:dyDescent="0.25">
      <c r="B10" s="69" t="s">
        <v>24</v>
      </c>
      <c r="C10" s="66"/>
      <c r="D10" s="81"/>
    </row>
    <row r="11" spans="2:10" x14ac:dyDescent="0.25">
      <c r="B11" s="70" t="s">
        <v>86</v>
      </c>
      <c r="C11" s="66"/>
      <c r="D11" s="76" t="str">
        <f>IFERROR(VLOOKUP(D10,'base de clientes'!A:B,2,0),"No existe")</f>
        <v>No existe</v>
      </c>
    </row>
    <row r="12" spans="2:10" x14ac:dyDescent="0.25">
      <c r="B12" s="70" t="s">
        <v>88</v>
      </c>
      <c r="C12" s="66"/>
      <c r="D12" s="77">
        <v>0</v>
      </c>
    </row>
    <row r="13" spans="2:10" x14ac:dyDescent="0.25">
      <c r="B13" s="70" t="s">
        <v>87</v>
      </c>
      <c r="C13" s="66"/>
      <c r="D13" s="77">
        <v>0</v>
      </c>
    </row>
    <row r="14" spans="2:10" x14ac:dyDescent="0.25">
      <c r="B14" s="69" t="s">
        <v>23</v>
      </c>
      <c r="C14" s="66"/>
      <c r="D14" s="83">
        <v>0</v>
      </c>
    </row>
    <row r="15" spans="2:10" x14ac:dyDescent="0.25">
      <c r="B15" s="69" t="s">
        <v>22</v>
      </c>
      <c r="C15" s="66"/>
      <c r="D15" s="77">
        <f>+D14*0.13</f>
        <v>0</v>
      </c>
    </row>
    <row r="16" spans="2:10" x14ac:dyDescent="0.25">
      <c r="B16" s="69" t="s">
        <v>21</v>
      </c>
      <c r="C16" s="66"/>
      <c r="D16" s="77">
        <v>0</v>
      </c>
    </row>
    <row r="17" spans="2:4" x14ac:dyDescent="0.25">
      <c r="B17" s="69" t="s">
        <v>20</v>
      </c>
      <c r="C17" s="66"/>
      <c r="D17" s="77">
        <v>0</v>
      </c>
    </row>
    <row r="18" spans="2:4" ht="15" customHeight="1" x14ac:dyDescent="0.25">
      <c r="B18" s="69" t="s">
        <v>89</v>
      </c>
      <c r="C18" s="66"/>
      <c r="D18" s="77">
        <f>+(D12+D13+D14+D15+D16+D17)</f>
        <v>0</v>
      </c>
    </row>
    <row r="19" spans="2:4" ht="15" customHeight="1" x14ac:dyDescent="0.25">
      <c r="B19" s="69" t="s">
        <v>95</v>
      </c>
      <c r="C19" s="66"/>
      <c r="D19" s="78" t="str">
        <f>IFERROR(VLOOKUP(D10,'base de clientes'!A:C,3,0),"ACTUALICE")</f>
        <v>ACTUALICE</v>
      </c>
    </row>
    <row r="20" spans="2:4" ht="15.75" thickBot="1" x14ac:dyDescent="0.3">
      <c r="B20" s="69" t="s">
        <v>18</v>
      </c>
      <c r="C20" s="66"/>
      <c r="D20" s="72" t="s">
        <v>1</v>
      </c>
    </row>
  </sheetData>
  <conditionalFormatting sqref="D19">
    <cfRule type="containsText" dxfId="36" priority="1" operator="containsText" text="ACTUAL">
      <formula>NOT(ISERROR(SEARCH("ACTUAL",D19)))</formula>
    </cfRule>
  </conditionalFormatting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"ENERO,FEBRERO,MARZO,ABRIL,MAYO,JUNIO,JULIO,AGOSTO,SEPTIMBRE,OCTUBRE,NOVIEMBRE,DICIEMBRE"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77"/>
  <sheetViews>
    <sheetView showGridLines="0" topLeftCell="L1" workbookViewId="0">
      <selection activeCell="N5" sqref="N5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1774</v>
      </c>
      <c r="F3" t="s">
        <v>1788</v>
      </c>
      <c r="G3" t="s">
        <v>1</v>
      </c>
      <c r="H3" t="s">
        <v>0</v>
      </c>
      <c r="I3" t="s">
        <v>1564</v>
      </c>
      <c r="J3" t="s">
        <v>1565</v>
      </c>
      <c r="K3">
        <v>224</v>
      </c>
      <c r="L3">
        <v>224</v>
      </c>
      <c r="M3" t="s">
        <v>464</v>
      </c>
      <c r="N3" t="s">
        <v>465</v>
      </c>
      <c r="O3" s="3">
        <v>0</v>
      </c>
      <c r="P3" s="3">
        <v>0</v>
      </c>
      <c r="Q3" s="3">
        <v>250</v>
      </c>
      <c r="R3" s="3">
        <v>32.5</v>
      </c>
      <c r="S3" s="3">
        <v>0</v>
      </c>
      <c r="T3" s="3">
        <v>0</v>
      </c>
      <c r="U3" s="3">
        <v>282.5</v>
      </c>
      <c r="V3" s="3">
        <v>0</v>
      </c>
    </row>
    <row r="4" spans="5:23" x14ac:dyDescent="0.25">
      <c r="E4" t="s">
        <v>1774</v>
      </c>
      <c r="F4" t="s">
        <v>1788</v>
      </c>
      <c r="G4" t="s">
        <v>1</v>
      </c>
      <c r="H4" t="s">
        <v>0</v>
      </c>
      <c r="I4" t="s">
        <v>1564</v>
      </c>
      <c r="J4" t="s">
        <v>1565</v>
      </c>
      <c r="K4">
        <v>223</v>
      </c>
      <c r="L4">
        <v>223</v>
      </c>
      <c r="M4" t="s">
        <v>1795</v>
      </c>
      <c r="N4" t="s">
        <v>1796</v>
      </c>
      <c r="O4" s="3">
        <v>0</v>
      </c>
      <c r="P4" s="3">
        <v>0</v>
      </c>
      <c r="Q4" s="3">
        <v>450</v>
      </c>
      <c r="R4" s="3">
        <v>58.5</v>
      </c>
      <c r="S4" s="3">
        <v>0</v>
      </c>
      <c r="T4" s="3">
        <v>0</v>
      </c>
      <c r="U4" s="3">
        <v>508.5</v>
      </c>
      <c r="V4" s="3">
        <v>0</v>
      </c>
    </row>
    <row r="5" spans="5:23" x14ac:dyDescent="0.25">
      <c r="E5" t="s">
        <v>1774</v>
      </c>
      <c r="F5" t="s">
        <v>1788</v>
      </c>
      <c r="G5" t="s">
        <v>1</v>
      </c>
      <c r="H5" t="s">
        <v>0</v>
      </c>
      <c r="I5" t="s">
        <v>1564</v>
      </c>
      <c r="J5" t="s">
        <v>1565</v>
      </c>
      <c r="K5">
        <v>226</v>
      </c>
      <c r="L5">
        <v>226</v>
      </c>
      <c r="M5" t="s">
        <v>1800</v>
      </c>
      <c r="N5" t="s">
        <v>1801</v>
      </c>
      <c r="O5" s="3">
        <v>0</v>
      </c>
      <c r="P5" s="3">
        <v>0</v>
      </c>
      <c r="Q5" s="3">
        <v>265.49</v>
      </c>
      <c r="R5" s="3">
        <v>34.5137</v>
      </c>
      <c r="S5" s="3">
        <v>0</v>
      </c>
      <c r="T5" s="3">
        <v>0</v>
      </c>
      <c r="U5" s="3">
        <v>300.00369999999998</v>
      </c>
      <c r="V5" s="3">
        <v>0</v>
      </c>
    </row>
    <row r="6" spans="5:23" x14ac:dyDescent="0.25">
      <c r="E6" t="s">
        <v>1774</v>
      </c>
      <c r="F6" t="s">
        <v>1788</v>
      </c>
      <c r="G6" t="s">
        <v>1</v>
      </c>
      <c r="H6" t="s">
        <v>0</v>
      </c>
      <c r="I6" t="s">
        <v>1564</v>
      </c>
      <c r="J6" t="s">
        <v>1565</v>
      </c>
      <c r="K6">
        <v>225</v>
      </c>
      <c r="L6">
        <v>225</v>
      </c>
      <c r="M6" t="s">
        <v>150</v>
      </c>
      <c r="N6" t="s">
        <v>29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5:23" x14ac:dyDescent="0.25">
      <c r="E7" t="s">
        <v>1774</v>
      </c>
      <c r="F7" t="s">
        <v>1829</v>
      </c>
      <c r="G7" t="s">
        <v>1</v>
      </c>
      <c r="H7" t="s">
        <v>0</v>
      </c>
      <c r="I7" t="s">
        <v>1564</v>
      </c>
      <c r="J7" t="s">
        <v>1565</v>
      </c>
      <c r="K7">
        <v>222</v>
      </c>
      <c r="L7">
        <v>222</v>
      </c>
      <c r="M7" t="s">
        <v>1804</v>
      </c>
      <c r="N7" t="s">
        <v>1805</v>
      </c>
      <c r="O7" s="3">
        <v>0</v>
      </c>
      <c r="P7" s="3">
        <v>0</v>
      </c>
      <c r="Q7" s="3">
        <v>210</v>
      </c>
      <c r="R7" s="3">
        <v>27.3</v>
      </c>
      <c r="S7" s="3">
        <v>0</v>
      </c>
      <c r="T7" s="3">
        <v>0</v>
      </c>
      <c r="U7" s="3">
        <v>237.3</v>
      </c>
      <c r="V7" s="3">
        <v>0</v>
      </c>
    </row>
    <row r="8" spans="5:23" x14ac:dyDescent="0.25">
      <c r="E8" t="s">
        <v>1774</v>
      </c>
      <c r="F8" t="s">
        <v>1785</v>
      </c>
      <c r="G8" t="s">
        <v>1</v>
      </c>
      <c r="H8" t="s">
        <v>0</v>
      </c>
      <c r="I8" t="s">
        <v>1564</v>
      </c>
      <c r="J8" t="s">
        <v>1565</v>
      </c>
      <c r="K8">
        <v>221</v>
      </c>
      <c r="L8">
        <v>221</v>
      </c>
      <c r="M8" t="s">
        <v>150</v>
      </c>
      <c r="N8" t="s">
        <v>29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5:23" x14ac:dyDescent="0.25">
      <c r="E9" t="s">
        <v>1774</v>
      </c>
      <c r="F9" t="s">
        <v>1780</v>
      </c>
      <c r="G9" t="s">
        <v>1</v>
      </c>
      <c r="H9" t="s">
        <v>0</v>
      </c>
      <c r="I9" t="s">
        <v>1564</v>
      </c>
      <c r="J9" t="s">
        <v>1565</v>
      </c>
      <c r="K9">
        <v>220</v>
      </c>
      <c r="L9">
        <v>220</v>
      </c>
      <c r="M9" t="s">
        <v>1793</v>
      </c>
      <c r="N9" t="s">
        <v>1794</v>
      </c>
      <c r="O9" s="3">
        <v>0</v>
      </c>
      <c r="P9" s="3">
        <v>0</v>
      </c>
      <c r="Q9" s="3">
        <v>316.76</v>
      </c>
      <c r="R9" s="3">
        <v>41.178800000000003</v>
      </c>
      <c r="S9" s="3">
        <v>0</v>
      </c>
      <c r="T9" s="3">
        <v>0</v>
      </c>
      <c r="U9" s="3">
        <v>357.93880000000001</v>
      </c>
      <c r="V9" s="3">
        <v>0</v>
      </c>
    </row>
    <row r="10" spans="5:23" x14ac:dyDescent="0.25">
      <c r="E10" t="s">
        <v>1774</v>
      </c>
      <c r="F10" t="s">
        <v>1828</v>
      </c>
      <c r="G10" t="s">
        <v>1</v>
      </c>
      <c r="H10" t="s">
        <v>0</v>
      </c>
      <c r="I10" t="s">
        <v>1564</v>
      </c>
      <c r="J10" t="s">
        <v>1565</v>
      </c>
      <c r="K10">
        <v>219</v>
      </c>
      <c r="L10">
        <v>219</v>
      </c>
      <c r="M10" t="s">
        <v>1809</v>
      </c>
      <c r="N10" t="s">
        <v>1810</v>
      </c>
      <c r="O10" s="3">
        <v>0</v>
      </c>
      <c r="P10" s="3">
        <v>0</v>
      </c>
      <c r="Q10" s="3">
        <v>780</v>
      </c>
      <c r="R10" s="3">
        <v>101.4</v>
      </c>
      <c r="S10" s="3">
        <v>0</v>
      </c>
      <c r="T10" s="3">
        <v>0</v>
      </c>
      <c r="U10" s="3">
        <v>881.4</v>
      </c>
      <c r="V10" s="3">
        <v>0</v>
      </c>
    </row>
    <row r="11" spans="5:23" x14ac:dyDescent="0.25">
      <c r="E11" t="s">
        <v>1774</v>
      </c>
      <c r="F11" t="s">
        <v>1828</v>
      </c>
      <c r="G11" t="s">
        <v>1</v>
      </c>
      <c r="H11" t="s">
        <v>0</v>
      </c>
      <c r="I11" t="s">
        <v>1564</v>
      </c>
      <c r="J11" t="s">
        <v>1565</v>
      </c>
      <c r="K11">
        <v>218</v>
      </c>
      <c r="L11">
        <v>218</v>
      </c>
      <c r="M11" t="s">
        <v>150</v>
      </c>
      <c r="N11" t="s">
        <v>29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5:23" x14ac:dyDescent="0.25">
      <c r="E12" t="s">
        <v>1774</v>
      </c>
      <c r="F12" t="s">
        <v>1828</v>
      </c>
      <c r="G12" t="s">
        <v>1</v>
      </c>
      <c r="H12" t="s">
        <v>0</v>
      </c>
      <c r="I12" t="s">
        <v>1564</v>
      </c>
      <c r="J12" t="s">
        <v>1565</v>
      </c>
      <c r="K12">
        <v>217</v>
      </c>
      <c r="L12">
        <v>217</v>
      </c>
      <c r="M12" t="s">
        <v>1817</v>
      </c>
      <c r="N12" t="s">
        <v>1818</v>
      </c>
      <c r="O12" s="3">
        <v>0</v>
      </c>
      <c r="P12" s="3">
        <v>0</v>
      </c>
      <c r="Q12" s="3">
        <v>630</v>
      </c>
      <c r="R12" s="3">
        <v>81.900000000000006</v>
      </c>
      <c r="S12" s="3">
        <v>0</v>
      </c>
      <c r="T12" s="3">
        <v>0</v>
      </c>
      <c r="U12" s="3">
        <v>711.9</v>
      </c>
      <c r="V12" s="3">
        <v>0</v>
      </c>
    </row>
    <row r="13" spans="5:23" x14ac:dyDescent="0.25">
      <c r="E13" t="s">
        <v>1774</v>
      </c>
      <c r="F13" t="s">
        <v>1828</v>
      </c>
      <c r="G13" t="s">
        <v>1</v>
      </c>
      <c r="H13" t="s">
        <v>0</v>
      </c>
      <c r="I13" t="s">
        <v>1564</v>
      </c>
      <c r="J13" t="s">
        <v>1565</v>
      </c>
      <c r="K13">
        <v>216</v>
      </c>
      <c r="L13">
        <v>216</v>
      </c>
      <c r="M13" t="s">
        <v>1246</v>
      </c>
      <c r="N13" t="s">
        <v>1247</v>
      </c>
      <c r="O13" s="3">
        <v>0</v>
      </c>
      <c r="P13" s="3">
        <v>0</v>
      </c>
      <c r="Q13" s="3">
        <v>1470</v>
      </c>
      <c r="R13" s="3">
        <v>191.1</v>
      </c>
      <c r="S13" s="3">
        <v>0</v>
      </c>
      <c r="T13" s="3">
        <v>0</v>
      </c>
      <c r="U13" s="3">
        <v>1661.1</v>
      </c>
      <c r="V13" s="3">
        <v>0</v>
      </c>
    </row>
    <row r="14" spans="5:23" x14ac:dyDescent="0.25">
      <c r="E14" t="s">
        <v>1750</v>
      </c>
      <c r="F14" t="s">
        <v>1765</v>
      </c>
      <c r="G14" t="s">
        <v>1</v>
      </c>
      <c r="H14" t="s">
        <v>0</v>
      </c>
      <c r="I14" t="s">
        <v>1564</v>
      </c>
      <c r="J14" t="s">
        <v>1565</v>
      </c>
      <c r="K14">
        <v>215</v>
      </c>
      <c r="L14">
        <v>215</v>
      </c>
      <c r="M14" t="s">
        <v>464</v>
      </c>
      <c r="N14" t="s">
        <v>465</v>
      </c>
      <c r="O14" s="3">
        <v>0</v>
      </c>
      <c r="P14" s="3">
        <v>0</v>
      </c>
      <c r="Q14" s="3">
        <v>250</v>
      </c>
      <c r="R14" s="3">
        <v>32.5</v>
      </c>
      <c r="S14" s="3">
        <v>0</v>
      </c>
      <c r="T14" s="3">
        <v>0</v>
      </c>
      <c r="U14" s="3">
        <v>282.5</v>
      </c>
      <c r="V14" s="3">
        <v>0</v>
      </c>
    </row>
    <row r="15" spans="5:23" x14ac:dyDescent="0.25">
      <c r="E15" t="s">
        <v>1750</v>
      </c>
      <c r="F15" t="s">
        <v>1827</v>
      </c>
      <c r="G15" t="s">
        <v>1</v>
      </c>
      <c r="H15" t="s">
        <v>0</v>
      </c>
      <c r="I15" t="s">
        <v>1564</v>
      </c>
      <c r="J15" t="s">
        <v>1565</v>
      </c>
      <c r="K15">
        <v>214</v>
      </c>
      <c r="L15">
        <v>214</v>
      </c>
      <c r="M15" t="s">
        <v>1795</v>
      </c>
      <c r="N15" t="s">
        <v>1796</v>
      </c>
      <c r="O15" s="3">
        <v>0</v>
      </c>
      <c r="P15" s="3">
        <v>0</v>
      </c>
      <c r="Q15" s="3">
        <v>225</v>
      </c>
      <c r="R15" s="3">
        <v>29.25</v>
      </c>
      <c r="S15" s="3">
        <v>0</v>
      </c>
      <c r="T15" s="3">
        <v>0</v>
      </c>
      <c r="U15" s="3">
        <v>254.25</v>
      </c>
      <c r="V15" s="3">
        <v>0</v>
      </c>
    </row>
    <row r="16" spans="5:23" x14ac:dyDescent="0.25">
      <c r="E16" t="s">
        <v>1750</v>
      </c>
      <c r="F16" t="s">
        <v>1826</v>
      </c>
      <c r="G16" t="s">
        <v>1</v>
      </c>
      <c r="H16" t="s">
        <v>0</v>
      </c>
      <c r="I16" t="s">
        <v>1564</v>
      </c>
      <c r="J16" t="s">
        <v>1565</v>
      </c>
      <c r="K16">
        <v>213</v>
      </c>
      <c r="L16">
        <v>213</v>
      </c>
      <c r="M16" t="s">
        <v>1793</v>
      </c>
      <c r="N16" t="s">
        <v>1794</v>
      </c>
      <c r="O16" s="3">
        <v>0</v>
      </c>
      <c r="P16" s="3">
        <v>0</v>
      </c>
      <c r="Q16" s="3">
        <v>633.51</v>
      </c>
      <c r="R16" s="3">
        <v>82.356300000000005</v>
      </c>
      <c r="S16" s="3">
        <v>0</v>
      </c>
      <c r="T16" s="3">
        <v>0</v>
      </c>
      <c r="U16" s="3">
        <v>715.86630000000002</v>
      </c>
      <c r="V16" s="3">
        <v>0</v>
      </c>
    </row>
    <row r="17" spans="5:22" x14ac:dyDescent="0.25">
      <c r="E17" t="s">
        <v>1750</v>
      </c>
      <c r="F17" t="s">
        <v>1756</v>
      </c>
      <c r="G17" t="s">
        <v>1</v>
      </c>
      <c r="H17" t="s">
        <v>0</v>
      </c>
      <c r="I17" t="s">
        <v>1564</v>
      </c>
      <c r="J17" t="s">
        <v>1565</v>
      </c>
      <c r="K17">
        <v>212</v>
      </c>
      <c r="L17">
        <v>212</v>
      </c>
      <c r="M17" t="s">
        <v>150</v>
      </c>
      <c r="N17" t="s">
        <v>29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5:22" x14ac:dyDescent="0.25">
      <c r="E18" t="s">
        <v>1723</v>
      </c>
      <c r="F18" t="s">
        <v>1823</v>
      </c>
      <c r="G18" t="s">
        <v>1</v>
      </c>
      <c r="H18" t="s">
        <v>0</v>
      </c>
      <c r="I18" t="s">
        <v>1564</v>
      </c>
      <c r="J18" t="s">
        <v>1565</v>
      </c>
      <c r="K18">
        <v>211</v>
      </c>
      <c r="L18">
        <v>211</v>
      </c>
      <c r="M18" t="s">
        <v>464</v>
      </c>
      <c r="N18" t="s">
        <v>465</v>
      </c>
      <c r="O18" s="3">
        <v>0</v>
      </c>
      <c r="P18" s="3">
        <v>0</v>
      </c>
      <c r="Q18" s="3">
        <v>250</v>
      </c>
      <c r="R18" s="3">
        <v>32.5</v>
      </c>
      <c r="S18" s="3">
        <v>0</v>
      </c>
      <c r="T18" s="3">
        <v>0</v>
      </c>
      <c r="U18" s="3">
        <v>282.5</v>
      </c>
      <c r="V18" s="3">
        <v>0</v>
      </c>
    </row>
    <row r="19" spans="5:22" x14ac:dyDescent="0.25">
      <c r="E19" t="s">
        <v>1723</v>
      </c>
      <c r="F19" t="s">
        <v>1734</v>
      </c>
      <c r="G19" t="s">
        <v>1</v>
      </c>
      <c r="H19" t="s">
        <v>0</v>
      </c>
      <c r="I19" t="s">
        <v>1564</v>
      </c>
      <c r="J19" t="s">
        <v>1565</v>
      </c>
      <c r="K19">
        <v>210</v>
      </c>
      <c r="L19">
        <v>210</v>
      </c>
      <c r="M19" t="s">
        <v>1795</v>
      </c>
      <c r="N19" t="s">
        <v>1796</v>
      </c>
      <c r="O19" s="3">
        <v>0</v>
      </c>
      <c r="P19" s="3">
        <v>0</v>
      </c>
      <c r="Q19" s="3">
        <v>225</v>
      </c>
      <c r="R19" s="3">
        <v>29.25</v>
      </c>
      <c r="S19" s="3">
        <v>0</v>
      </c>
      <c r="T19" s="3">
        <v>0</v>
      </c>
      <c r="U19" s="3">
        <v>254.25</v>
      </c>
      <c r="V19" s="3">
        <v>0</v>
      </c>
    </row>
    <row r="20" spans="5:22" x14ac:dyDescent="0.25">
      <c r="E20" t="s">
        <v>1723</v>
      </c>
      <c r="F20" t="s">
        <v>1823</v>
      </c>
      <c r="G20" t="s">
        <v>1</v>
      </c>
      <c r="H20" t="s">
        <v>0</v>
      </c>
      <c r="I20" t="s">
        <v>1564</v>
      </c>
      <c r="J20" t="s">
        <v>1565</v>
      </c>
      <c r="K20">
        <v>209</v>
      </c>
      <c r="L20">
        <v>209</v>
      </c>
      <c r="M20" t="s">
        <v>1809</v>
      </c>
      <c r="N20" t="s">
        <v>1810</v>
      </c>
      <c r="O20" s="3">
        <v>0</v>
      </c>
      <c r="P20" s="3">
        <v>0</v>
      </c>
      <c r="Q20" s="3">
        <v>1720</v>
      </c>
      <c r="R20" s="3">
        <v>223.6</v>
      </c>
      <c r="S20" s="3">
        <v>0</v>
      </c>
      <c r="T20" s="3">
        <v>0</v>
      </c>
      <c r="U20" s="3">
        <v>1943.6</v>
      </c>
      <c r="V20" s="3">
        <v>0</v>
      </c>
    </row>
    <row r="21" spans="5:22" x14ac:dyDescent="0.25">
      <c r="E21" t="s">
        <v>1723</v>
      </c>
      <c r="F21" t="s">
        <v>1728</v>
      </c>
      <c r="G21" t="s">
        <v>1</v>
      </c>
      <c r="H21" t="s">
        <v>0</v>
      </c>
      <c r="I21" t="s">
        <v>1564</v>
      </c>
      <c r="J21" t="s">
        <v>1565</v>
      </c>
      <c r="K21">
        <v>208</v>
      </c>
      <c r="L21">
        <v>208</v>
      </c>
      <c r="M21" t="s">
        <v>1804</v>
      </c>
      <c r="N21" t="s">
        <v>1805</v>
      </c>
      <c r="O21" s="3">
        <v>0</v>
      </c>
      <c r="P21" s="3">
        <v>0</v>
      </c>
      <c r="Q21" s="3">
        <v>140</v>
      </c>
      <c r="R21" s="3">
        <v>18.2</v>
      </c>
      <c r="S21" s="3">
        <v>0</v>
      </c>
      <c r="T21" s="3">
        <v>0</v>
      </c>
      <c r="U21" s="3">
        <v>158.19999999999999</v>
      </c>
      <c r="V21" s="3">
        <v>0</v>
      </c>
    </row>
    <row r="22" spans="5:22" x14ac:dyDescent="0.25">
      <c r="E22" t="s">
        <v>1698</v>
      </c>
      <c r="F22" t="s">
        <v>1822</v>
      </c>
      <c r="G22" t="s">
        <v>1</v>
      </c>
      <c r="H22" t="s">
        <v>0</v>
      </c>
      <c r="I22" t="s">
        <v>1564</v>
      </c>
      <c r="J22" t="s">
        <v>1565</v>
      </c>
      <c r="K22">
        <v>207</v>
      </c>
      <c r="L22">
        <v>207</v>
      </c>
      <c r="M22" t="s">
        <v>464</v>
      </c>
      <c r="N22" t="s">
        <v>465</v>
      </c>
      <c r="O22" s="3">
        <v>0</v>
      </c>
      <c r="P22" s="3">
        <v>0</v>
      </c>
      <c r="Q22" s="3">
        <v>250</v>
      </c>
      <c r="R22" s="3">
        <v>32.5</v>
      </c>
      <c r="S22" s="3">
        <v>0</v>
      </c>
      <c r="T22" s="3">
        <v>0</v>
      </c>
      <c r="U22" s="3">
        <v>282.5</v>
      </c>
      <c r="V22" s="3">
        <v>0</v>
      </c>
    </row>
    <row r="23" spans="5:22" x14ac:dyDescent="0.25">
      <c r="E23" t="s">
        <v>1698</v>
      </c>
      <c r="F23" t="s">
        <v>1822</v>
      </c>
      <c r="G23" t="s">
        <v>1</v>
      </c>
      <c r="H23" t="s">
        <v>0</v>
      </c>
      <c r="I23" t="s">
        <v>1564</v>
      </c>
      <c r="J23" t="s">
        <v>1565</v>
      </c>
      <c r="K23">
        <v>206</v>
      </c>
      <c r="L23">
        <v>206</v>
      </c>
      <c r="M23" t="s">
        <v>1795</v>
      </c>
      <c r="N23" t="s">
        <v>1796</v>
      </c>
      <c r="O23" s="3">
        <v>0</v>
      </c>
      <c r="P23" s="3">
        <v>0</v>
      </c>
      <c r="Q23" s="3">
        <v>225</v>
      </c>
      <c r="R23" s="3">
        <v>29.25</v>
      </c>
      <c r="S23" s="3">
        <v>0</v>
      </c>
      <c r="T23" s="3">
        <v>0</v>
      </c>
      <c r="U23" s="3">
        <v>254.25</v>
      </c>
      <c r="V23" s="3">
        <v>0</v>
      </c>
    </row>
    <row r="24" spans="5:22" x14ac:dyDescent="0.25">
      <c r="E24" t="s">
        <v>1698</v>
      </c>
      <c r="F24" t="s">
        <v>1822</v>
      </c>
      <c r="G24" t="s">
        <v>1</v>
      </c>
      <c r="H24" t="s">
        <v>0</v>
      </c>
      <c r="I24" t="s">
        <v>1564</v>
      </c>
      <c r="J24" t="s">
        <v>1565</v>
      </c>
      <c r="K24">
        <v>205</v>
      </c>
      <c r="L24">
        <v>205</v>
      </c>
      <c r="M24" t="s">
        <v>1815</v>
      </c>
      <c r="N24" t="s">
        <v>1816</v>
      </c>
      <c r="O24" s="3">
        <v>0</v>
      </c>
      <c r="P24" s="3">
        <v>0</v>
      </c>
      <c r="Q24" s="3">
        <v>215</v>
      </c>
      <c r="R24" s="3">
        <v>27.95</v>
      </c>
      <c r="S24" s="3">
        <v>0</v>
      </c>
      <c r="T24" s="3">
        <v>0</v>
      </c>
      <c r="U24" s="3">
        <v>242.95</v>
      </c>
      <c r="V24" s="3">
        <v>0</v>
      </c>
    </row>
    <row r="25" spans="5:22" x14ac:dyDescent="0.25">
      <c r="E25" t="s">
        <v>1698</v>
      </c>
      <c r="F25" t="s">
        <v>1822</v>
      </c>
      <c r="G25" t="s">
        <v>1</v>
      </c>
      <c r="H25" t="s">
        <v>0</v>
      </c>
      <c r="I25" t="s">
        <v>1564</v>
      </c>
      <c r="J25" t="s">
        <v>1565</v>
      </c>
      <c r="K25">
        <v>204</v>
      </c>
      <c r="L25">
        <v>204</v>
      </c>
      <c r="M25" t="s">
        <v>1820</v>
      </c>
      <c r="N25" t="s">
        <v>1821</v>
      </c>
      <c r="O25" s="3">
        <v>0</v>
      </c>
      <c r="P25" s="3">
        <v>0</v>
      </c>
      <c r="Q25" s="3">
        <v>750</v>
      </c>
      <c r="R25" s="3">
        <v>97.5</v>
      </c>
      <c r="S25" s="3">
        <v>0</v>
      </c>
      <c r="T25" s="3">
        <v>0</v>
      </c>
      <c r="U25" s="3">
        <v>847.5</v>
      </c>
      <c r="V25" s="3">
        <v>0</v>
      </c>
    </row>
    <row r="26" spans="5:22" x14ac:dyDescent="0.25">
      <c r="E26" t="s">
        <v>1698</v>
      </c>
      <c r="F26" t="s">
        <v>1819</v>
      </c>
      <c r="G26" t="s">
        <v>1</v>
      </c>
      <c r="H26" t="s">
        <v>0</v>
      </c>
      <c r="I26" t="s">
        <v>1564</v>
      </c>
      <c r="J26" t="s">
        <v>1565</v>
      </c>
      <c r="K26">
        <v>203</v>
      </c>
      <c r="L26">
        <v>203</v>
      </c>
      <c r="M26" t="s">
        <v>150</v>
      </c>
      <c r="N26" t="s">
        <v>29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5:22" x14ac:dyDescent="0.25">
      <c r="E27" t="s">
        <v>1698</v>
      </c>
      <c r="F27" t="s">
        <v>1712</v>
      </c>
      <c r="G27" t="s">
        <v>1</v>
      </c>
      <c r="H27" t="s">
        <v>0</v>
      </c>
      <c r="I27" t="s">
        <v>1564</v>
      </c>
      <c r="J27" t="s">
        <v>1565</v>
      </c>
      <c r="K27">
        <v>202</v>
      </c>
      <c r="L27">
        <v>202</v>
      </c>
      <c r="M27" t="s">
        <v>1817</v>
      </c>
      <c r="N27" t="s">
        <v>1818</v>
      </c>
      <c r="O27" s="3">
        <v>0</v>
      </c>
      <c r="P27" s="3">
        <v>0</v>
      </c>
      <c r="Q27" s="3">
        <v>625</v>
      </c>
      <c r="R27" s="3">
        <v>81.25</v>
      </c>
      <c r="S27" s="3">
        <v>0</v>
      </c>
      <c r="T27" s="3">
        <v>0</v>
      </c>
      <c r="U27" s="3">
        <v>706.25</v>
      </c>
      <c r="V27" s="3">
        <v>0</v>
      </c>
    </row>
    <row r="28" spans="5:22" x14ac:dyDescent="0.25">
      <c r="E28" t="s">
        <v>1698</v>
      </c>
      <c r="F28" t="s">
        <v>1712</v>
      </c>
      <c r="G28" t="s">
        <v>1</v>
      </c>
      <c r="H28" t="s">
        <v>0</v>
      </c>
      <c r="I28" t="s">
        <v>1564</v>
      </c>
      <c r="J28" t="s">
        <v>1565</v>
      </c>
      <c r="K28">
        <v>201</v>
      </c>
      <c r="L28">
        <v>201</v>
      </c>
      <c r="M28" t="s">
        <v>1246</v>
      </c>
      <c r="N28" t="s">
        <v>1247</v>
      </c>
      <c r="O28" s="3">
        <v>0</v>
      </c>
      <c r="P28" s="3">
        <v>0</v>
      </c>
      <c r="Q28" s="3">
        <v>1200</v>
      </c>
      <c r="R28" s="3">
        <v>156</v>
      </c>
      <c r="S28" s="3">
        <v>0</v>
      </c>
      <c r="T28" s="3">
        <v>0</v>
      </c>
      <c r="U28" s="3">
        <v>1356</v>
      </c>
      <c r="V28" s="3">
        <v>0</v>
      </c>
    </row>
    <row r="29" spans="5:22" x14ac:dyDescent="0.25">
      <c r="E29" t="s">
        <v>1541</v>
      </c>
      <c r="F29" t="s">
        <v>1695</v>
      </c>
      <c r="G29" t="s">
        <v>1</v>
      </c>
      <c r="H29" t="s">
        <v>0</v>
      </c>
      <c r="I29" t="s">
        <v>1564</v>
      </c>
      <c r="J29" t="s">
        <v>1565</v>
      </c>
      <c r="K29">
        <v>200</v>
      </c>
      <c r="L29">
        <v>200</v>
      </c>
      <c r="M29" t="s">
        <v>464</v>
      </c>
      <c r="N29" t="s">
        <v>465</v>
      </c>
      <c r="O29" s="3">
        <v>0</v>
      </c>
      <c r="P29" s="3">
        <v>0</v>
      </c>
      <c r="Q29" s="3">
        <v>250</v>
      </c>
      <c r="R29" s="3">
        <v>32.5</v>
      </c>
      <c r="S29" s="3">
        <v>0</v>
      </c>
      <c r="T29" s="3">
        <v>0</v>
      </c>
      <c r="U29" s="3">
        <v>282.5</v>
      </c>
      <c r="V29" s="3">
        <v>0</v>
      </c>
    </row>
    <row r="30" spans="5:22" x14ac:dyDescent="0.25">
      <c r="E30" t="s">
        <v>1541</v>
      </c>
      <c r="F30" t="s">
        <v>1695</v>
      </c>
      <c r="G30" t="s">
        <v>1</v>
      </c>
      <c r="H30" t="s">
        <v>0</v>
      </c>
      <c r="I30" t="s">
        <v>1564</v>
      </c>
      <c r="J30" t="s">
        <v>1565</v>
      </c>
      <c r="K30">
        <v>199</v>
      </c>
      <c r="L30">
        <v>199</v>
      </c>
      <c r="M30" t="s">
        <v>1795</v>
      </c>
      <c r="N30" t="s">
        <v>1796</v>
      </c>
      <c r="O30" s="3">
        <v>0</v>
      </c>
      <c r="P30" s="3">
        <v>0</v>
      </c>
      <c r="Q30" s="3">
        <v>225</v>
      </c>
      <c r="R30" s="3">
        <v>29.25</v>
      </c>
      <c r="S30" s="3">
        <v>0</v>
      </c>
      <c r="T30" s="3">
        <v>0</v>
      </c>
      <c r="U30" s="3">
        <v>254.25</v>
      </c>
      <c r="V30" s="3">
        <v>0</v>
      </c>
    </row>
    <row r="31" spans="5:22" x14ac:dyDescent="0.25">
      <c r="E31" t="s">
        <v>1541</v>
      </c>
      <c r="F31" t="s">
        <v>1814</v>
      </c>
      <c r="G31" t="s">
        <v>1</v>
      </c>
      <c r="H31" t="s">
        <v>0</v>
      </c>
      <c r="I31" t="s">
        <v>1564</v>
      </c>
      <c r="J31" t="s">
        <v>1565</v>
      </c>
      <c r="K31">
        <v>198</v>
      </c>
      <c r="L31">
        <v>198</v>
      </c>
      <c r="M31" t="s">
        <v>1815</v>
      </c>
      <c r="N31" t="s">
        <v>1816</v>
      </c>
      <c r="O31" s="3">
        <v>0</v>
      </c>
      <c r="P31" s="3">
        <v>0</v>
      </c>
      <c r="Q31" s="3">
        <v>220</v>
      </c>
      <c r="R31" s="3">
        <v>28.6</v>
      </c>
      <c r="S31" s="3">
        <v>0</v>
      </c>
      <c r="T31" s="3">
        <v>0</v>
      </c>
      <c r="U31" s="3">
        <v>248.6</v>
      </c>
      <c r="V31" s="3">
        <v>0</v>
      </c>
    </row>
    <row r="32" spans="5:22" x14ac:dyDescent="0.25">
      <c r="E32" t="s">
        <v>1541</v>
      </c>
      <c r="F32" t="s">
        <v>1814</v>
      </c>
      <c r="G32" t="s">
        <v>1</v>
      </c>
      <c r="H32" t="s">
        <v>0</v>
      </c>
      <c r="I32" t="s">
        <v>1564</v>
      </c>
      <c r="J32" t="s">
        <v>1565</v>
      </c>
      <c r="K32">
        <v>197</v>
      </c>
      <c r="L32">
        <v>197</v>
      </c>
      <c r="M32" t="s">
        <v>150</v>
      </c>
      <c r="N32" t="s">
        <v>29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5:22" x14ac:dyDescent="0.25">
      <c r="E33" t="s">
        <v>1541</v>
      </c>
      <c r="F33" t="s">
        <v>1814</v>
      </c>
      <c r="G33" t="s">
        <v>1</v>
      </c>
      <c r="H33" t="s">
        <v>0</v>
      </c>
      <c r="I33" t="s">
        <v>1564</v>
      </c>
      <c r="J33" t="s">
        <v>1565</v>
      </c>
      <c r="K33">
        <v>196</v>
      </c>
      <c r="L33">
        <v>196</v>
      </c>
      <c r="M33" t="s">
        <v>150</v>
      </c>
      <c r="N33" t="s">
        <v>29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5:22" x14ac:dyDescent="0.25">
      <c r="E34" t="s">
        <v>1541</v>
      </c>
      <c r="F34" t="s">
        <v>1683</v>
      </c>
      <c r="G34" t="s">
        <v>1</v>
      </c>
      <c r="H34" t="s">
        <v>0</v>
      </c>
      <c r="I34" t="s">
        <v>1564</v>
      </c>
      <c r="J34" t="s">
        <v>1565</v>
      </c>
      <c r="K34">
        <v>195</v>
      </c>
      <c r="L34">
        <v>195</v>
      </c>
      <c r="M34" t="s">
        <v>1800</v>
      </c>
      <c r="N34" t="s">
        <v>1801</v>
      </c>
      <c r="O34" s="3">
        <v>0</v>
      </c>
      <c r="P34" s="3">
        <v>0</v>
      </c>
      <c r="Q34" s="3">
        <v>265.49</v>
      </c>
      <c r="R34" s="3">
        <v>34.5137</v>
      </c>
      <c r="S34" s="3">
        <v>0</v>
      </c>
      <c r="T34" s="3">
        <v>0</v>
      </c>
      <c r="U34" s="3">
        <v>300.00369999999998</v>
      </c>
      <c r="V34" s="3">
        <v>0</v>
      </c>
    </row>
    <row r="35" spans="5:22" x14ac:dyDescent="0.25">
      <c r="E35" t="s">
        <v>1541</v>
      </c>
      <c r="F35" t="s">
        <v>1683</v>
      </c>
      <c r="G35" t="s">
        <v>1</v>
      </c>
      <c r="H35" t="s">
        <v>0</v>
      </c>
      <c r="I35" t="s">
        <v>1564</v>
      </c>
      <c r="J35" t="s">
        <v>1565</v>
      </c>
      <c r="K35">
        <v>194</v>
      </c>
      <c r="L35">
        <v>194</v>
      </c>
      <c r="M35" t="s">
        <v>1799</v>
      </c>
      <c r="N35" t="s">
        <v>1802</v>
      </c>
      <c r="O35" s="3">
        <v>0</v>
      </c>
      <c r="P35" s="3">
        <v>0</v>
      </c>
      <c r="Q35" s="3">
        <v>265.49</v>
      </c>
      <c r="R35" s="3">
        <v>34.5137</v>
      </c>
      <c r="S35" s="3">
        <v>0</v>
      </c>
      <c r="T35" s="3">
        <v>0</v>
      </c>
      <c r="U35" s="3">
        <v>300.00369999999998</v>
      </c>
      <c r="V35" s="3">
        <v>0</v>
      </c>
    </row>
    <row r="36" spans="5:22" x14ac:dyDescent="0.25">
      <c r="E36" t="s">
        <v>1541</v>
      </c>
      <c r="F36" t="s">
        <v>1686</v>
      </c>
      <c r="G36" t="s">
        <v>1</v>
      </c>
      <c r="H36" t="s">
        <v>0</v>
      </c>
      <c r="I36" t="s">
        <v>1564</v>
      </c>
      <c r="J36" t="s">
        <v>1565</v>
      </c>
      <c r="K36">
        <v>193</v>
      </c>
      <c r="L36">
        <v>193</v>
      </c>
      <c r="M36" t="s">
        <v>1760</v>
      </c>
      <c r="N36" t="s">
        <v>1761</v>
      </c>
      <c r="O36" s="3">
        <v>0</v>
      </c>
      <c r="P36" s="3">
        <v>0</v>
      </c>
      <c r="Q36" s="3">
        <v>4956</v>
      </c>
      <c r="R36" s="3">
        <v>644.28</v>
      </c>
      <c r="S36" s="3">
        <v>0</v>
      </c>
      <c r="T36" s="3">
        <v>0</v>
      </c>
      <c r="U36" s="3">
        <v>5600.28</v>
      </c>
      <c r="V36" s="3">
        <v>0</v>
      </c>
    </row>
    <row r="37" spans="5:22" x14ac:dyDescent="0.25">
      <c r="E37" t="s">
        <v>1541</v>
      </c>
      <c r="F37" t="s">
        <v>1674</v>
      </c>
      <c r="G37" t="s">
        <v>1</v>
      </c>
      <c r="H37" t="s">
        <v>0</v>
      </c>
      <c r="I37" t="s">
        <v>1564</v>
      </c>
      <c r="J37" t="s">
        <v>1565</v>
      </c>
      <c r="K37">
        <v>192</v>
      </c>
      <c r="L37">
        <v>192</v>
      </c>
      <c r="M37" t="s">
        <v>1804</v>
      </c>
      <c r="N37" t="s">
        <v>1805</v>
      </c>
      <c r="O37" s="3">
        <v>0</v>
      </c>
      <c r="P37" s="3">
        <v>0</v>
      </c>
      <c r="Q37" s="3">
        <v>140</v>
      </c>
      <c r="R37" s="3">
        <v>18.2</v>
      </c>
      <c r="S37" s="3">
        <v>0</v>
      </c>
      <c r="T37" s="3">
        <v>0</v>
      </c>
      <c r="U37" s="3">
        <v>158.19999999999999</v>
      </c>
      <c r="V37" s="3">
        <v>0</v>
      </c>
    </row>
    <row r="38" spans="5:22" x14ac:dyDescent="0.25">
      <c r="E38" t="s">
        <v>1657</v>
      </c>
      <c r="F38" t="s">
        <v>1673</v>
      </c>
      <c r="G38" t="s">
        <v>1</v>
      </c>
      <c r="H38" t="s">
        <v>0</v>
      </c>
      <c r="I38" t="s">
        <v>1564</v>
      </c>
      <c r="J38" t="s">
        <v>1565</v>
      </c>
      <c r="K38">
        <v>191</v>
      </c>
      <c r="L38">
        <v>191</v>
      </c>
      <c r="M38" t="s">
        <v>464</v>
      </c>
      <c r="N38" t="s">
        <v>465</v>
      </c>
      <c r="O38" s="3">
        <v>0</v>
      </c>
      <c r="P38" s="3">
        <v>0</v>
      </c>
      <c r="Q38" s="3">
        <v>200</v>
      </c>
      <c r="R38" s="3">
        <v>26</v>
      </c>
      <c r="S38" s="3">
        <v>0</v>
      </c>
      <c r="T38" s="3">
        <v>0</v>
      </c>
      <c r="U38" s="3">
        <v>226</v>
      </c>
      <c r="V38" s="3">
        <v>0</v>
      </c>
    </row>
    <row r="39" spans="5:22" x14ac:dyDescent="0.25">
      <c r="E39" t="s">
        <v>1657</v>
      </c>
      <c r="F39" t="s">
        <v>1673</v>
      </c>
      <c r="G39" t="s">
        <v>1</v>
      </c>
      <c r="H39" t="s">
        <v>0</v>
      </c>
      <c r="I39" t="s">
        <v>1564</v>
      </c>
      <c r="J39" t="s">
        <v>1565</v>
      </c>
      <c r="K39">
        <v>190</v>
      </c>
      <c r="L39">
        <v>190</v>
      </c>
      <c r="M39" t="s">
        <v>1795</v>
      </c>
      <c r="N39" t="s">
        <v>1796</v>
      </c>
      <c r="O39" s="3">
        <v>0</v>
      </c>
      <c r="P39" s="3">
        <v>0</v>
      </c>
      <c r="Q39" s="3">
        <v>225</v>
      </c>
      <c r="R39" s="3">
        <v>29.25</v>
      </c>
      <c r="S39" s="3">
        <v>0</v>
      </c>
      <c r="T39" s="3">
        <v>0</v>
      </c>
      <c r="U39" s="3">
        <v>254.25</v>
      </c>
      <c r="V39" s="3">
        <v>0</v>
      </c>
    </row>
    <row r="40" spans="5:22" x14ac:dyDescent="0.25">
      <c r="E40" t="s">
        <v>1657</v>
      </c>
      <c r="F40" t="s">
        <v>1813</v>
      </c>
      <c r="G40" t="s">
        <v>1</v>
      </c>
      <c r="H40" t="s">
        <v>0</v>
      </c>
      <c r="I40" t="s">
        <v>1564</v>
      </c>
      <c r="J40" t="s">
        <v>1565</v>
      </c>
      <c r="K40">
        <v>189</v>
      </c>
      <c r="L40">
        <v>189</v>
      </c>
      <c r="M40" t="s">
        <v>150</v>
      </c>
      <c r="N40" t="s">
        <v>29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5:22" x14ac:dyDescent="0.25">
      <c r="E41" t="s">
        <v>1657</v>
      </c>
      <c r="F41" t="s">
        <v>1671</v>
      </c>
      <c r="G41" t="s">
        <v>1</v>
      </c>
      <c r="H41" t="s">
        <v>0</v>
      </c>
      <c r="I41" t="s">
        <v>1564</v>
      </c>
      <c r="J41" t="s">
        <v>1565</v>
      </c>
      <c r="K41">
        <v>188</v>
      </c>
      <c r="L41">
        <v>188</v>
      </c>
      <c r="M41" t="s">
        <v>150</v>
      </c>
      <c r="N41" t="s">
        <v>29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5:22" x14ac:dyDescent="0.25">
      <c r="E42" t="s">
        <v>1657</v>
      </c>
      <c r="F42" t="s">
        <v>1671</v>
      </c>
      <c r="G42" t="s">
        <v>1</v>
      </c>
      <c r="H42" t="s">
        <v>0</v>
      </c>
      <c r="I42" t="s">
        <v>1564</v>
      </c>
      <c r="J42" t="s">
        <v>1565</v>
      </c>
      <c r="K42">
        <v>187</v>
      </c>
      <c r="L42">
        <v>187</v>
      </c>
      <c r="M42" t="s">
        <v>150</v>
      </c>
      <c r="N42" t="s">
        <v>29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5:22" x14ac:dyDescent="0.25">
      <c r="E43" t="s">
        <v>1657</v>
      </c>
      <c r="F43" t="s">
        <v>1671</v>
      </c>
      <c r="G43" t="s">
        <v>1</v>
      </c>
      <c r="H43" t="s">
        <v>0</v>
      </c>
      <c r="I43" t="s">
        <v>1564</v>
      </c>
      <c r="J43" t="s">
        <v>1565</v>
      </c>
      <c r="K43">
        <v>186</v>
      </c>
      <c r="L43">
        <v>186</v>
      </c>
      <c r="M43" t="s">
        <v>1246</v>
      </c>
      <c r="N43" t="s">
        <v>1247</v>
      </c>
      <c r="O43" s="3">
        <v>0</v>
      </c>
      <c r="P43" s="3">
        <v>0</v>
      </c>
      <c r="Q43" s="3">
        <v>530.97</v>
      </c>
      <c r="R43" s="3">
        <v>69.03</v>
      </c>
      <c r="S43" s="3">
        <v>0</v>
      </c>
      <c r="T43" s="3">
        <v>0</v>
      </c>
      <c r="U43" s="3">
        <v>600</v>
      </c>
      <c r="V43" s="3">
        <v>0</v>
      </c>
    </row>
    <row r="44" spans="5:22" x14ac:dyDescent="0.25">
      <c r="E44" t="s">
        <v>1657</v>
      </c>
      <c r="F44" t="s">
        <v>1665</v>
      </c>
      <c r="G44" t="s">
        <v>1</v>
      </c>
      <c r="H44" t="s">
        <v>0</v>
      </c>
      <c r="I44" t="s">
        <v>1564</v>
      </c>
      <c r="J44" t="s">
        <v>1565</v>
      </c>
      <c r="K44">
        <v>185</v>
      </c>
      <c r="L44">
        <v>185</v>
      </c>
      <c r="M44" t="s">
        <v>1800</v>
      </c>
      <c r="N44" t="s">
        <v>1801</v>
      </c>
      <c r="O44" s="3">
        <v>0</v>
      </c>
      <c r="P44" s="3">
        <v>0</v>
      </c>
      <c r="Q44" s="3">
        <v>265.49</v>
      </c>
      <c r="R44" s="3">
        <v>34.5137</v>
      </c>
      <c r="S44" s="3">
        <v>0</v>
      </c>
      <c r="T44" s="3">
        <v>0</v>
      </c>
      <c r="U44" s="3">
        <v>300.00369999999998</v>
      </c>
      <c r="V44" s="3">
        <v>0</v>
      </c>
    </row>
    <row r="45" spans="5:22" x14ac:dyDescent="0.25">
      <c r="E45" t="s">
        <v>1657</v>
      </c>
      <c r="F45" t="s">
        <v>1665</v>
      </c>
      <c r="G45" t="s">
        <v>1</v>
      </c>
      <c r="H45" t="s">
        <v>0</v>
      </c>
      <c r="I45" t="s">
        <v>1564</v>
      </c>
      <c r="J45" t="s">
        <v>1565</v>
      </c>
      <c r="K45">
        <v>184</v>
      </c>
      <c r="L45">
        <v>184</v>
      </c>
      <c r="M45" t="s">
        <v>1799</v>
      </c>
      <c r="N45" t="s">
        <v>1802</v>
      </c>
      <c r="O45" s="3">
        <v>0</v>
      </c>
      <c r="P45" s="3">
        <v>0</v>
      </c>
      <c r="Q45" s="3">
        <v>265.49</v>
      </c>
      <c r="R45" s="3">
        <v>34.5137</v>
      </c>
      <c r="S45" s="3">
        <v>0</v>
      </c>
      <c r="T45" s="3">
        <v>0</v>
      </c>
      <c r="U45" s="3">
        <v>300.00369999999998</v>
      </c>
      <c r="V45" s="3">
        <v>0</v>
      </c>
    </row>
    <row r="46" spans="5:22" x14ac:dyDescent="0.25">
      <c r="E46" t="s">
        <v>1629</v>
      </c>
      <c r="F46" t="s">
        <v>1656</v>
      </c>
      <c r="G46" t="s">
        <v>1</v>
      </c>
      <c r="H46" t="s">
        <v>0</v>
      </c>
      <c r="I46" t="s">
        <v>1564</v>
      </c>
      <c r="J46" t="s">
        <v>1565</v>
      </c>
      <c r="K46">
        <v>183</v>
      </c>
      <c r="L46">
        <v>183</v>
      </c>
      <c r="M46" t="s">
        <v>464</v>
      </c>
      <c r="N46" t="s">
        <v>465</v>
      </c>
      <c r="O46" s="3">
        <v>0</v>
      </c>
      <c r="P46" s="3">
        <v>0</v>
      </c>
      <c r="Q46" s="3">
        <v>200</v>
      </c>
      <c r="R46" s="3">
        <v>26</v>
      </c>
      <c r="S46" s="3">
        <v>0</v>
      </c>
      <c r="T46" s="3">
        <v>0</v>
      </c>
      <c r="U46" s="3">
        <v>226</v>
      </c>
      <c r="V46" s="3">
        <v>0</v>
      </c>
    </row>
    <row r="47" spans="5:22" x14ac:dyDescent="0.25">
      <c r="E47" t="s">
        <v>1629</v>
      </c>
      <c r="F47" t="s">
        <v>1812</v>
      </c>
      <c r="G47" t="s">
        <v>1</v>
      </c>
      <c r="H47" t="s">
        <v>0</v>
      </c>
      <c r="I47" t="s">
        <v>1564</v>
      </c>
      <c r="J47" t="s">
        <v>1565</v>
      </c>
      <c r="K47">
        <v>182</v>
      </c>
      <c r="L47">
        <v>182</v>
      </c>
      <c r="M47" t="s">
        <v>1795</v>
      </c>
      <c r="N47" t="s">
        <v>1796</v>
      </c>
      <c r="O47" s="3">
        <v>0</v>
      </c>
      <c r="P47" s="3">
        <v>0</v>
      </c>
      <c r="Q47" s="3">
        <v>175</v>
      </c>
      <c r="R47" s="3">
        <v>22.75</v>
      </c>
      <c r="S47" s="3">
        <v>0</v>
      </c>
      <c r="T47" s="3">
        <v>0</v>
      </c>
      <c r="U47" s="3">
        <v>197.75</v>
      </c>
      <c r="V47" s="3">
        <v>0</v>
      </c>
    </row>
    <row r="48" spans="5:22" x14ac:dyDescent="0.25">
      <c r="E48" t="s">
        <v>1629</v>
      </c>
      <c r="F48" t="s">
        <v>1636</v>
      </c>
      <c r="G48" t="s">
        <v>1</v>
      </c>
      <c r="H48" t="s">
        <v>0</v>
      </c>
      <c r="I48" t="s">
        <v>1564</v>
      </c>
      <c r="J48" t="s">
        <v>1565</v>
      </c>
      <c r="K48">
        <v>181</v>
      </c>
      <c r="L48">
        <v>181</v>
      </c>
      <c r="M48" t="s">
        <v>1799</v>
      </c>
      <c r="N48" t="s">
        <v>1802</v>
      </c>
      <c r="O48" s="3">
        <v>0</v>
      </c>
      <c r="P48" s="3">
        <v>0</v>
      </c>
      <c r="Q48" s="3">
        <v>265.49</v>
      </c>
      <c r="R48" s="3">
        <v>34.5137</v>
      </c>
      <c r="S48" s="3">
        <v>0</v>
      </c>
      <c r="T48" s="3">
        <v>0</v>
      </c>
      <c r="U48" s="3">
        <v>300.00369999999998</v>
      </c>
      <c r="V48" s="3">
        <v>0</v>
      </c>
    </row>
    <row r="49" spans="5:22" x14ac:dyDescent="0.25">
      <c r="E49" t="s">
        <v>1629</v>
      </c>
      <c r="F49" t="s">
        <v>1811</v>
      </c>
      <c r="G49" t="s">
        <v>1</v>
      </c>
      <c r="H49" t="s">
        <v>0</v>
      </c>
      <c r="I49" t="s">
        <v>1564</v>
      </c>
      <c r="J49" t="s">
        <v>1565</v>
      </c>
      <c r="K49">
        <v>180</v>
      </c>
      <c r="L49">
        <v>180</v>
      </c>
      <c r="M49" t="s">
        <v>1809</v>
      </c>
      <c r="N49" t="s">
        <v>1810</v>
      </c>
      <c r="O49" s="3">
        <v>0</v>
      </c>
      <c r="P49" s="3">
        <v>0</v>
      </c>
      <c r="Q49" s="3">
        <v>840</v>
      </c>
      <c r="R49" s="3">
        <v>109.2</v>
      </c>
      <c r="S49" s="3">
        <v>0</v>
      </c>
      <c r="T49" s="3">
        <v>0</v>
      </c>
      <c r="U49" s="3">
        <v>949.2</v>
      </c>
      <c r="V49" s="3">
        <v>0</v>
      </c>
    </row>
    <row r="50" spans="5:22" x14ac:dyDescent="0.25">
      <c r="E50" t="s">
        <v>1629</v>
      </c>
      <c r="F50" t="s">
        <v>1644</v>
      </c>
      <c r="G50" t="s">
        <v>1</v>
      </c>
      <c r="H50" t="s">
        <v>0</v>
      </c>
      <c r="I50" t="s">
        <v>1564</v>
      </c>
      <c r="J50" t="s">
        <v>1565</v>
      </c>
      <c r="K50">
        <v>179</v>
      </c>
      <c r="L50">
        <v>179</v>
      </c>
      <c r="M50" t="s">
        <v>1807</v>
      </c>
      <c r="N50" t="s">
        <v>1808</v>
      </c>
      <c r="O50" s="3">
        <v>0</v>
      </c>
      <c r="P50" s="3">
        <v>0</v>
      </c>
      <c r="Q50" s="3">
        <v>165</v>
      </c>
      <c r="R50" s="3">
        <v>21.45</v>
      </c>
      <c r="S50" s="3">
        <v>0</v>
      </c>
      <c r="T50" s="3">
        <v>0</v>
      </c>
      <c r="U50" s="3">
        <v>186.45</v>
      </c>
      <c r="V50" s="3">
        <v>0</v>
      </c>
    </row>
    <row r="51" spans="5:22" x14ac:dyDescent="0.25">
      <c r="E51" t="s">
        <v>1629</v>
      </c>
      <c r="F51" t="s">
        <v>1636</v>
      </c>
      <c r="G51" t="s">
        <v>1</v>
      </c>
      <c r="H51" t="s">
        <v>0</v>
      </c>
      <c r="I51" t="s">
        <v>1564</v>
      </c>
      <c r="J51" t="s">
        <v>1565</v>
      </c>
      <c r="K51">
        <v>178</v>
      </c>
      <c r="L51">
        <v>178</v>
      </c>
      <c r="M51" t="s">
        <v>1800</v>
      </c>
      <c r="N51" t="s">
        <v>1801</v>
      </c>
      <c r="O51" s="3">
        <v>0</v>
      </c>
      <c r="P51" s="3">
        <v>0</v>
      </c>
      <c r="Q51" s="3">
        <v>265.49</v>
      </c>
      <c r="R51" s="3">
        <v>34.5137</v>
      </c>
      <c r="S51" s="3">
        <v>0</v>
      </c>
      <c r="T51" s="3">
        <v>0</v>
      </c>
      <c r="U51" s="3">
        <v>300.00369999999998</v>
      </c>
      <c r="V51" s="3">
        <v>0</v>
      </c>
    </row>
    <row r="52" spans="5:22" x14ac:dyDescent="0.25">
      <c r="E52" t="s">
        <v>1609</v>
      </c>
      <c r="F52" t="s">
        <v>1625</v>
      </c>
      <c r="G52" t="s">
        <v>1</v>
      </c>
      <c r="H52" t="s">
        <v>0</v>
      </c>
      <c r="I52" t="s">
        <v>1564</v>
      </c>
      <c r="J52" t="s">
        <v>1565</v>
      </c>
      <c r="K52">
        <v>177</v>
      </c>
      <c r="L52">
        <v>177</v>
      </c>
      <c r="M52" t="s">
        <v>464</v>
      </c>
      <c r="N52" t="s">
        <v>465</v>
      </c>
      <c r="O52" s="3">
        <v>0</v>
      </c>
      <c r="P52" s="3">
        <v>0</v>
      </c>
      <c r="Q52" s="3">
        <v>200</v>
      </c>
      <c r="R52" s="3">
        <v>26</v>
      </c>
      <c r="S52" s="3">
        <v>0</v>
      </c>
      <c r="T52" s="3">
        <v>0</v>
      </c>
      <c r="U52" s="3">
        <v>226</v>
      </c>
      <c r="V52" s="3">
        <v>0</v>
      </c>
    </row>
    <row r="53" spans="5:22" x14ac:dyDescent="0.25">
      <c r="E53" t="s">
        <v>1609</v>
      </c>
      <c r="F53" t="s">
        <v>1625</v>
      </c>
      <c r="G53" t="s">
        <v>1</v>
      </c>
      <c r="H53" t="s">
        <v>0</v>
      </c>
      <c r="I53" t="s">
        <v>1564</v>
      </c>
      <c r="J53" t="s">
        <v>1565</v>
      </c>
      <c r="K53">
        <v>176</v>
      </c>
      <c r="L53">
        <v>176</v>
      </c>
      <c r="M53" t="s">
        <v>1795</v>
      </c>
      <c r="N53" t="s">
        <v>1796</v>
      </c>
      <c r="O53" s="3">
        <v>0</v>
      </c>
      <c r="P53" s="3">
        <v>0</v>
      </c>
      <c r="Q53" s="3">
        <v>175</v>
      </c>
      <c r="R53" s="3">
        <v>22.75</v>
      </c>
      <c r="S53" s="3">
        <v>0</v>
      </c>
      <c r="T53" s="3">
        <v>0</v>
      </c>
      <c r="U53" s="3">
        <v>197.75</v>
      </c>
      <c r="V53" s="3">
        <v>0</v>
      </c>
    </row>
    <row r="54" spans="5:22" x14ac:dyDescent="0.25">
      <c r="E54" t="s">
        <v>1609</v>
      </c>
      <c r="F54" t="s">
        <v>1806</v>
      </c>
      <c r="G54" t="s">
        <v>1</v>
      </c>
      <c r="H54" t="s">
        <v>0</v>
      </c>
      <c r="I54" t="s">
        <v>1564</v>
      </c>
      <c r="J54" t="s">
        <v>1565</v>
      </c>
      <c r="K54">
        <v>175</v>
      </c>
      <c r="L54">
        <v>175</v>
      </c>
      <c r="M54" t="s">
        <v>1760</v>
      </c>
      <c r="N54" t="s">
        <v>1761</v>
      </c>
      <c r="O54" s="3">
        <v>0</v>
      </c>
      <c r="P54" s="3">
        <v>0</v>
      </c>
      <c r="Q54" s="3">
        <v>4956</v>
      </c>
      <c r="R54" s="3">
        <v>644.28</v>
      </c>
      <c r="S54" s="3">
        <v>0</v>
      </c>
      <c r="T54" s="3">
        <v>0</v>
      </c>
      <c r="U54" s="3">
        <v>5600.28</v>
      </c>
      <c r="V54" s="3">
        <v>0</v>
      </c>
    </row>
    <row r="55" spans="5:22" x14ac:dyDescent="0.25">
      <c r="E55" t="s">
        <v>1609</v>
      </c>
      <c r="F55" t="s">
        <v>1613</v>
      </c>
      <c r="G55" t="s">
        <v>1</v>
      </c>
      <c r="H55" t="s">
        <v>0</v>
      </c>
      <c r="I55" t="s">
        <v>1564</v>
      </c>
      <c r="J55" t="s">
        <v>1565</v>
      </c>
      <c r="K55">
        <v>174</v>
      </c>
      <c r="L55">
        <v>174</v>
      </c>
      <c r="M55" t="s">
        <v>1804</v>
      </c>
      <c r="N55" t="s">
        <v>1805</v>
      </c>
      <c r="O55" s="3">
        <v>0</v>
      </c>
      <c r="P55" s="3">
        <v>0</v>
      </c>
      <c r="Q55" s="3">
        <v>350</v>
      </c>
      <c r="R55" s="3">
        <v>45.5</v>
      </c>
      <c r="S55" s="3">
        <v>0</v>
      </c>
      <c r="T55" s="3">
        <v>0</v>
      </c>
      <c r="U55" s="3">
        <v>395.5</v>
      </c>
      <c r="V55" s="3">
        <v>0</v>
      </c>
    </row>
    <row r="56" spans="5:22" x14ac:dyDescent="0.25">
      <c r="E56" t="s">
        <v>1609</v>
      </c>
      <c r="F56" t="s">
        <v>1613</v>
      </c>
      <c r="G56" t="s">
        <v>1</v>
      </c>
      <c r="H56" t="s">
        <v>0</v>
      </c>
      <c r="I56" t="s">
        <v>1564</v>
      </c>
      <c r="J56" t="s">
        <v>1565</v>
      </c>
      <c r="K56">
        <v>173</v>
      </c>
      <c r="L56">
        <v>173</v>
      </c>
      <c r="M56" t="s">
        <v>464</v>
      </c>
      <c r="N56" t="s">
        <v>465</v>
      </c>
      <c r="O56" s="3">
        <v>0</v>
      </c>
      <c r="P56" s="3">
        <v>0</v>
      </c>
      <c r="Q56" s="3">
        <v>200</v>
      </c>
      <c r="R56" s="3">
        <v>26</v>
      </c>
      <c r="S56" s="3">
        <v>0</v>
      </c>
      <c r="T56" s="3">
        <v>0</v>
      </c>
      <c r="U56" s="3">
        <v>226</v>
      </c>
      <c r="V56" s="3">
        <v>0</v>
      </c>
    </row>
    <row r="57" spans="5:22" x14ac:dyDescent="0.25">
      <c r="E57" t="s">
        <v>1609</v>
      </c>
      <c r="F57" t="s">
        <v>1612</v>
      </c>
      <c r="G57" t="s">
        <v>1</v>
      </c>
      <c r="H57" t="s">
        <v>0</v>
      </c>
      <c r="I57" t="s">
        <v>1564</v>
      </c>
      <c r="J57" t="s">
        <v>1565</v>
      </c>
      <c r="K57">
        <v>172</v>
      </c>
      <c r="L57">
        <v>172</v>
      </c>
      <c r="M57" t="s">
        <v>1246</v>
      </c>
      <c r="N57" t="s">
        <v>1247</v>
      </c>
      <c r="O57" s="3">
        <v>0</v>
      </c>
      <c r="P57" s="3">
        <v>0</v>
      </c>
      <c r="Q57" s="3">
        <v>900</v>
      </c>
      <c r="R57" s="3">
        <v>117</v>
      </c>
      <c r="S57" s="3">
        <v>0</v>
      </c>
      <c r="T57" s="3">
        <v>0</v>
      </c>
      <c r="U57" s="3">
        <v>1017</v>
      </c>
      <c r="V57" s="3">
        <v>0</v>
      </c>
    </row>
    <row r="58" spans="5:22" x14ac:dyDescent="0.25">
      <c r="E58" t="s">
        <v>1597</v>
      </c>
      <c r="F58" t="s">
        <v>1605</v>
      </c>
      <c r="G58" t="s">
        <v>1</v>
      </c>
      <c r="H58" t="s">
        <v>0</v>
      </c>
      <c r="I58" t="s">
        <v>1564</v>
      </c>
      <c r="J58" t="s">
        <v>1565</v>
      </c>
      <c r="K58">
        <v>171</v>
      </c>
      <c r="L58">
        <v>171</v>
      </c>
      <c r="M58" t="s">
        <v>1795</v>
      </c>
      <c r="N58" t="s">
        <v>1796</v>
      </c>
      <c r="O58" s="3">
        <v>0</v>
      </c>
      <c r="P58" s="3">
        <v>0</v>
      </c>
      <c r="Q58" s="3">
        <v>175</v>
      </c>
      <c r="R58" s="3">
        <v>22.75</v>
      </c>
      <c r="S58" s="3">
        <v>0</v>
      </c>
      <c r="T58" s="3">
        <v>0</v>
      </c>
      <c r="U58" s="3">
        <v>197.75</v>
      </c>
      <c r="V58" s="3">
        <v>0</v>
      </c>
    </row>
    <row r="59" spans="5:22" x14ac:dyDescent="0.25">
      <c r="E59" t="s">
        <v>1597</v>
      </c>
      <c r="F59" t="s">
        <v>1803</v>
      </c>
      <c r="G59" t="s">
        <v>1</v>
      </c>
      <c r="H59" t="s">
        <v>0</v>
      </c>
      <c r="I59" t="s">
        <v>1564</v>
      </c>
      <c r="J59" t="s">
        <v>1565</v>
      </c>
      <c r="K59">
        <v>170</v>
      </c>
      <c r="L59">
        <v>170</v>
      </c>
      <c r="M59" t="s">
        <v>464</v>
      </c>
      <c r="N59" t="s">
        <v>465</v>
      </c>
      <c r="O59" s="3">
        <v>0</v>
      </c>
      <c r="P59" s="3">
        <v>0</v>
      </c>
      <c r="Q59" s="3">
        <v>200</v>
      </c>
      <c r="R59" s="3">
        <v>26</v>
      </c>
      <c r="S59" s="3">
        <v>0</v>
      </c>
      <c r="T59" s="3">
        <v>0</v>
      </c>
      <c r="U59" s="3">
        <v>226</v>
      </c>
      <c r="V59" s="3">
        <v>0</v>
      </c>
    </row>
    <row r="60" spans="5:22" x14ac:dyDescent="0.25">
      <c r="E60" t="s">
        <v>1597</v>
      </c>
      <c r="F60" t="s">
        <v>1603</v>
      </c>
      <c r="G60" t="s">
        <v>1</v>
      </c>
      <c r="H60" t="s">
        <v>0</v>
      </c>
      <c r="I60" t="s">
        <v>1564</v>
      </c>
      <c r="J60" t="s">
        <v>1565</v>
      </c>
      <c r="K60">
        <v>169</v>
      </c>
      <c r="L60">
        <v>169</v>
      </c>
      <c r="M60" t="s">
        <v>1583</v>
      </c>
      <c r="N60" t="s">
        <v>1584</v>
      </c>
      <c r="O60" s="3">
        <v>0</v>
      </c>
      <c r="P60" s="3">
        <v>0</v>
      </c>
      <c r="Q60" s="3">
        <v>425</v>
      </c>
      <c r="R60" s="3">
        <v>55.25</v>
      </c>
      <c r="S60" s="3">
        <v>0</v>
      </c>
      <c r="T60" s="3">
        <v>0</v>
      </c>
      <c r="U60" s="3">
        <v>480.25</v>
      </c>
      <c r="V60" s="3">
        <v>0</v>
      </c>
    </row>
    <row r="61" spans="5:22" x14ac:dyDescent="0.25">
      <c r="E61" t="s">
        <v>1597</v>
      </c>
      <c r="F61" t="s">
        <v>1603</v>
      </c>
      <c r="G61" t="s">
        <v>1</v>
      </c>
      <c r="H61" t="s">
        <v>0</v>
      </c>
      <c r="I61" t="s">
        <v>1564</v>
      </c>
      <c r="J61" t="s">
        <v>1565</v>
      </c>
      <c r="K61">
        <v>168</v>
      </c>
      <c r="L61">
        <v>168</v>
      </c>
      <c r="M61" t="s">
        <v>150</v>
      </c>
      <c r="N61" t="s">
        <v>29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5:22" x14ac:dyDescent="0.25">
      <c r="E62" t="s">
        <v>1543</v>
      </c>
      <c r="F62" t="s">
        <v>1562</v>
      </c>
      <c r="G62" t="s">
        <v>1</v>
      </c>
      <c r="H62" t="s">
        <v>0</v>
      </c>
      <c r="I62" t="s">
        <v>1564</v>
      </c>
      <c r="J62" t="s">
        <v>1565</v>
      </c>
      <c r="K62">
        <v>167</v>
      </c>
      <c r="L62">
        <v>167</v>
      </c>
      <c r="M62" t="s">
        <v>1795</v>
      </c>
      <c r="N62" t="s">
        <v>1796</v>
      </c>
      <c r="O62" s="3">
        <v>0</v>
      </c>
      <c r="P62" s="3">
        <v>0</v>
      </c>
      <c r="Q62" s="3">
        <v>175</v>
      </c>
      <c r="R62" s="3">
        <v>22.75</v>
      </c>
      <c r="S62" s="3">
        <v>0</v>
      </c>
      <c r="T62" s="3">
        <v>0</v>
      </c>
      <c r="U62" s="3">
        <v>197.75</v>
      </c>
      <c r="V62" s="3">
        <v>0</v>
      </c>
    </row>
    <row r="63" spans="5:22" x14ac:dyDescent="0.25">
      <c r="E63" t="s">
        <v>1543</v>
      </c>
      <c r="F63" t="s">
        <v>1560</v>
      </c>
      <c r="G63" t="s">
        <v>1</v>
      </c>
      <c r="H63" t="s">
        <v>0</v>
      </c>
      <c r="I63" t="s">
        <v>1564</v>
      </c>
      <c r="J63" t="s">
        <v>1565</v>
      </c>
      <c r="K63">
        <v>166</v>
      </c>
      <c r="L63">
        <v>166</v>
      </c>
      <c r="M63" t="s">
        <v>1800</v>
      </c>
      <c r="N63" t="s">
        <v>1801</v>
      </c>
      <c r="O63" s="3">
        <v>0</v>
      </c>
      <c r="P63" s="3">
        <v>0</v>
      </c>
      <c r="Q63" s="3">
        <v>99.56</v>
      </c>
      <c r="R63" s="3">
        <v>12.9428</v>
      </c>
      <c r="S63" s="3">
        <v>0</v>
      </c>
      <c r="T63" s="3">
        <v>0</v>
      </c>
      <c r="U63" s="3">
        <v>112.50280000000001</v>
      </c>
      <c r="V63" s="3">
        <v>0</v>
      </c>
    </row>
    <row r="64" spans="5:22" x14ac:dyDescent="0.25">
      <c r="E64" t="s">
        <v>1543</v>
      </c>
      <c r="F64" t="s">
        <v>1560</v>
      </c>
      <c r="G64" t="s">
        <v>1</v>
      </c>
      <c r="H64" t="s">
        <v>0</v>
      </c>
      <c r="I64" t="s">
        <v>1564</v>
      </c>
      <c r="J64" t="s">
        <v>1565</v>
      </c>
      <c r="K64">
        <v>165</v>
      </c>
      <c r="L64">
        <v>165</v>
      </c>
      <c r="M64" t="s">
        <v>150</v>
      </c>
      <c r="N64" t="s">
        <v>29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spans="5:23" x14ac:dyDescent="0.25">
      <c r="E65" t="s">
        <v>1543</v>
      </c>
      <c r="F65" t="s">
        <v>1560</v>
      </c>
      <c r="G65" t="s">
        <v>1</v>
      </c>
      <c r="H65" t="s">
        <v>0</v>
      </c>
      <c r="I65" t="s">
        <v>1564</v>
      </c>
      <c r="J65" t="s">
        <v>1565</v>
      </c>
      <c r="K65">
        <v>164</v>
      </c>
      <c r="L65">
        <v>164</v>
      </c>
      <c r="M65" t="s">
        <v>1800</v>
      </c>
      <c r="N65" t="s">
        <v>1801</v>
      </c>
      <c r="O65" s="3">
        <v>0</v>
      </c>
      <c r="P65" s="3">
        <v>0</v>
      </c>
      <c r="Q65" s="3">
        <v>384.96</v>
      </c>
      <c r="R65" s="3">
        <v>50.044800000000002</v>
      </c>
      <c r="S65" s="3">
        <v>0</v>
      </c>
      <c r="T65" s="3">
        <v>0</v>
      </c>
      <c r="U65" s="3">
        <v>435.00479999999999</v>
      </c>
      <c r="V65" s="3">
        <v>0</v>
      </c>
    </row>
    <row r="66" spans="5:23" x14ac:dyDescent="0.25">
      <c r="E66" t="s">
        <v>1543</v>
      </c>
      <c r="F66" t="s">
        <v>1560</v>
      </c>
      <c r="G66" t="s">
        <v>1</v>
      </c>
      <c r="H66" t="s">
        <v>0</v>
      </c>
      <c r="I66" t="s">
        <v>1564</v>
      </c>
      <c r="J66" t="s">
        <v>1565</v>
      </c>
      <c r="K66">
        <v>163</v>
      </c>
      <c r="L66">
        <v>163</v>
      </c>
      <c r="M66" t="s">
        <v>150</v>
      </c>
      <c r="N66" t="s">
        <v>29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5:23" x14ac:dyDescent="0.25">
      <c r="E67" t="s">
        <v>1543</v>
      </c>
      <c r="F67" t="s">
        <v>1560</v>
      </c>
      <c r="G67" t="s">
        <v>1</v>
      </c>
      <c r="H67" t="s">
        <v>0</v>
      </c>
      <c r="I67" t="s">
        <v>1564</v>
      </c>
      <c r="J67" t="s">
        <v>1565</v>
      </c>
      <c r="K67">
        <v>162</v>
      </c>
      <c r="L67">
        <v>162</v>
      </c>
      <c r="M67" t="s">
        <v>150</v>
      </c>
      <c r="N67" t="s">
        <v>29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</row>
    <row r="68" spans="5:23" x14ac:dyDescent="0.25">
      <c r="E68" t="s">
        <v>1543</v>
      </c>
      <c r="F68" t="s">
        <v>1557</v>
      </c>
      <c r="G68" t="s">
        <v>1</v>
      </c>
      <c r="H68" t="s">
        <v>0</v>
      </c>
      <c r="I68" t="s">
        <v>1564</v>
      </c>
      <c r="J68" t="s">
        <v>1565</v>
      </c>
      <c r="K68">
        <v>161</v>
      </c>
      <c r="L68">
        <v>161</v>
      </c>
      <c r="M68" t="s">
        <v>1793</v>
      </c>
      <c r="N68" t="s">
        <v>1794</v>
      </c>
      <c r="O68" s="3">
        <v>0</v>
      </c>
      <c r="P68" s="3">
        <v>0</v>
      </c>
      <c r="Q68" s="3">
        <v>711.37</v>
      </c>
      <c r="R68" s="3">
        <v>92.478099999999998</v>
      </c>
      <c r="S68" s="3">
        <v>0</v>
      </c>
      <c r="T68" s="3">
        <v>0</v>
      </c>
      <c r="U68" s="3">
        <v>803.84810000000004</v>
      </c>
      <c r="V68" s="3">
        <v>0</v>
      </c>
    </row>
    <row r="69" spans="5:23" x14ac:dyDescent="0.25">
      <c r="E69" t="s">
        <v>1543</v>
      </c>
      <c r="F69" t="s">
        <v>1557</v>
      </c>
      <c r="G69" t="s">
        <v>1</v>
      </c>
      <c r="H69" t="s">
        <v>0</v>
      </c>
      <c r="I69" t="s">
        <v>1564</v>
      </c>
      <c r="J69" t="s">
        <v>1565</v>
      </c>
      <c r="K69">
        <v>160</v>
      </c>
      <c r="L69">
        <v>160</v>
      </c>
      <c r="M69" t="s">
        <v>150</v>
      </c>
      <c r="N69" t="s">
        <v>29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</row>
    <row r="70" spans="5:23" x14ac:dyDescent="0.25">
      <c r="E70" t="s">
        <v>1543</v>
      </c>
      <c r="F70" t="s">
        <v>1548</v>
      </c>
      <c r="G70" t="s">
        <v>1</v>
      </c>
      <c r="H70" t="s">
        <v>0</v>
      </c>
      <c r="I70" t="s">
        <v>1564</v>
      </c>
      <c r="J70" t="s">
        <v>1565</v>
      </c>
      <c r="K70">
        <v>159</v>
      </c>
      <c r="L70">
        <v>159</v>
      </c>
      <c r="M70" t="s">
        <v>464</v>
      </c>
      <c r="N70" t="s">
        <v>465</v>
      </c>
      <c r="O70" s="3">
        <v>0</v>
      </c>
      <c r="P70" s="3">
        <v>0</v>
      </c>
      <c r="Q70" s="3">
        <v>200</v>
      </c>
      <c r="R70" s="3">
        <v>26</v>
      </c>
      <c r="S70" s="3">
        <v>0</v>
      </c>
      <c r="T70" s="3">
        <v>0</v>
      </c>
      <c r="U70" s="3">
        <v>226</v>
      </c>
      <c r="V70" s="3">
        <v>0</v>
      </c>
    </row>
    <row r="71" spans="5:23" x14ac:dyDescent="0.25">
      <c r="E71" t="s">
        <v>1585</v>
      </c>
      <c r="F71" t="s">
        <v>1798</v>
      </c>
      <c r="G71" t="s">
        <v>1</v>
      </c>
      <c r="H71" t="s">
        <v>0</v>
      </c>
      <c r="I71" t="s">
        <v>1564</v>
      </c>
      <c r="J71" t="s">
        <v>1565</v>
      </c>
      <c r="K71">
        <v>158</v>
      </c>
      <c r="L71">
        <v>158</v>
      </c>
      <c r="M71" t="s">
        <v>1795</v>
      </c>
      <c r="N71" t="s">
        <v>1796</v>
      </c>
      <c r="O71" s="3">
        <v>0</v>
      </c>
      <c r="P71" s="3">
        <v>0</v>
      </c>
      <c r="Q71" s="3">
        <v>175</v>
      </c>
      <c r="R71" s="3">
        <v>22.75</v>
      </c>
      <c r="S71" s="3">
        <v>0</v>
      </c>
      <c r="T71" s="3">
        <v>0</v>
      </c>
      <c r="U71" s="3">
        <v>197.75</v>
      </c>
      <c r="V71" s="3">
        <v>0</v>
      </c>
    </row>
    <row r="72" spans="5:23" x14ac:dyDescent="0.25">
      <c r="E72" t="s">
        <v>1585</v>
      </c>
      <c r="F72" t="s">
        <v>1592</v>
      </c>
      <c r="G72" t="s">
        <v>1</v>
      </c>
      <c r="H72" t="s">
        <v>0</v>
      </c>
      <c r="I72" t="s">
        <v>1564</v>
      </c>
      <c r="J72" t="s">
        <v>1565</v>
      </c>
      <c r="K72">
        <v>157</v>
      </c>
      <c r="L72">
        <v>157</v>
      </c>
      <c r="M72" t="s">
        <v>150</v>
      </c>
      <c r="N72" t="s">
        <v>29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</row>
    <row r="73" spans="5:23" x14ac:dyDescent="0.25">
      <c r="E73" t="s">
        <v>96</v>
      </c>
      <c r="F73" t="s">
        <v>1797</v>
      </c>
      <c r="G73" t="s">
        <v>1</v>
      </c>
      <c r="H73" t="s">
        <v>0</v>
      </c>
      <c r="I73" t="s">
        <v>1564</v>
      </c>
      <c r="J73" t="s">
        <v>1565</v>
      </c>
      <c r="K73">
        <v>156</v>
      </c>
      <c r="L73">
        <v>156</v>
      </c>
      <c r="M73" t="s">
        <v>464</v>
      </c>
      <c r="N73" t="s">
        <v>465</v>
      </c>
      <c r="O73" s="3">
        <v>0</v>
      </c>
      <c r="P73" s="3">
        <v>0</v>
      </c>
      <c r="Q73" s="3">
        <v>200</v>
      </c>
      <c r="R73" s="3">
        <v>26</v>
      </c>
      <c r="S73" s="3">
        <v>0</v>
      </c>
      <c r="T73" s="3">
        <v>0</v>
      </c>
      <c r="U73" s="3">
        <v>226</v>
      </c>
      <c r="V73" s="3">
        <v>0</v>
      </c>
    </row>
    <row r="74" spans="5:23" x14ac:dyDescent="0.25">
      <c r="E74" t="s">
        <v>96</v>
      </c>
      <c r="F74" t="s">
        <v>1577</v>
      </c>
      <c r="G74" t="s">
        <v>1</v>
      </c>
      <c r="H74" t="s">
        <v>0</v>
      </c>
      <c r="I74" t="s">
        <v>1564</v>
      </c>
      <c r="J74" t="s">
        <v>1565</v>
      </c>
      <c r="K74">
        <v>155</v>
      </c>
      <c r="L74">
        <v>155</v>
      </c>
      <c r="M74" t="s">
        <v>1795</v>
      </c>
      <c r="N74" t="s">
        <v>1796</v>
      </c>
      <c r="O74" s="3">
        <v>0</v>
      </c>
      <c r="P74" s="3">
        <v>0</v>
      </c>
      <c r="Q74" s="3">
        <v>275</v>
      </c>
      <c r="R74" s="3">
        <v>35.75</v>
      </c>
      <c r="S74" s="3">
        <v>0</v>
      </c>
      <c r="T74" s="3">
        <v>0</v>
      </c>
      <c r="U74" s="3">
        <v>310.75</v>
      </c>
      <c r="V74" s="3">
        <v>0</v>
      </c>
    </row>
    <row r="75" spans="5:23" x14ac:dyDescent="0.25">
      <c r="E75" t="s">
        <v>96</v>
      </c>
      <c r="F75" t="s">
        <v>1575</v>
      </c>
      <c r="G75" t="s">
        <v>1</v>
      </c>
      <c r="H75" t="s">
        <v>0</v>
      </c>
      <c r="I75" t="s">
        <v>1564</v>
      </c>
      <c r="J75" t="s">
        <v>1565</v>
      </c>
      <c r="K75">
        <v>154</v>
      </c>
      <c r="L75">
        <v>154</v>
      </c>
      <c r="M75" t="s">
        <v>150</v>
      </c>
      <c r="N75" t="s">
        <v>29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</row>
    <row r="77" spans="5:23" x14ac:dyDescent="0.25">
      <c r="E77" t="s">
        <v>94</v>
      </c>
      <c r="O77" s="2"/>
      <c r="P77" s="2"/>
      <c r="Q77" s="28">
        <f>SUBTOTAL(109,Tabla2[V. GRAVADA])</f>
        <v>30602.560000000005</v>
      </c>
      <c r="R77" s="28">
        <f>SUBTOTAL(109,Tabla2[D.FISCAL])</f>
        <v>3978.3366999999989</v>
      </c>
      <c r="S77" s="2"/>
      <c r="T77" s="2"/>
      <c r="U77" s="28">
        <f>SUBTOTAL(109,Tabla2[VENTA TOTAL])</f>
        <v>34580.896700000005</v>
      </c>
      <c r="V77" s="2"/>
      <c r="W77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770"/>
  <sheetViews>
    <sheetView topLeftCell="A568" workbookViewId="0">
      <selection activeCell="B580" sqref="B580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</row>
    <row r="14" spans="1:8" x14ac:dyDescent="0.25">
      <c r="A14" s="1" t="s">
        <v>43</v>
      </c>
      <c r="B14" t="s">
        <v>42</v>
      </c>
    </row>
    <row r="15" spans="1:8" x14ac:dyDescent="0.25">
      <c r="A15" s="1" t="s">
        <v>41</v>
      </c>
      <c r="B15" t="s">
        <v>40</v>
      </c>
    </row>
    <row r="16" spans="1:8" x14ac:dyDescent="0.25">
      <c r="A16" s="1" t="s">
        <v>39</v>
      </c>
      <c r="B16" t="s">
        <v>38</v>
      </c>
    </row>
    <row r="17" spans="1:2" x14ac:dyDescent="0.25">
      <c r="A17" s="1" t="s">
        <v>37</v>
      </c>
      <c r="B17" t="s">
        <v>36</v>
      </c>
    </row>
    <row r="18" spans="1:2" x14ac:dyDescent="0.25">
      <c r="A18" s="1" t="s">
        <v>35</v>
      </c>
      <c r="B18" t="s">
        <v>34</v>
      </c>
    </row>
    <row r="19" spans="1:2" x14ac:dyDescent="0.25">
      <c r="A19" s="1" t="s">
        <v>33</v>
      </c>
      <c r="B19" t="s">
        <v>32</v>
      </c>
    </row>
    <row r="20" spans="1:2" x14ac:dyDescent="0.25">
      <c r="A20" s="1" t="s">
        <v>31</v>
      </c>
      <c r="B20" t="s">
        <v>30</v>
      </c>
    </row>
    <row r="21" spans="1:2" x14ac:dyDescent="0.25">
      <c r="A21" s="1" t="s">
        <v>98</v>
      </c>
      <c r="B21" t="s">
        <v>99</v>
      </c>
    </row>
    <row r="22" spans="1:2" x14ac:dyDescent="0.25">
      <c r="A22" s="1" t="s">
        <v>100</v>
      </c>
      <c r="B22" t="s">
        <v>101</v>
      </c>
    </row>
    <row r="23" spans="1:2" x14ac:dyDescent="0.25">
      <c r="A23" s="1" t="s">
        <v>102</v>
      </c>
      <c r="B23" t="s">
        <v>103</v>
      </c>
    </row>
    <row r="24" spans="1:2" x14ac:dyDescent="0.25">
      <c r="A24" s="1" t="s">
        <v>104</v>
      </c>
      <c r="B24" t="s">
        <v>105</v>
      </c>
    </row>
    <row r="25" spans="1:2" x14ac:dyDescent="0.25">
      <c r="A25" s="1" t="s">
        <v>106</v>
      </c>
      <c r="B25" t="s">
        <v>107</v>
      </c>
    </row>
    <row r="26" spans="1:2" x14ac:dyDescent="0.25">
      <c r="A26" s="1" t="s">
        <v>110</v>
      </c>
      <c r="B26" t="s">
        <v>111</v>
      </c>
    </row>
    <row r="27" spans="1:2" x14ac:dyDescent="0.25">
      <c r="A27" s="1" t="s">
        <v>113</v>
      </c>
      <c r="B27" t="s">
        <v>114</v>
      </c>
    </row>
    <row r="28" spans="1:2" x14ac:dyDescent="0.25">
      <c r="A28" s="1" t="s">
        <v>115</v>
      </c>
      <c r="B28" t="s">
        <v>116</v>
      </c>
    </row>
    <row r="29" spans="1:2" x14ac:dyDescent="0.25">
      <c r="A29" s="1" t="s">
        <v>117</v>
      </c>
      <c r="B29" t="s">
        <v>118</v>
      </c>
    </row>
    <row r="30" spans="1:2" x14ac:dyDescent="0.25">
      <c r="A30" s="1" t="s">
        <v>119</v>
      </c>
      <c r="B30" t="s">
        <v>120</v>
      </c>
    </row>
    <row r="31" spans="1:2" x14ac:dyDescent="0.25">
      <c r="A31" s="1" t="s">
        <v>121</v>
      </c>
      <c r="B31" t="s">
        <v>122</v>
      </c>
    </row>
    <row r="32" spans="1:2" x14ac:dyDescent="0.25">
      <c r="A32" s="1" t="s">
        <v>124</v>
      </c>
      <c r="B32" t="s">
        <v>125</v>
      </c>
    </row>
    <row r="33" spans="1:2" x14ac:dyDescent="0.25">
      <c r="A33" s="1" t="s">
        <v>126</v>
      </c>
      <c r="B33" t="s">
        <v>127</v>
      </c>
    </row>
    <row r="34" spans="1:2" x14ac:dyDescent="0.25">
      <c r="A34" s="1" t="s">
        <v>128</v>
      </c>
      <c r="B34" t="s">
        <v>129</v>
      </c>
    </row>
    <row r="35" spans="1:2" x14ac:dyDescent="0.25">
      <c r="A35" s="1" t="s">
        <v>130</v>
      </c>
      <c r="B35" t="s">
        <v>131</v>
      </c>
    </row>
    <row r="36" spans="1:2" x14ac:dyDescent="0.25">
      <c r="A36" s="1" t="s">
        <v>132</v>
      </c>
      <c r="B36" t="s">
        <v>133</v>
      </c>
    </row>
    <row r="37" spans="1:2" x14ac:dyDescent="0.25">
      <c r="A37" s="1" t="s">
        <v>134</v>
      </c>
      <c r="B37" t="s">
        <v>135</v>
      </c>
    </row>
    <row r="38" spans="1:2" x14ac:dyDescent="0.25">
      <c r="A38" s="1" t="s">
        <v>136</v>
      </c>
      <c r="B38" t="s">
        <v>137</v>
      </c>
    </row>
    <row r="39" spans="1:2" x14ac:dyDescent="0.25">
      <c r="A39" s="1" t="s">
        <v>138</v>
      </c>
      <c r="B39" t="s">
        <v>139</v>
      </c>
    </row>
    <row r="40" spans="1:2" x14ac:dyDescent="0.25">
      <c r="A40" s="1" t="s">
        <v>140</v>
      </c>
      <c r="B40" t="s">
        <v>141</v>
      </c>
    </row>
    <row r="41" spans="1:2" x14ac:dyDescent="0.25">
      <c r="A41" s="1" t="s">
        <v>142</v>
      </c>
      <c r="B41" t="s">
        <v>143</v>
      </c>
    </row>
    <row r="42" spans="1:2" x14ac:dyDescent="0.25">
      <c r="A42" s="1" t="s">
        <v>144</v>
      </c>
      <c r="B42" t="s">
        <v>145</v>
      </c>
    </row>
    <row r="43" spans="1:2" x14ac:dyDescent="0.25">
      <c r="A43" s="1" t="s">
        <v>146</v>
      </c>
      <c r="B43" t="s">
        <v>147</v>
      </c>
    </row>
    <row r="44" spans="1:2" x14ac:dyDescent="0.25">
      <c r="A44" s="1" t="s">
        <v>148</v>
      </c>
      <c r="B44" t="s">
        <v>149</v>
      </c>
    </row>
    <row r="45" spans="1:2" x14ac:dyDescent="0.25">
      <c r="A45" s="1" t="s">
        <v>150</v>
      </c>
      <c r="B45" s="1" t="s">
        <v>29</v>
      </c>
    </row>
    <row r="46" spans="1:2" x14ac:dyDescent="0.25">
      <c r="A46" s="1" t="s">
        <v>151</v>
      </c>
      <c r="B46" t="s">
        <v>152</v>
      </c>
    </row>
    <row r="47" spans="1:2" x14ac:dyDescent="0.25">
      <c r="A47" s="1" t="s">
        <v>153</v>
      </c>
      <c r="B47" t="s">
        <v>154</v>
      </c>
    </row>
    <row r="48" spans="1:2" x14ac:dyDescent="0.25">
      <c r="A48" s="1" t="s">
        <v>156</v>
      </c>
      <c r="B48" t="s">
        <v>157</v>
      </c>
    </row>
    <row r="49" spans="1:2" x14ac:dyDescent="0.25">
      <c r="A49" s="1" t="s">
        <v>158</v>
      </c>
      <c r="B49" t="s">
        <v>159</v>
      </c>
    </row>
    <row r="50" spans="1:2" x14ac:dyDescent="0.25">
      <c r="A50" s="1" t="s">
        <v>160</v>
      </c>
      <c r="B50" t="s">
        <v>161</v>
      </c>
    </row>
    <row r="51" spans="1:2" x14ac:dyDescent="0.25">
      <c r="A51" s="1" t="s">
        <v>162</v>
      </c>
      <c r="B51" t="s">
        <v>163</v>
      </c>
    </row>
    <row r="52" spans="1:2" x14ac:dyDescent="0.25">
      <c r="A52" s="1" t="s">
        <v>165</v>
      </c>
      <c r="B52" t="s">
        <v>166</v>
      </c>
    </row>
    <row r="53" spans="1:2" x14ac:dyDescent="0.25">
      <c r="A53" s="1" t="s">
        <v>168</v>
      </c>
      <c r="B53" t="s">
        <v>169</v>
      </c>
    </row>
    <row r="54" spans="1:2" x14ac:dyDescent="0.25">
      <c r="A54" s="1" t="s">
        <v>170</v>
      </c>
      <c r="B54" t="s">
        <v>171</v>
      </c>
    </row>
    <row r="55" spans="1:2" x14ac:dyDescent="0.25">
      <c r="A55" s="1" t="s">
        <v>172</v>
      </c>
      <c r="B55" t="s">
        <v>173</v>
      </c>
    </row>
    <row r="56" spans="1:2" x14ac:dyDescent="0.25">
      <c r="A56" s="1" t="s">
        <v>174</v>
      </c>
      <c r="B56" t="s">
        <v>175</v>
      </c>
    </row>
    <row r="57" spans="1:2" x14ac:dyDescent="0.25">
      <c r="A57" s="1" t="s">
        <v>176</v>
      </c>
      <c r="B57" t="s">
        <v>177</v>
      </c>
    </row>
    <row r="58" spans="1:2" x14ac:dyDescent="0.25">
      <c r="A58" s="1" t="s">
        <v>178</v>
      </c>
      <c r="B58" t="s">
        <v>179</v>
      </c>
    </row>
    <row r="59" spans="1:2" x14ac:dyDescent="0.25">
      <c r="A59" s="1" t="s">
        <v>180</v>
      </c>
      <c r="B59" t="s">
        <v>181</v>
      </c>
    </row>
    <row r="60" spans="1:2" x14ac:dyDescent="0.25">
      <c r="A60" s="1" t="s">
        <v>182</v>
      </c>
      <c r="B60" t="s">
        <v>183</v>
      </c>
    </row>
    <row r="61" spans="1:2" x14ac:dyDescent="0.25">
      <c r="A61" s="1" t="s">
        <v>184</v>
      </c>
      <c r="B61" t="s">
        <v>185</v>
      </c>
    </row>
    <row r="62" spans="1:2" x14ac:dyDescent="0.25">
      <c r="A62" s="1" t="s">
        <v>186</v>
      </c>
      <c r="B62" t="s">
        <v>187</v>
      </c>
    </row>
    <row r="63" spans="1:2" x14ac:dyDescent="0.25">
      <c r="A63" s="1" t="s">
        <v>188</v>
      </c>
      <c r="B63" t="s">
        <v>189</v>
      </c>
    </row>
    <row r="64" spans="1:2" x14ac:dyDescent="0.25">
      <c r="A64" s="1" t="s">
        <v>190</v>
      </c>
      <c r="B64" t="s">
        <v>191</v>
      </c>
    </row>
    <row r="65" spans="1:2" x14ac:dyDescent="0.25">
      <c r="A65" s="1" t="s">
        <v>192</v>
      </c>
      <c r="B65" t="s">
        <v>193</v>
      </c>
    </row>
    <row r="66" spans="1:2" x14ac:dyDescent="0.25">
      <c r="A66" s="1" t="s">
        <v>194</v>
      </c>
      <c r="B66" t="s">
        <v>195</v>
      </c>
    </row>
    <row r="67" spans="1:2" x14ac:dyDescent="0.25">
      <c r="A67" s="1" t="s">
        <v>196</v>
      </c>
      <c r="B67" t="s">
        <v>197</v>
      </c>
    </row>
    <row r="68" spans="1:2" x14ac:dyDescent="0.25">
      <c r="A68" s="1" t="s">
        <v>198</v>
      </c>
      <c r="B68" t="s">
        <v>199</v>
      </c>
    </row>
    <row r="69" spans="1:2" x14ac:dyDescent="0.25">
      <c r="A69" s="1" t="s">
        <v>200</v>
      </c>
      <c r="B69" t="s">
        <v>201</v>
      </c>
    </row>
    <row r="70" spans="1:2" x14ac:dyDescent="0.25">
      <c r="A70" s="1" t="s">
        <v>202</v>
      </c>
      <c r="B70" t="s">
        <v>203</v>
      </c>
    </row>
    <row r="71" spans="1:2" x14ac:dyDescent="0.25">
      <c r="A71" s="1" t="s">
        <v>204</v>
      </c>
      <c r="B71" t="s">
        <v>205</v>
      </c>
    </row>
    <row r="72" spans="1:2" x14ac:dyDescent="0.25">
      <c r="A72" s="1" t="s">
        <v>206</v>
      </c>
      <c r="B72" s="23" t="s">
        <v>207</v>
      </c>
    </row>
    <row r="73" spans="1:2" x14ac:dyDescent="0.25">
      <c r="A73" s="1" t="s">
        <v>208</v>
      </c>
      <c r="B73" t="s">
        <v>209</v>
      </c>
    </row>
    <row r="74" spans="1:2" x14ac:dyDescent="0.25">
      <c r="A74" s="1" t="s">
        <v>210</v>
      </c>
      <c r="B74" t="s">
        <v>211</v>
      </c>
    </row>
    <row r="75" spans="1:2" x14ac:dyDescent="0.25">
      <c r="A75" s="1" t="s">
        <v>212</v>
      </c>
      <c r="B75" t="s">
        <v>213</v>
      </c>
    </row>
    <row r="76" spans="1:2" x14ac:dyDescent="0.25">
      <c r="A76" s="1" t="s">
        <v>214</v>
      </c>
      <c r="B76" t="s">
        <v>215</v>
      </c>
    </row>
    <row r="77" spans="1:2" x14ac:dyDescent="0.25">
      <c r="A77" s="1" t="s">
        <v>216</v>
      </c>
      <c r="B77" t="s">
        <v>217</v>
      </c>
    </row>
    <row r="78" spans="1:2" x14ac:dyDescent="0.25">
      <c r="A78" s="1" t="s">
        <v>218</v>
      </c>
      <c r="B78" t="s">
        <v>219</v>
      </c>
    </row>
    <row r="79" spans="1:2" x14ac:dyDescent="0.25">
      <c r="A79" s="1" t="s">
        <v>220</v>
      </c>
      <c r="B79" t="s">
        <v>221</v>
      </c>
    </row>
    <row r="80" spans="1:2" x14ac:dyDescent="0.25">
      <c r="A80" s="1" t="s">
        <v>222</v>
      </c>
      <c r="B80" t="s">
        <v>223</v>
      </c>
    </row>
    <row r="81" spans="1:2" x14ac:dyDescent="0.25">
      <c r="A81" s="1" t="s">
        <v>224</v>
      </c>
      <c r="B81" t="s">
        <v>225</v>
      </c>
    </row>
    <row r="82" spans="1:2" x14ac:dyDescent="0.25">
      <c r="A82" s="1" t="s">
        <v>226</v>
      </c>
      <c r="B82" t="s">
        <v>227</v>
      </c>
    </row>
    <row r="83" spans="1:2" x14ac:dyDescent="0.25">
      <c r="A83" s="1" t="s">
        <v>228</v>
      </c>
      <c r="B83" t="s">
        <v>229</v>
      </c>
    </row>
    <row r="84" spans="1:2" x14ac:dyDescent="0.25">
      <c r="A84" s="1" t="s">
        <v>230</v>
      </c>
      <c r="B84" t="s">
        <v>231</v>
      </c>
    </row>
    <row r="85" spans="1:2" x14ac:dyDescent="0.25">
      <c r="A85" s="1" t="s">
        <v>232</v>
      </c>
      <c r="B85" t="s">
        <v>233</v>
      </c>
    </row>
    <row r="86" spans="1:2" x14ac:dyDescent="0.25">
      <c r="A86" s="1" t="s">
        <v>234</v>
      </c>
      <c r="B86" s="24" t="s">
        <v>235</v>
      </c>
    </row>
    <row r="87" spans="1:2" x14ac:dyDescent="0.25">
      <c r="A87" s="1" t="s">
        <v>236</v>
      </c>
      <c r="B87" t="s">
        <v>237</v>
      </c>
    </row>
    <row r="88" spans="1:2" x14ac:dyDescent="0.25">
      <c r="A88" s="1" t="s">
        <v>238</v>
      </c>
      <c r="B88" t="s">
        <v>239</v>
      </c>
    </row>
    <row r="89" spans="1:2" x14ac:dyDescent="0.25">
      <c r="A89" s="1" t="s">
        <v>240</v>
      </c>
      <c r="B89" t="s">
        <v>241</v>
      </c>
    </row>
    <row r="90" spans="1:2" x14ac:dyDescent="0.25">
      <c r="A90" s="1" t="s">
        <v>242</v>
      </c>
      <c r="B90" t="s">
        <v>243</v>
      </c>
    </row>
    <row r="91" spans="1:2" x14ac:dyDescent="0.25">
      <c r="A91" s="1" t="s">
        <v>244</v>
      </c>
      <c r="B91" t="s">
        <v>245</v>
      </c>
    </row>
    <row r="92" spans="1:2" x14ac:dyDescent="0.25">
      <c r="A92" s="1" t="s">
        <v>246</v>
      </c>
      <c r="B92" t="s">
        <v>247</v>
      </c>
    </row>
    <row r="93" spans="1:2" x14ac:dyDescent="0.25">
      <c r="A93" s="1" t="s">
        <v>248</v>
      </c>
      <c r="B93" t="s">
        <v>249</v>
      </c>
    </row>
    <row r="94" spans="1:2" x14ac:dyDescent="0.25">
      <c r="A94" s="1" t="s">
        <v>250</v>
      </c>
      <c r="B94" t="s">
        <v>251</v>
      </c>
    </row>
    <row r="95" spans="1:2" x14ac:dyDescent="0.25">
      <c r="A95" s="1" t="s">
        <v>252</v>
      </c>
      <c r="B95" t="s">
        <v>253</v>
      </c>
    </row>
    <row r="96" spans="1:2" x14ac:dyDescent="0.25">
      <c r="A96" s="1" t="s">
        <v>254</v>
      </c>
      <c r="B96" t="s">
        <v>255</v>
      </c>
    </row>
    <row r="97" spans="1:2" x14ac:dyDescent="0.25">
      <c r="A97" s="1" t="s">
        <v>256</v>
      </c>
      <c r="B97" t="s">
        <v>257</v>
      </c>
    </row>
    <row r="98" spans="1:2" x14ac:dyDescent="0.25">
      <c r="A98" s="1" t="s">
        <v>258</v>
      </c>
      <c r="B98" t="s">
        <v>259</v>
      </c>
    </row>
    <row r="99" spans="1:2" x14ac:dyDescent="0.25">
      <c r="A99" s="1" t="s">
        <v>260</v>
      </c>
      <c r="B99" t="s">
        <v>261</v>
      </c>
    </row>
    <row r="100" spans="1:2" x14ac:dyDescent="0.25">
      <c r="A100" s="1" t="s">
        <v>262</v>
      </c>
      <c r="B100" t="s">
        <v>263</v>
      </c>
    </row>
    <row r="101" spans="1:2" x14ac:dyDescent="0.25">
      <c r="A101" s="1" t="s">
        <v>264</v>
      </c>
      <c r="B101" t="s">
        <v>265</v>
      </c>
    </row>
    <row r="102" spans="1:2" x14ac:dyDescent="0.25">
      <c r="A102" s="1" t="s">
        <v>266</v>
      </c>
      <c r="B102" t="s">
        <v>267</v>
      </c>
    </row>
    <row r="103" spans="1:2" x14ac:dyDescent="0.25">
      <c r="A103" s="1" t="s">
        <v>268</v>
      </c>
      <c r="B103" t="s">
        <v>269</v>
      </c>
    </row>
    <row r="104" spans="1:2" x14ac:dyDescent="0.25">
      <c r="A104" s="1" t="s">
        <v>270</v>
      </c>
      <c r="B104" t="s">
        <v>271</v>
      </c>
    </row>
    <row r="105" spans="1:2" x14ac:dyDescent="0.25">
      <c r="A105" s="1" t="s">
        <v>272</v>
      </c>
      <c r="B105" t="s">
        <v>273</v>
      </c>
    </row>
    <row r="106" spans="1:2" x14ac:dyDescent="0.25">
      <c r="A106" s="1" t="s">
        <v>274</v>
      </c>
      <c r="B106" t="s">
        <v>275</v>
      </c>
    </row>
    <row r="107" spans="1:2" x14ac:dyDescent="0.25">
      <c r="A107" s="1" t="s">
        <v>276</v>
      </c>
      <c r="B107" t="s">
        <v>277</v>
      </c>
    </row>
    <row r="108" spans="1:2" x14ac:dyDescent="0.25">
      <c r="A108" s="1" t="s">
        <v>278</v>
      </c>
      <c r="B108" t="s">
        <v>279</v>
      </c>
    </row>
    <row r="109" spans="1:2" x14ac:dyDescent="0.25">
      <c r="A109" s="1" t="s">
        <v>280</v>
      </c>
      <c r="B109" t="s">
        <v>281</v>
      </c>
    </row>
    <row r="110" spans="1:2" x14ac:dyDescent="0.25">
      <c r="A110" s="1" t="s">
        <v>282</v>
      </c>
      <c r="B110" t="s">
        <v>283</v>
      </c>
    </row>
    <row r="111" spans="1:2" x14ac:dyDescent="0.25">
      <c r="A111" s="1" t="s">
        <v>284</v>
      </c>
      <c r="B111" t="s">
        <v>285</v>
      </c>
    </row>
    <row r="112" spans="1:2" x14ac:dyDescent="0.25">
      <c r="A112" s="1" t="s">
        <v>286</v>
      </c>
      <c r="B112" t="s">
        <v>287</v>
      </c>
    </row>
    <row r="113" spans="1:2" x14ac:dyDescent="0.25">
      <c r="A113" s="1" t="s">
        <v>289</v>
      </c>
      <c r="B113" t="s">
        <v>290</v>
      </c>
    </row>
    <row r="114" spans="1:2" x14ac:dyDescent="0.25">
      <c r="A114" s="1" t="s">
        <v>291</v>
      </c>
      <c r="B114" t="s">
        <v>292</v>
      </c>
    </row>
    <row r="115" spans="1:2" x14ac:dyDescent="0.25">
      <c r="A115" s="1" t="s">
        <v>293</v>
      </c>
      <c r="B115" t="s">
        <v>294</v>
      </c>
    </row>
    <row r="116" spans="1:2" x14ac:dyDescent="0.25">
      <c r="A116" s="1" t="s">
        <v>297</v>
      </c>
      <c r="B116" t="s">
        <v>298</v>
      </c>
    </row>
    <row r="117" spans="1:2" x14ac:dyDescent="0.25">
      <c r="A117" s="1" t="s">
        <v>299</v>
      </c>
      <c r="B117" t="s">
        <v>300</v>
      </c>
    </row>
    <row r="118" spans="1:2" x14ac:dyDescent="0.25">
      <c r="A118" s="1" t="s">
        <v>301</v>
      </c>
      <c r="B118" t="s">
        <v>302</v>
      </c>
    </row>
    <row r="119" spans="1:2" x14ac:dyDescent="0.25">
      <c r="A119" s="1" t="s">
        <v>303</v>
      </c>
      <c r="B119" t="s">
        <v>304</v>
      </c>
    </row>
    <row r="120" spans="1:2" x14ac:dyDescent="0.25">
      <c r="A120" s="1" t="s">
        <v>305</v>
      </c>
      <c r="B120" t="s">
        <v>306</v>
      </c>
    </row>
    <row r="121" spans="1:2" x14ac:dyDescent="0.25">
      <c r="A121" s="1" t="s">
        <v>307</v>
      </c>
      <c r="B121" t="s">
        <v>308</v>
      </c>
    </row>
    <row r="122" spans="1:2" x14ac:dyDescent="0.25">
      <c r="A122" s="1" t="s">
        <v>309</v>
      </c>
      <c r="B122" t="s">
        <v>310</v>
      </c>
    </row>
    <row r="123" spans="1:2" x14ac:dyDescent="0.25">
      <c r="A123" s="1" t="s">
        <v>311</v>
      </c>
      <c r="B123" t="s">
        <v>312</v>
      </c>
    </row>
    <row r="124" spans="1:2" x14ac:dyDescent="0.25">
      <c r="A124" s="1" t="s">
        <v>313</v>
      </c>
      <c r="B124" t="s">
        <v>314</v>
      </c>
    </row>
    <row r="125" spans="1:2" x14ac:dyDescent="0.25">
      <c r="A125" s="1" t="s">
        <v>315</v>
      </c>
      <c r="B125" t="s">
        <v>316</v>
      </c>
    </row>
    <row r="126" spans="1:2" x14ac:dyDescent="0.25">
      <c r="A126" s="1" t="s">
        <v>317</v>
      </c>
      <c r="B126" t="s">
        <v>318</v>
      </c>
    </row>
    <row r="127" spans="1:2" x14ac:dyDescent="0.25">
      <c r="A127" s="1" t="s">
        <v>319</v>
      </c>
      <c r="B127" t="s">
        <v>320</v>
      </c>
    </row>
    <row r="128" spans="1:2" x14ac:dyDescent="0.25">
      <c r="A128" s="1" t="s">
        <v>321</v>
      </c>
      <c r="B128" t="s">
        <v>322</v>
      </c>
    </row>
    <row r="129" spans="1:2" x14ac:dyDescent="0.25">
      <c r="A129" s="1" t="s">
        <v>323</v>
      </c>
      <c r="B129" t="s">
        <v>324</v>
      </c>
    </row>
    <row r="130" spans="1:2" x14ac:dyDescent="0.25">
      <c r="A130" s="1" t="s">
        <v>326</v>
      </c>
      <c r="B130" t="s">
        <v>327</v>
      </c>
    </row>
    <row r="131" spans="1:2" x14ac:dyDescent="0.25">
      <c r="A131" s="1" t="s">
        <v>328</v>
      </c>
      <c r="B131" t="s">
        <v>329</v>
      </c>
    </row>
    <row r="132" spans="1:2" x14ac:dyDescent="0.25">
      <c r="A132" s="1" t="s">
        <v>330</v>
      </c>
      <c r="B132" t="s">
        <v>331</v>
      </c>
    </row>
    <row r="133" spans="1:2" x14ac:dyDescent="0.25">
      <c r="A133" s="1" t="s">
        <v>332</v>
      </c>
      <c r="B133" t="s">
        <v>333</v>
      </c>
    </row>
    <row r="134" spans="1:2" x14ac:dyDescent="0.25">
      <c r="A134" s="1" t="s">
        <v>334</v>
      </c>
      <c r="B134" t="s">
        <v>335</v>
      </c>
    </row>
    <row r="135" spans="1:2" x14ac:dyDescent="0.25">
      <c r="A135" s="1" t="s">
        <v>336</v>
      </c>
      <c r="B135" t="s">
        <v>337</v>
      </c>
    </row>
    <row r="136" spans="1:2" x14ac:dyDescent="0.25">
      <c r="A136" s="1" t="s">
        <v>338</v>
      </c>
      <c r="B136" t="s">
        <v>339</v>
      </c>
    </row>
    <row r="137" spans="1:2" x14ac:dyDescent="0.25">
      <c r="A137" s="1" t="s">
        <v>340</v>
      </c>
      <c r="B137" t="s">
        <v>341</v>
      </c>
    </row>
    <row r="138" spans="1:2" x14ac:dyDescent="0.25">
      <c r="A138" s="1" t="s">
        <v>342</v>
      </c>
      <c r="B138" t="s">
        <v>343</v>
      </c>
    </row>
    <row r="139" spans="1:2" x14ac:dyDescent="0.25">
      <c r="A139" s="1" t="s">
        <v>344</v>
      </c>
      <c r="B139" t="s">
        <v>345</v>
      </c>
    </row>
    <row r="140" spans="1:2" x14ac:dyDescent="0.25">
      <c r="A140" s="1" t="s">
        <v>346</v>
      </c>
      <c r="B140" t="s">
        <v>347</v>
      </c>
    </row>
    <row r="141" spans="1:2" x14ac:dyDescent="0.25">
      <c r="A141" s="1" t="s">
        <v>348</v>
      </c>
      <c r="B141" t="s">
        <v>349</v>
      </c>
    </row>
    <row r="142" spans="1:2" x14ac:dyDescent="0.25">
      <c r="A142" s="1" t="s">
        <v>350</v>
      </c>
      <c r="B142" t="s">
        <v>351</v>
      </c>
    </row>
    <row r="143" spans="1:2" x14ac:dyDescent="0.25">
      <c r="A143" s="1" t="s">
        <v>352</v>
      </c>
      <c r="B143" t="s">
        <v>353</v>
      </c>
    </row>
    <row r="144" spans="1:2" x14ac:dyDescent="0.25">
      <c r="A144" s="1" t="s">
        <v>354</v>
      </c>
      <c r="B144" t="s">
        <v>355</v>
      </c>
    </row>
    <row r="145" spans="1:2" x14ac:dyDescent="0.25">
      <c r="A145" s="1" t="s">
        <v>356</v>
      </c>
      <c r="B145" t="s">
        <v>357</v>
      </c>
    </row>
    <row r="146" spans="1:2" x14ac:dyDescent="0.25">
      <c r="A146" s="1" t="s">
        <v>432</v>
      </c>
      <c r="B146" t="s">
        <v>433</v>
      </c>
    </row>
    <row r="147" spans="1:2" x14ac:dyDescent="0.25">
      <c r="A147" s="1" t="s">
        <v>434</v>
      </c>
      <c r="B147" t="s">
        <v>435</v>
      </c>
    </row>
    <row r="148" spans="1:2" x14ac:dyDescent="0.25">
      <c r="A148" s="1" t="s">
        <v>436</v>
      </c>
      <c r="B148" t="s">
        <v>437</v>
      </c>
    </row>
    <row r="149" spans="1:2" x14ac:dyDescent="0.25">
      <c r="A149" s="1" t="s">
        <v>438</v>
      </c>
      <c r="B149" t="s">
        <v>439</v>
      </c>
    </row>
    <row r="150" spans="1:2" x14ac:dyDescent="0.25">
      <c r="A150" s="1" t="s">
        <v>440</v>
      </c>
      <c r="B150" t="s">
        <v>441</v>
      </c>
    </row>
    <row r="151" spans="1:2" x14ac:dyDescent="0.25">
      <c r="A151" s="1" t="s">
        <v>408</v>
      </c>
      <c r="B151" t="s">
        <v>409</v>
      </c>
    </row>
    <row r="152" spans="1:2" x14ac:dyDescent="0.25">
      <c r="A152" s="1" t="s">
        <v>442</v>
      </c>
      <c r="B152" t="s">
        <v>443</v>
      </c>
    </row>
    <row r="153" spans="1:2" x14ac:dyDescent="0.25">
      <c r="A153" s="1" t="s">
        <v>414</v>
      </c>
      <c r="B153" t="s">
        <v>415</v>
      </c>
    </row>
    <row r="154" spans="1:2" x14ac:dyDescent="0.25">
      <c r="A154" s="1" t="s">
        <v>444</v>
      </c>
      <c r="B154" t="s">
        <v>445</v>
      </c>
    </row>
    <row r="155" spans="1:2" x14ac:dyDescent="0.25">
      <c r="A155" s="1" t="s">
        <v>446</v>
      </c>
      <c r="B155" t="s">
        <v>447</v>
      </c>
    </row>
    <row r="156" spans="1:2" x14ac:dyDescent="0.25">
      <c r="A156" s="1" t="s">
        <v>448</v>
      </c>
      <c r="B156" t="s">
        <v>449</v>
      </c>
    </row>
    <row r="157" spans="1:2" x14ac:dyDescent="0.25">
      <c r="A157" s="1" t="s">
        <v>450</v>
      </c>
      <c r="B157" t="s">
        <v>451</v>
      </c>
    </row>
    <row r="158" spans="1:2" x14ac:dyDescent="0.25">
      <c r="A158" s="1" t="s">
        <v>452</v>
      </c>
      <c r="B158" t="s">
        <v>453</v>
      </c>
    </row>
    <row r="159" spans="1:2" x14ac:dyDescent="0.25">
      <c r="A159" s="1" t="s">
        <v>454</v>
      </c>
      <c r="B159" t="s">
        <v>455</v>
      </c>
    </row>
    <row r="160" spans="1:2" x14ac:dyDescent="0.25">
      <c r="A160" s="1" t="s">
        <v>456</v>
      </c>
      <c r="B160" t="s">
        <v>457</v>
      </c>
    </row>
    <row r="161" spans="1:2" x14ac:dyDescent="0.25">
      <c r="A161" s="1" t="s">
        <v>458</v>
      </c>
      <c r="B161" t="s">
        <v>459</v>
      </c>
    </row>
    <row r="162" spans="1:2" x14ac:dyDescent="0.25">
      <c r="A162" s="1" t="s">
        <v>460</v>
      </c>
      <c r="B162" t="s">
        <v>461</v>
      </c>
    </row>
    <row r="163" spans="1:2" x14ac:dyDescent="0.25">
      <c r="A163" s="1" t="s">
        <v>462</v>
      </c>
      <c r="B163" t="s">
        <v>463</v>
      </c>
    </row>
    <row r="164" spans="1:2" x14ac:dyDescent="0.25">
      <c r="A164" s="1" t="s">
        <v>464</v>
      </c>
      <c r="B164" t="s">
        <v>465</v>
      </c>
    </row>
    <row r="165" spans="1:2" x14ac:dyDescent="0.25">
      <c r="A165" s="1" t="s">
        <v>382</v>
      </c>
      <c r="B165" t="s">
        <v>383</v>
      </c>
    </row>
    <row r="166" spans="1:2" x14ac:dyDescent="0.25">
      <c r="A166" s="1" t="s">
        <v>466</v>
      </c>
      <c r="B166" t="s">
        <v>467</v>
      </c>
    </row>
    <row r="167" spans="1:2" x14ac:dyDescent="0.25">
      <c r="A167" s="1" t="s">
        <v>468</v>
      </c>
      <c r="B167" t="s">
        <v>469</v>
      </c>
    </row>
    <row r="168" spans="1:2" x14ac:dyDescent="0.25">
      <c r="A168" s="1" t="s">
        <v>470</v>
      </c>
      <c r="B168" t="s">
        <v>471</v>
      </c>
    </row>
    <row r="169" spans="1:2" x14ac:dyDescent="0.25">
      <c r="A169" s="1" t="s">
        <v>472</v>
      </c>
      <c r="B169" t="s">
        <v>473</v>
      </c>
    </row>
    <row r="170" spans="1:2" x14ac:dyDescent="0.25">
      <c r="A170" s="1" t="s">
        <v>380</v>
      </c>
      <c r="B170" t="s">
        <v>381</v>
      </c>
    </row>
    <row r="171" spans="1:2" x14ac:dyDescent="0.25">
      <c r="A171" s="1" t="s">
        <v>474</v>
      </c>
      <c r="B171" t="s">
        <v>475</v>
      </c>
    </row>
    <row r="172" spans="1:2" x14ac:dyDescent="0.25">
      <c r="A172" s="1" t="s">
        <v>476</v>
      </c>
      <c r="B172" t="s">
        <v>477</v>
      </c>
    </row>
    <row r="173" spans="1:2" x14ac:dyDescent="0.25">
      <c r="A173" s="1" t="s">
        <v>478</v>
      </c>
      <c r="B173" t="s">
        <v>479</v>
      </c>
    </row>
    <row r="174" spans="1:2" x14ac:dyDescent="0.25">
      <c r="A174" s="1" t="s">
        <v>480</v>
      </c>
      <c r="B174" t="s">
        <v>427</v>
      </c>
    </row>
    <row r="175" spans="1:2" x14ac:dyDescent="0.25">
      <c r="A175" s="1" t="s">
        <v>481</v>
      </c>
      <c r="B175" t="s">
        <v>482</v>
      </c>
    </row>
    <row r="176" spans="1:2" x14ac:dyDescent="0.25">
      <c r="A176" s="1" t="s">
        <v>483</v>
      </c>
      <c r="B176" t="s">
        <v>484</v>
      </c>
    </row>
    <row r="177" spans="1:2" x14ac:dyDescent="0.25">
      <c r="A177" s="1" t="s">
        <v>485</v>
      </c>
      <c r="B177" t="s">
        <v>486</v>
      </c>
    </row>
    <row r="178" spans="1:2" x14ac:dyDescent="0.25">
      <c r="A178" s="1" t="s">
        <v>487</v>
      </c>
      <c r="B178" t="s">
        <v>488</v>
      </c>
    </row>
    <row r="179" spans="1:2" x14ac:dyDescent="0.25">
      <c r="A179" s="1" t="s">
        <v>489</v>
      </c>
      <c r="B179" t="s">
        <v>490</v>
      </c>
    </row>
    <row r="180" spans="1:2" x14ac:dyDescent="0.25">
      <c r="A180" s="1" t="s">
        <v>491</v>
      </c>
      <c r="B180" t="s">
        <v>492</v>
      </c>
    </row>
    <row r="181" spans="1:2" x14ac:dyDescent="0.25">
      <c r="A181" s="1" t="s">
        <v>493</v>
      </c>
      <c r="B181" t="s">
        <v>494</v>
      </c>
    </row>
    <row r="182" spans="1:2" x14ac:dyDescent="0.25">
      <c r="A182" s="1" t="s">
        <v>424</v>
      </c>
      <c r="B182" t="s">
        <v>425</v>
      </c>
    </row>
    <row r="183" spans="1:2" x14ac:dyDescent="0.25">
      <c r="A183" s="1" t="s">
        <v>495</v>
      </c>
      <c r="B183" t="s">
        <v>496</v>
      </c>
    </row>
    <row r="184" spans="1:2" x14ac:dyDescent="0.25">
      <c r="A184" s="1" t="s">
        <v>497</v>
      </c>
      <c r="B184" t="s">
        <v>498</v>
      </c>
    </row>
    <row r="185" spans="1:2" x14ac:dyDescent="0.25">
      <c r="A185" s="1" t="s">
        <v>499</v>
      </c>
      <c r="B185" t="s">
        <v>500</v>
      </c>
    </row>
    <row r="186" spans="1:2" x14ac:dyDescent="0.25">
      <c r="A186" s="1" t="s">
        <v>501</v>
      </c>
      <c r="B186" t="s">
        <v>502</v>
      </c>
    </row>
    <row r="187" spans="1:2" x14ac:dyDescent="0.25">
      <c r="A187" s="1" t="s">
        <v>400</v>
      </c>
      <c r="B187" t="s">
        <v>401</v>
      </c>
    </row>
    <row r="188" spans="1:2" x14ac:dyDescent="0.25">
      <c r="A188" s="1" t="s">
        <v>503</v>
      </c>
      <c r="B188" t="s">
        <v>504</v>
      </c>
    </row>
    <row r="189" spans="1:2" x14ac:dyDescent="0.25">
      <c r="A189" s="1" t="s">
        <v>505</v>
      </c>
      <c r="B189" t="s">
        <v>506</v>
      </c>
    </row>
    <row r="190" spans="1:2" x14ac:dyDescent="0.25">
      <c r="A190" s="1" t="s">
        <v>507</v>
      </c>
      <c r="B190" t="s">
        <v>508</v>
      </c>
    </row>
    <row r="191" spans="1:2" x14ac:dyDescent="0.25">
      <c r="A191" s="1" t="s">
        <v>509</v>
      </c>
      <c r="B191" t="s">
        <v>510</v>
      </c>
    </row>
    <row r="192" spans="1:2" x14ac:dyDescent="0.25">
      <c r="A192" s="1" t="s">
        <v>511</v>
      </c>
      <c r="B192" t="s">
        <v>512</v>
      </c>
    </row>
    <row r="193" spans="1:2" x14ac:dyDescent="0.25">
      <c r="A193" s="1" t="s">
        <v>513</v>
      </c>
      <c r="B193" t="s">
        <v>514</v>
      </c>
    </row>
    <row r="194" spans="1:2" x14ac:dyDescent="0.25">
      <c r="A194" s="1" t="s">
        <v>515</v>
      </c>
      <c r="B194" t="s">
        <v>516</v>
      </c>
    </row>
    <row r="195" spans="1:2" x14ac:dyDescent="0.25">
      <c r="A195" s="1" t="s">
        <v>517</v>
      </c>
      <c r="B195" t="s">
        <v>518</v>
      </c>
    </row>
    <row r="196" spans="1:2" x14ac:dyDescent="0.25">
      <c r="A196" s="1" t="s">
        <v>519</v>
      </c>
      <c r="B196" t="s">
        <v>520</v>
      </c>
    </row>
    <row r="197" spans="1:2" x14ac:dyDescent="0.25">
      <c r="A197" s="1" t="s">
        <v>521</v>
      </c>
      <c r="B197" t="s">
        <v>522</v>
      </c>
    </row>
    <row r="198" spans="1:2" x14ac:dyDescent="0.25">
      <c r="A198" s="1" t="s">
        <v>523</v>
      </c>
      <c r="B198" t="s">
        <v>524</v>
      </c>
    </row>
    <row r="199" spans="1:2" x14ac:dyDescent="0.25">
      <c r="A199" s="1" t="s">
        <v>525</v>
      </c>
      <c r="B199" t="s">
        <v>526</v>
      </c>
    </row>
    <row r="200" spans="1:2" x14ac:dyDescent="0.25">
      <c r="A200" s="1" t="s">
        <v>527</v>
      </c>
      <c r="B200" t="s">
        <v>528</v>
      </c>
    </row>
    <row r="201" spans="1:2" x14ac:dyDescent="0.25">
      <c r="A201" s="1" t="s">
        <v>529</v>
      </c>
      <c r="B201" t="s">
        <v>530</v>
      </c>
    </row>
    <row r="202" spans="1:2" x14ac:dyDescent="0.25">
      <c r="A202" s="1" t="s">
        <v>531</v>
      </c>
      <c r="B202" t="s">
        <v>532</v>
      </c>
    </row>
    <row r="203" spans="1:2" x14ac:dyDescent="0.25">
      <c r="A203" s="1" t="s">
        <v>533</v>
      </c>
      <c r="B203" t="s">
        <v>534</v>
      </c>
    </row>
    <row r="204" spans="1:2" x14ac:dyDescent="0.25">
      <c r="A204" s="1" t="s">
        <v>535</v>
      </c>
      <c r="B204" t="s">
        <v>536</v>
      </c>
    </row>
    <row r="205" spans="1:2" x14ac:dyDescent="0.25">
      <c r="A205" s="1" t="s">
        <v>537</v>
      </c>
      <c r="B205" t="s">
        <v>538</v>
      </c>
    </row>
    <row r="206" spans="1:2" x14ac:dyDescent="0.25">
      <c r="A206" s="1" t="s">
        <v>539</v>
      </c>
      <c r="B206" t="s">
        <v>540</v>
      </c>
    </row>
    <row r="207" spans="1:2" x14ac:dyDescent="0.25">
      <c r="A207" s="1" t="s">
        <v>541</v>
      </c>
      <c r="B207" t="s">
        <v>542</v>
      </c>
    </row>
    <row r="208" spans="1:2" x14ac:dyDescent="0.25">
      <c r="A208" s="1" t="s">
        <v>543</v>
      </c>
      <c r="B208" t="s">
        <v>544</v>
      </c>
    </row>
    <row r="209" spans="1:2" x14ac:dyDescent="0.25">
      <c r="A209" s="1" t="s">
        <v>545</v>
      </c>
      <c r="B209" t="s">
        <v>546</v>
      </c>
    </row>
    <row r="210" spans="1:2" x14ac:dyDescent="0.25">
      <c r="A210" s="1" t="s">
        <v>547</v>
      </c>
      <c r="B210" t="s">
        <v>548</v>
      </c>
    </row>
    <row r="211" spans="1:2" x14ac:dyDescent="0.25">
      <c r="A211" s="1" t="s">
        <v>549</v>
      </c>
      <c r="B211" t="s">
        <v>550</v>
      </c>
    </row>
    <row r="212" spans="1:2" x14ac:dyDescent="0.25">
      <c r="A212" s="1" t="s">
        <v>551</v>
      </c>
      <c r="B212" t="s">
        <v>552</v>
      </c>
    </row>
    <row r="213" spans="1:2" x14ac:dyDescent="0.25">
      <c r="A213" s="1" t="s">
        <v>553</v>
      </c>
      <c r="B213" t="s">
        <v>554</v>
      </c>
    </row>
    <row r="214" spans="1:2" x14ac:dyDescent="0.25">
      <c r="A214" s="1" t="s">
        <v>555</v>
      </c>
      <c r="B214" t="s">
        <v>556</v>
      </c>
    </row>
    <row r="215" spans="1:2" x14ac:dyDescent="0.25">
      <c r="A215" s="1" t="s">
        <v>557</v>
      </c>
      <c r="B215" t="s">
        <v>558</v>
      </c>
    </row>
    <row r="216" spans="1:2" x14ac:dyDescent="0.25">
      <c r="A216" s="1" t="s">
        <v>559</v>
      </c>
      <c r="B216" t="s">
        <v>560</v>
      </c>
    </row>
    <row r="217" spans="1:2" x14ac:dyDescent="0.25">
      <c r="A217" s="1" t="s">
        <v>561</v>
      </c>
      <c r="B217" t="s">
        <v>562</v>
      </c>
    </row>
    <row r="218" spans="1:2" x14ac:dyDescent="0.25">
      <c r="A218" s="1" t="s">
        <v>563</v>
      </c>
      <c r="B218" t="s">
        <v>564</v>
      </c>
    </row>
    <row r="219" spans="1:2" x14ac:dyDescent="0.25">
      <c r="A219" s="1" t="s">
        <v>565</v>
      </c>
      <c r="B219" t="s">
        <v>566</v>
      </c>
    </row>
    <row r="220" spans="1:2" x14ac:dyDescent="0.25">
      <c r="A220" s="1" t="s">
        <v>567</v>
      </c>
      <c r="B220" t="s">
        <v>568</v>
      </c>
    </row>
    <row r="221" spans="1:2" x14ac:dyDescent="0.25">
      <c r="A221" s="1" t="s">
        <v>569</v>
      </c>
      <c r="B221" t="s">
        <v>570</v>
      </c>
    </row>
    <row r="222" spans="1:2" x14ac:dyDescent="0.25">
      <c r="A222" s="1" t="s">
        <v>571</v>
      </c>
      <c r="B222" t="s">
        <v>572</v>
      </c>
    </row>
    <row r="223" spans="1:2" x14ac:dyDescent="0.25">
      <c r="A223" s="1" t="s">
        <v>573</v>
      </c>
      <c r="B223" t="s">
        <v>574</v>
      </c>
    </row>
    <row r="224" spans="1:2" x14ac:dyDescent="0.25">
      <c r="A224" s="1" t="s">
        <v>575</v>
      </c>
      <c r="B224" t="s">
        <v>576</v>
      </c>
    </row>
    <row r="225" spans="1:2" x14ac:dyDescent="0.25">
      <c r="A225" s="1" t="s">
        <v>388</v>
      </c>
      <c r="B225" t="s">
        <v>389</v>
      </c>
    </row>
    <row r="226" spans="1:2" x14ac:dyDescent="0.25">
      <c r="A226" s="1" t="s">
        <v>325</v>
      </c>
      <c r="B226" t="s">
        <v>577</v>
      </c>
    </row>
    <row r="227" spans="1:2" x14ac:dyDescent="0.25">
      <c r="A227" s="1" t="s">
        <v>578</v>
      </c>
      <c r="B227" t="s">
        <v>579</v>
      </c>
    </row>
    <row r="228" spans="1:2" x14ac:dyDescent="0.25">
      <c r="A228" s="1" t="s">
        <v>580</v>
      </c>
      <c r="B228" t="s">
        <v>581</v>
      </c>
    </row>
    <row r="229" spans="1:2" x14ac:dyDescent="0.25">
      <c r="A229" s="1" t="s">
        <v>582</v>
      </c>
      <c r="B229" t="s">
        <v>583</v>
      </c>
    </row>
    <row r="230" spans="1:2" x14ac:dyDescent="0.25">
      <c r="A230" s="1" t="s">
        <v>584</v>
      </c>
      <c r="B230" t="s">
        <v>585</v>
      </c>
    </row>
    <row r="231" spans="1:2" x14ac:dyDescent="0.25">
      <c r="A231" s="1" t="s">
        <v>586</v>
      </c>
      <c r="B231" t="s">
        <v>587</v>
      </c>
    </row>
    <row r="232" spans="1:2" x14ac:dyDescent="0.25">
      <c r="A232" s="1" t="s">
        <v>588</v>
      </c>
      <c r="B232" t="s">
        <v>589</v>
      </c>
    </row>
    <row r="233" spans="1:2" x14ac:dyDescent="0.25">
      <c r="A233" s="1" t="s">
        <v>590</v>
      </c>
      <c r="B233" t="s">
        <v>591</v>
      </c>
    </row>
    <row r="234" spans="1:2" x14ac:dyDescent="0.25">
      <c r="A234" s="1" t="s">
        <v>592</v>
      </c>
      <c r="B234" t="s">
        <v>593</v>
      </c>
    </row>
    <row r="235" spans="1:2" x14ac:dyDescent="0.25">
      <c r="A235" s="1" t="s">
        <v>594</v>
      </c>
      <c r="B235" t="s">
        <v>595</v>
      </c>
    </row>
    <row r="236" spans="1:2" x14ac:dyDescent="0.25">
      <c r="A236" s="1" t="s">
        <v>596</v>
      </c>
      <c r="B236" t="s">
        <v>597</v>
      </c>
    </row>
    <row r="237" spans="1:2" x14ac:dyDescent="0.25">
      <c r="A237" s="1" t="s">
        <v>598</v>
      </c>
      <c r="B237" t="s">
        <v>599</v>
      </c>
    </row>
    <row r="238" spans="1:2" x14ac:dyDescent="0.25">
      <c r="A238" s="1" t="s">
        <v>600</v>
      </c>
      <c r="B238" t="s">
        <v>601</v>
      </c>
    </row>
    <row r="239" spans="1:2" x14ac:dyDescent="0.25">
      <c r="A239" s="1" t="s">
        <v>602</v>
      </c>
      <c r="B239" t="s">
        <v>603</v>
      </c>
    </row>
    <row r="240" spans="1:2" x14ac:dyDescent="0.25">
      <c r="A240" s="1" t="s">
        <v>604</v>
      </c>
      <c r="B240" t="s">
        <v>605</v>
      </c>
    </row>
    <row r="241" spans="1:2" x14ac:dyDescent="0.25">
      <c r="A241" s="1" t="s">
        <v>606</v>
      </c>
      <c r="B241" t="s">
        <v>607</v>
      </c>
    </row>
    <row r="242" spans="1:2" x14ac:dyDescent="0.25">
      <c r="A242" s="1" t="s">
        <v>608</v>
      </c>
      <c r="B242" t="s">
        <v>609</v>
      </c>
    </row>
    <row r="243" spans="1:2" x14ac:dyDescent="0.25">
      <c r="A243" s="1" t="s">
        <v>610</v>
      </c>
      <c r="B243" t="s">
        <v>611</v>
      </c>
    </row>
    <row r="244" spans="1:2" x14ac:dyDescent="0.25">
      <c r="A244" s="1" t="s">
        <v>612</v>
      </c>
      <c r="B244" t="s">
        <v>613</v>
      </c>
    </row>
    <row r="245" spans="1:2" x14ac:dyDescent="0.25">
      <c r="A245" s="1" t="s">
        <v>614</v>
      </c>
      <c r="B245" t="s">
        <v>615</v>
      </c>
    </row>
    <row r="246" spans="1:2" x14ac:dyDescent="0.25">
      <c r="A246" s="1" t="s">
        <v>616</v>
      </c>
      <c r="B246" t="s">
        <v>617</v>
      </c>
    </row>
    <row r="247" spans="1:2" x14ac:dyDescent="0.25">
      <c r="A247" s="1" t="s">
        <v>618</v>
      </c>
      <c r="B247" t="s">
        <v>339</v>
      </c>
    </row>
    <row r="248" spans="1:2" x14ac:dyDescent="0.25">
      <c r="A248" s="1" t="s">
        <v>619</v>
      </c>
      <c r="B248" t="s">
        <v>620</v>
      </c>
    </row>
    <row r="249" spans="1:2" x14ac:dyDescent="0.25">
      <c r="A249" s="1" t="s">
        <v>621</v>
      </c>
      <c r="B249" t="s">
        <v>622</v>
      </c>
    </row>
    <row r="250" spans="1:2" x14ac:dyDescent="0.25">
      <c r="A250" s="1" t="s">
        <v>623</v>
      </c>
      <c r="B250" t="s">
        <v>624</v>
      </c>
    </row>
    <row r="251" spans="1:2" x14ac:dyDescent="0.25">
      <c r="A251" s="1" t="s">
        <v>625</v>
      </c>
      <c r="B251" t="s">
        <v>626</v>
      </c>
    </row>
    <row r="252" spans="1:2" x14ac:dyDescent="0.25">
      <c r="A252" s="1" t="s">
        <v>627</v>
      </c>
      <c r="B252" t="s">
        <v>628</v>
      </c>
    </row>
    <row r="253" spans="1:2" x14ac:dyDescent="0.25">
      <c r="A253" s="1" t="s">
        <v>396</v>
      </c>
      <c r="B253" t="s">
        <v>397</v>
      </c>
    </row>
    <row r="254" spans="1:2" x14ac:dyDescent="0.25">
      <c r="A254" s="1" t="s">
        <v>402</v>
      </c>
      <c r="B254" t="s">
        <v>403</v>
      </c>
    </row>
    <row r="255" spans="1:2" x14ac:dyDescent="0.25">
      <c r="A255" s="1" t="s">
        <v>629</v>
      </c>
      <c r="B255" t="s">
        <v>630</v>
      </c>
    </row>
    <row r="256" spans="1:2" x14ac:dyDescent="0.25">
      <c r="A256" s="1" t="s">
        <v>420</v>
      </c>
      <c r="B256" t="s">
        <v>421</v>
      </c>
    </row>
    <row r="257" spans="1:2" x14ac:dyDescent="0.25">
      <c r="A257" s="1" t="s">
        <v>631</v>
      </c>
      <c r="B257" t="s">
        <v>632</v>
      </c>
    </row>
    <row r="258" spans="1:2" x14ac:dyDescent="0.25">
      <c r="A258" s="1" t="s">
        <v>633</v>
      </c>
      <c r="B258" t="s">
        <v>634</v>
      </c>
    </row>
    <row r="259" spans="1:2" x14ac:dyDescent="0.25">
      <c r="A259" s="1" t="s">
        <v>635</v>
      </c>
      <c r="B259" t="s">
        <v>636</v>
      </c>
    </row>
    <row r="260" spans="1:2" x14ac:dyDescent="0.25">
      <c r="A260" s="1" t="s">
        <v>637</v>
      </c>
      <c r="B260" t="s">
        <v>638</v>
      </c>
    </row>
    <row r="261" spans="1:2" x14ac:dyDescent="0.25">
      <c r="A261" s="1" t="s">
        <v>639</v>
      </c>
      <c r="B261" t="s">
        <v>640</v>
      </c>
    </row>
    <row r="262" spans="1:2" x14ac:dyDescent="0.25">
      <c r="A262" s="1" t="s">
        <v>641</v>
      </c>
      <c r="B262" t="s">
        <v>642</v>
      </c>
    </row>
    <row r="263" spans="1:2" x14ac:dyDescent="0.25">
      <c r="A263" s="1" t="s">
        <v>404</v>
      </c>
      <c r="B263" t="s">
        <v>405</v>
      </c>
    </row>
    <row r="264" spans="1:2" x14ac:dyDescent="0.25">
      <c r="A264" s="1" t="s">
        <v>643</v>
      </c>
      <c r="B264" t="s">
        <v>644</v>
      </c>
    </row>
    <row r="265" spans="1:2" x14ac:dyDescent="0.25">
      <c r="A265" s="1" t="s">
        <v>645</v>
      </c>
      <c r="B265" t="s">
        <v>646</v>
      </c>
    </row>
    <row r="266" spans="1:2" x14ac:dyDescent="0.25">
      <c r="A266" s="1" t="s">
        <v>647</v>
      </c>
      <c r="B266" t="s">
        <v>648</v>
      </c>
    </row>
    <row r="267" spans="1:2" x14ac:dyDescent="0.25">
      <c r="A267" s="1" t="s">
        <v>649</v>
      </c>
      <c r="B267" t="s">
        <v>650</v>
      </c>
    </row>
    <row r="268" spans="1:2" x14ac:dyDescent="0.25">
      <c r="A268" s="1" t="s">
        <v>418</v>
      </c>
      <c r="B268" t="s">
        <v>419</v>
      </c>
    </row>
    <row r="269" spans="1:2" x14ac:dyDescent="0.25">
      <c r="A269" s="1" t="s">
        <v>651</v>
      </c>
      <c r="B269" t="s">
        <v>652</v>
      </c>
    </row>
    <row r="270" spans="1:2" x14ac:dyDescent="0.25">
      <c r="A270" s="1" t="s">
        <v>653</v>
      </c>
      <c r="B270" t="s">
        <v>654</v>
      </c>
    </row>
    <row r="271" spans="1:2" x14ac:dyDescent="0.25">
      <c r="A271" s="1" t="s">
        <v>655</v>
      </c>
      <c r="B271" t="s">
        <v>656</v>
      </c>
    </row>
    <row r="272" spans="1:2" x14ac:dyDescent="0.25">
      <c r="A272" s="1" t="s">
        <v>657</v>
      </c>
      <c r="B272" t="s">
        <v>658</v>
      </c>
    </row>
    <row r="273" spans="1:2" x14ac:dyDescent="0.25">
      <c r="A273" s="1" t="s">
        <v>412</v>
      </c>
      <c r="B273" t="s">
        <v>413</v>
      </c>
    </row>
    <row r="274" spans="1:2" x14ac:dyDescent="0.25">
      <c r="A274" s="1" t="s">
        <v>112</v>
      </c>
      <c r="B274" t="s">
        <v>659</v>
      </c>
    </row>
    <row r="275" spans="1:2" x14ac:dyDescent="0.25">
      <c r="A275" s="1" t="s">
        <v>660</v>
      </c>
      <c r="B275" t="s">
        <v>661</v>
      </c>
    </row>
    <row r="276" spans="1:2" x14ac:dyDescent="0.25">
      <c r="A276" s="1" t="s">
        <v>662</v>
      </c>
      <c r="B276" t="s">
        <v>663</v>
      </c>
    </row>
    <row r="277" spans="1:2" x14ac:dyDescent="0.25">
      <c r="A277" s="1" t="s">
        <v>164</v>
      </c>
      <c r="B277" t="s">
        <v>664</v>
      </c>
    </row>
    <row r="278" spans="1:2" x14ac:dyDescent="0.25">
      <c r="A278" s="1" t="s">
        <v>665</v>
      </c>
      <c r="B278" t="s">
        <v>666</v>
      </c>
    </row>
    <row r="279" spans="1:2" x14ac:dyDescent="0.25">
      <c r="A279" s="1" t="s">
        <v>667</v>
      </c>
      <c r="B279" t="s">
        <v>668</v>
      </c>
    </row>
    <row r="280" spans="1:2" x14ac:dyDescent="0.25">
      <c r="A280" s="1" t="s">
        <v>669</v>
      </c>
      <c r="B280" t="s">
        <v>670</v>
      </c>
    </row>
    <row r="281" spans="1:2" x14ac:dyDescent="0.25">
      <c r="A281" s="1" t="s">
        <v>671</v>
      </c>
      <c r="B281" t="s">
        <v>672</v>
      </c>
    </row>
    <row r="282" spans="1:2" x14ac:dyDescent="0.25">
      <c r="A282" s="1" t="s">
        <v>673</v>
      </c>
      <c r="B282" t="s">
        <v>674</v>
      </c>
    </row>
    <row r="283" spans="1:2" x14ac:dyDescent="0.25">
      <c r="A283" s="1" t="s">
        <v>675</v>
      </c>
      <c r="B283" t="s">
        <v>676</v>
      </c>
    </row>
    <row r="284" spans="1:2" x14ac:dyDescent="0.25">
      <c r="A284" s="1" t="s">
        <v>677</v>
      </c>
      <c r="B284" t="s">
        <v>678</v>
      </c>
    </row>
    <row r="285" spans="1:2" x14ac:dyDescent="0.25">
      <c r="A285" s="1" t="s">
        <v>679</v>
      </c>
      <c r="B285" t="s">
        <v>680</v>
      </c>
    </row>
    <row r="286" spans="1:2" x14ac:dyDescent="0.25">
      <c r="A286" s="1" t="s">
        <v>681</v>
      </c>
      <c r="B286" t="s">
        <v>682</v>
      </c>
    </row>
    <row r="287" spans="1:2" x14ac:dyDescent="0.25">
      <c r="A287" s="1" t="s">
        <v>683</v>
      </c>
      <c r="B287" t="s">
        <v>684</v>
      </c>
    </row>
    <row r="288" spans="1:2" x14ac:dyDescent="0.25">
      <c r="A288" s="1" t="s">
        <v>685</v>
      </c>
      <c r="B288" t="s">
        <v>686</v>
      </c>
    </row>
    <row r="289" spans="1:2" x14ac:dyDescent="0.25">
      <c r="A289" s="1" t="s">
        <v>687</v>
      </c>
      <c r="B289" t="s">
        <v>688</v>
      </c>
    </row>
    <row r="290" spans="1:2" x14ac:dyDescent="0.25">
      <c r="A290" s="1" t="s">
        <v>689</v>
      </c>
      <c r="B290" t="s">
        <v>690</v>
      </c>
    </row>
    <row r="291" spans="1:2" x14ac:dyDescent="0.25">
      <c r="A291" s="1" t="s">
        <v>691</v>
      </c>
      <c r="B291" t="s">
        <v>692</v>
      </c>
    </row>
    <row r="292" spans="1:2" x14ac:dyDescent="0.25">
      <c r="A292" s="1" t="s">
        <v>693</v>
      </c>
      <c r="B292" t="s">
        <v>694</v>
      </c>
    </row>
    <row r="293" spans="1:2" x14ac:dyDescent="0.25">
      <c r="A293" s="1" t="s">
        <v>695</v>
      </c>
      <c r="B293" t="s">
        <v>696</v>
      </c>
    </row>
    <row r="294" spans="1:2" x14ac:dyDescent="0.25">
      <c r="A294" s="1" t="s">
        <v>697</v>
      </c>
      <c r="B294" t="s">
        <v>698</v>
      </c>
    </row>
    <row r="295" spans="1:2" x14ac:dyDescent="0.25">
      <c r="A295" s="1" t="s">
        <v>699</v>
      </c>
      <c r="B295" t="s">
        <v>700</v>
      </c>
    </row>
    <row r="296" spans="1:2" x14ac:dyDescent="0.25">
      <c r="A296" s="1" t="s">
        <v>701</v>
      </c>
      <c r="B296" t="s">
        <v>702</v>
      </c>
    </row>
    <row r="297" spans="1:2" x14ac:dyDescent="0.25">
      <c r="A297" s="1" t="s">
        <v>703</v>
      </c>
      <c r="B297" t="s">
        <v>704</v>
      </c>
    </row>
    <row r="298" spans="1:2" x14ac:dyDescent="0.25">
      <c r="A298" s="1" t="s">
        <v>705</v>
      </c>
      <c r="B298" t="s">
        <v>706</v>
      </c>
    </row>
    <row r="299" spans="1:2" x14ac:dyDescent="0.25">
      <c r="A299" s="1" t="s">
        <v>707</v>
      </c>
      <c r="B299" t="s">
        <v>708</v>
      </c>
    </row>
    <row r="300" spans="1:2" x14ac:dyDescent="0.25">
      <c r="A300" s="1" t="s">
        <v>709</v>
      </c>
      <c r="B300" t="s">
        <v>710</v>
      </c>
    </row>
    <row r="301" spans="1:2" x14ac:dyDescent="0.25">
      <c r="A301" s="1" t="s">
        <v>711</v>
      </c>
      <c r="B301" t="s">
        <v>712</v>
      </c>
    </row>
    <row r="302" spans="1:2" x14ac:dyDescent="0.25">
      <c r="A302" s="1" t="s">
        <v>431</v>
      </c>
      <c r="B302" t="s">
        <v>713</v>
      </c>
    </row>
    <row r="303" spans="1:2" x14ac:dyDescent="0.25">
      <c r="A303" s="1" t="s">
        <v>714</v>
      </c>
      <c r="B303" t="s">
        <v>715</v>
      </c>
    </row>
    <row r="304" spans="1:2" x14ac:dyDescent="0.25">
      <c r="A304" s="1" t="s">
        <v>716</v>
      </c>
      <c r="B304" t="s">
        <v>717</v>
      </c>
    </row>
    <row r="305" spans="1:2" x14ac:dyDescent="0.25">
      <c r="A305" s="1" t="s">
        <v>718</v>
      </c>
      <c r="B305" t="s">
        <v>719</v>
      </c>
    </row>
    <row r="306" spans="1:2" x14ac:dyDescent="0.25">
      <c r="A306" s="1" t="s">
        <v>720</v>
      </c>
      <c r="B306" t="s">
        <v>721</v>
      </c>
    </row>
    <row r="307" spans="1:2" x14ac:dyDescent="0.25">
      <c r="A307" s="1" t="s">
        <v>722</v>
      </c>
      <c r="B307" t="s">
        <v>723</v>
      </c>
    </row>
    <row r="308" spans="1:2" x14ac:dyDescent="0.25">
      <c r="A308" s="1" t="s">
        <v>167</v>
      </c>
      <c r="B308" t="s">
        <v>724</v>
      </c>
    </row>
    <row r="309" spans="1:2" x14ac:dyDescent="0.25">
      <c r="A309" s="1" t="s">
        <v>725</v>
      </c>
      <c r="B309" t="s">
        <v>726</v>
      </c>
    </row>
    <row r="310" spans="1:2" x14ac:dyDescent="0.25">
      <c r="A310" s="1" t="s">
        <v>727</v>
      </c>
      <c r="B310" t="s">
        <v>728</v>
      </c>
    </row>
    <row r="311" spans="1:2" x14ac:dyDescent="0.25">
      <c r="A311" s="1" t="s">
        <v>729</v>
      </c>
      <c r="B311" t="s">
        <v>730</v>
      </c>
    </row>
    <row r="312" spans="1:2" x14ac:dyDescent="0.25">
      <c r="A312" s="1" t="s">
        <v>731</v>
      </c>
      <c r="B312" t="s">
        <v>732</v>
      </c>
    </row>
    <row r="313" spans="1:2" x14ac:dyDescent="0.25">
      <c r="A313" s="1" t="s">
        <v>733</v>
      </c>
      <c r="B313" t="s">
        <v>734</v>
      </c>
    </row>
    <row r="314" spans="1:2" x14ac:dyDescent="0.25">
      <c r="A314" s="1" t="s">
        <v>394</v>
      </c>
      <c r="B314" t="s">
        <v>395</v>
      </c>
    </row>
    <row r="315" spans="1:2" x14ac:dyDescent="0.25">
      <c r="A315" s="1" t="s">
        <v>735</v>
      </c>
      <c r="B315" t="s">
        <v>736</v>
      </c>
    </row>
    <row r="316" spans="1:2" x14ac:dyDescent="0.25">
      <c r="A316" s="1" t="s">
        <v>737</v>
      </c>
      <c r="B316" t="s">
        <v>738</v>
      </c>
    </row>
    <row r="317" spans="1:2" x14ac:dyDescent="0.25">
      <c r="A317" s="1" t="s">
        <v>739</v>
      </c>
      <c r="B317" t="s">
        <v>740</v>
      </c>
    </row>
    <row r="318" spans="1:2" x14ac:dyDescent="0.25">
      <c r="A318" s="1" t="s">
        <v>741</v>
      </c>
      <c r="B318" t="s">
        <v>742</v>
      </c>
    </row>
    <row r="319" spans="1:2" x14ac:dyDescent="0.25">
      <c r="A319" s="1" t="s">
        <v>743</v>
      </c>
      <c r="B319" t="s">
        <v>744</v>
      </c>
    </row>
    <row r="320" spans="1:2" x14ac:dyDescent="0.25">
      <c r="A320" s="1" t="s">
        <v>155</v>
      </c>
      <c r="B320" t="s">
        <v>745</v>
      </c>
    </row>
    <row r="321" spans="1:2" x14ac:dyDescent="0.25">
      <c r="A321" s="1" t="s">
        <v>746</v>
      </c>
      <c r="B321" t="s">
        <v>747</v>
      </c>
    </row>
    <row r="322" spans="1:2" x14ac:dyDescent="0.25">
      <c r="A322" s="1" t="s">
        <v>748</v>
      </c>
      <c r="B322" t="s">
        <v>749</v>
      </c>
    </row>
    <row r="323" spans="1:2" x14ac:dyDescent="0.25">
      <c r="A323" s="1" t="s">
        <v>750</v>
      </c>
      <c r="B323" t="s">
        <v>751</v>
      </c>
    </row>
    <row r="324" spans="1:2" x14ac:dyDescent="0.25">
      <c r="A324" s="1" t="s">
        <v>752</v>
      </c>
      <c r="B324" t="s">
        <v>753</v>
      </c>
    </row>
    <row r="325" spans="1:2" x14ac:dyDescent="0.25">
      <c r="A325" s="1" t="s">
        <v>754</v>
      </c>
      <c r="B325" t="s">
        <v>755</v>
      </c>
    </row>
    <row r="326" spans="1:2" x14ac:dyDescent="0.25">
      <c r="A326" s="1" t="s">
        <v>756</v>
      </c>
      <c r="B326" t="s">
        <v>757</v>
      </c>
    </row>
    <row r="327" spans="1:2" x14ac:dyDescent="0.25">
      <c r="A327" s="1" t="s">
        <v>758</v>
      </c>
      <c r="B327" t="s">
        <v>759</v>
      </c>
    </row>
    <row r="328" spans="1:2" x14ac:dyDescent="0.25">
      <c r="A328" s="1" t="s">
        <v>760</v>
      </c>
      <c r="B328" t="s">
        <v>761</v>
      </c>
    </row>
    <row r="329" spans="1:2" x14ac:dyDescent="0.25">
      <c r="A329" s="1" t="s">
        <v>762</v>
      </c>
      <c r="B329" t="s">
        <v>763</v>
      </c>
    </row>
    <row r="330" spans="1:2" x14ac:dyDescent="0.25">
      <c r="A330" s="1" t="s">
        <v>764</v>
      </c>
      <c r="B330" t="s">
        <v>765</v>
      </c>
    </row>
    <row r="331" spans="1:2" x14ac:dyDescent="0.25">
      <c r="A331" s="1" t="s">
        <v>766</v>
      </c>
      <c r="B331" t="s">
        <v>767</v>
      </c>
    </row>
    <row r="332" spans="1:2" x14ac:dyDescent="0.25">
      <c r="A332" s="1" t="s">
        <v>768</v>
      </c>
      <c r="B332" t="s">
        <v>769</v>
      </c>
    </row>
    <row r="333" spans="1:2" x14ac:dyDescent="0.25">
      <c r="A333" s="1" t="s">
        <v>770</v>
      </c>
      <c r="B333" t="s">
        <v>771</v>
      </c>
    </row>
    <row r="334" spans="1:2" x14ac:dyDescent="0.25">
      <c r="A334" s="1" t="s">
        <v>772</v>
      </c>
      <c r="B334" t="s">
        <v>773</v>
      </c>
    </row>
    <row r="335" spans="1:2" x14ac:dyDescent="0.25">
      <c r="A335" s="1" t="s">
        <v>774</v>
      </c>
      <c r="B335" t="s">
        <v>775</v>
      </c>
    </row>
    <row r="336" spans="1:2" x14ac:dyDescent="0.25">
      <c r="A336" s="1" t="s">
        <v>422</v>
      </c>
      <c r="B336" t="s">
        <v>423</v>
      </c>
    </row>
    <row r="337" spans="1:2" x14ac:dyDescent="0.25">
      <c r="A337" s="1" t="s">
        <v>776</v>
      </c>
      <c r="B337" t="s">
        <v>777</v>
      </c>
    </row>
    <row r="338" spans="1:2" x14ac:dyDescent="0.25">
      <c r="A338" s="1" t="s">
        <v>778</v>
      </c>
      <c r="B338" t="s">
        <v>779</v>
      </c>
    </row>
    <row r="339" spans="1:2" x14ac:dyDescent="0.25">
      <c r="A339" s="1" t="s">
        <v>780</v>
      </c>
      <c r="B339" t="s">
        <v>781</v>
      </c>
    </row>
    <row r="340" spans="1:2" x14ac:dyDescent="0.25">
      <c r="A340" s="1" t="s">
        <v>782</v>
      </c>
      <c r="B340" t="s">
        <v>783</v>
      </c>
    </row>
    <row r="341" spans="1:2" x14ac:dyDescent="0.25">
      <c r="A341" s="1" t="s">
        <v>784</v>
      </c>
      <c r="B341" t="s">
        <v>785</v>
      </c>
    </row>
    <row r="342" spans="1:2" x14ac:dyDescent="0.25">
      <c r="A342" s="1" t="s">
        <v>786</v>
      </c>
      <c r="B342" t="s">
        <v>787</v>
      </c>
    </row>
    <row r="343" spans="1:2" x14ac:dyDescent="0.25">
      <c r="A343" s="1" t="s">
        <v>788</v>
      </c>
      <c r="B343" t="s">
        <v>789</v>
      </c>
    </row>
    <row r="344" spans="1:2" x14ac:dyDescent="0.25">
      <c r="A344" s="1" t="s">
        <v>790</v>
      </c>
      <c r="B344" t="s">
        <v>791</v>
      </c>
    </row>
    <row r="345" spans="1:2" x14ac:dyDescent="0.25">
      <c r="A345" s="1" t="s">
        <v>792</v>
      </c>
      <c r="B345" t="s">
        <v>793</v>
      </c>
    </row>
    <row r="346" spans="1:2" x14ac:dyDescent="0.25">
      <c r="A346" s="1" t="s">
        <v>794</v>
      </c>
      <c r="B346" t="s">
        <v>795</v>
      </c>
    </row>
    <row r="347" spans="1:2" x14ac:dyDescent="0.25">
      <c r="A347" s="1" t="s">
        <v>796</v>
      </c>
      <c r="B347" t="s">
        <v>797</v>
      </c>
    </row>
    <row r="348" spans="1:2" x14ac:dyDescent="0.25">
      <c r="A348" s="1" t="s">
        <v>798</v>
      </c>
      <c r="B348" t="s">
        <v>799</v>
      </c>
    </row>
    <row r="349" spans="1:2" x14ac:dyDescent="0.25">
      <c r="A349" s="1" t="s">
        <v>800</v>
      </c>
      <c r="B349" t="s">
        <v>801</v>
      </c>
    </row>
    <row r="350" spans="1:2" x14ac:dyDescent="0.25">
      <c r="A350" s="1" t="s">
        <v>802</v>
      </c>
      <c r="B350" t="s">
        <v>803</v>
      </c>
    </row>
    <row r="351" spans="1:2" x14ac:dyDescent="0.25">
      <c r="A351" s="1" t="s">
        <v>804</v>
      </c>
      <c r="B351" t="s">
        <v>805</v>
      </c>
    </row>
    <row r="352" spans="1:2" x14ac:dyDescent="0.25">
      <c r="A352" s="1" t="s">
        <v>806</v>
      </c>
      <c r="B352" t="s">
        <v>807</v>
      </c>
    </row>
    <row r="353" spans="1:2" x14ac:dyDescent="0.25">
      <c r="A353" s="1" t="s">
        <v>808</v>
      </c>
      <c r="B353" t="s">
        <v>809</v>
      </c>
    </row>
    <row r="354" spans="1:2" x14ac:dyDescent="0.25">
      <c r="A354" s="1" t="s">
        <v>810</v>
      </c>
      <c r="B354" t="s">
        <v>811</v>
      </c>
    </row>
    <row r="355" spans="1:2" x14ac:dyDescent="0.25">
      <c r="A355" s="1" t="s">
        <v>812</v>
      </c>
      <c r="B355" t="s">
        <v>813</v>
      </c>
    </row>
    <row r="356" spans="1:2" x14ac:dyDescent="0.25">
      <c r="A356" s="1" t="s">
        <v>814</v>
      </c>
      <c r="B356" t="s">
        <v>815</v>
      </c>
    </row>
    <row r="357" spans="1:2" x14ac:dyDescent="0.25">
      <c r="A357" s="1" t="s">
        <v>816</v>
      </c>
      <c r="B357" t="s">
        <v>817</v>
      </c>
    </row>
    <row r="358" spans="1:2" x14ac:dyDescent="0.25">
      <c r="A358" s="1" t="s">
        <v>818</v>
      </c>
      <c r="B358" t="s">
        <v>819</v>
      </c>
    </row>
    <row r="359" spans="1:2" x14ac:dyDescent="0.25">
      <c r="A359" s="1" t="s">
        <v>820</v>
      </c>
      <c r="B359" t="s">
        <v>821</v>
      </c>
    </row>
    <row r="360" spans="1:2" x14ac:dyDescent="0.25">
      <c r="A360" s="1" t="s">
        <v>822</v>
      </c>
      <c r="B360" t="s">
        <v>823</v>
      </c>
    </row>
    <row r="361" spans="1:2" x14ac:dyDescent="0.25">
      <c r="A361" s="1" t="s">
        <v>824</v>
      </c>
      <c r="B361" t="s">
        <v>825</v>
      </c>
    </row>
    <row r="362" spans="1:2" x14ac:dyDescent="0.25">
      <c r="A362" s="1" t="s">
        <v>826</v>
      </c>
      <c r="B362" t="s">
        <v>827</v>
      </c>
    </row>
    <row r="363" spans="1:2" x14ac:dyDescent="0.25">
      <c r="A363" s="1" t="s">
        <v>828</v>
      </c>
      <c r="B363" t="s">
        <v>829</v>
      </c>
    </row>
    <row r="364" spans="1:2" x14ac:dyDescent="0.25">
      <c r="A364" s="1" t="s">
        <v>830</v>
      </c>
      <c r="B364" t="s">
        <v>831</v>
      </c>
    </row>
    <row r="365" spans="1:2" x14ac:dyDescent="0.25">
      <c r="A365" s="1" t="s">
        <v>832</v>
      </c>
      <c r="B365" t="s">
        <v>833</v>
      </c>
    </row>
    <row r="366" spans="1:2" x14ac:dyDescent="0.25">
      <c r="A366" s="1" t="s">
        <v>834</v>
      </c>
      <c r="B366" t="s">
        <v>835</v>
      </c>
    </row>
    <row r="367" spans="1:2" x14ac:dyDescent="0.25">
      <c r="A367" s="1" t="s">
        <v>836</v>
      </c>
      <c r="B367" t="s">
        <v>837</v>
      </c>
    </row>
    <row r="368" spans="1:2" x14ac:dyDescent="0.25">
      <c r="A368" s="1" t="s">
        <v>838</v>
      </c>
      <c r="B368" t="s">
        <v>839</v>
      </c>
    </row>
    <row r="369" spans="1:2" x14ac:dyDescent="0.25">
      <c r="A369" s="1" t="s">
        <v>840</v>
      </c>
      <c r="B369" t="s">
        <v>841</v>
      </c>
    </row>
    <row r="370" spans="1:2" x14ac:dyDescent="0.25">
      <c r="A370" s="1" t="s">
        <v>842</v>
      </c>
      <c r="B370" t="s">
        <v>843</v>
      </c>
    </row>
    <row r="371" spans="1:2" x14ac:dyDescent="0.25">
      <c r="A371" s="1" t="s">
        <v>844</v>
      </c>
      <c r="B371" t="s">
        <v>845</v>
      </c>
    </row>
    <row r="372" spans="1:2" x14ac:dyDescent="0.25">
      <c r="A372" s="1" t="s">
        <v>846</v>
      </c>
      <c r="B372" t="s">
        <v>847</v>
      </c>
    </row>
    <row r="373" spans="1:2" x14ac:dyDescent="0.25">
      <c r="A373" s="1" t="s">
        <v>848</v>
      </c>
      <c r="B373" t="s">
        <v>849</v>
      </c>
    </row>
    <row r="374" spans="1:2" x14ac:dyDescent="0.25">
      <c r="A374" s="1" t="s">
        <v>850</v>
      </c>
      <c r="B374" t="s">
        <v>851</v>
      </c>
    </row>
    <row r="375" spans="1:2" x14ac:dyDescent="0.25">
      <c r="A375" s="1" t="s">
        <v>430</v>
      </c>
      <c r="B375" t="s">
        <v>852</v>
      </c>
    </row>
    <row r="376" spans="1:2" x14ac:dyDescent="0.25">
      <c r="A376" s="1" t="s">
        <v>392</v>
      </c>
      <c r="B376" t="s">
        <v>393</v>
      </c>
    </row>
    <row r="377" spans="1:2" x14ac:dyDescent="0.25">
      <c r="A377" s="1" t="s">
        <v>853</v>
      </c>
      <c r="B377" t="s">
        <v>854</v>
      </c>
    </row>
    <row r="378" spans="1:2" x14ac:dyDescent="0.25">
      <c r="A378" s="1" t="s">
        <v>386</v>
      </c>
      <c r="B378" t="s">
        <v>387</v>
      </c>
    </row>
    <row r="379" spans="1:2" x14ac:dyDescent="0.25">
      <c r="A379" s="1" t="s">
        <v>855</v>
      </c>
      <c r="B379" t="s">
        <v>856</v>
      </c>
    </row>
    <row r="380" spans="1:2" x14ac:dyDescent="0.25">
      <c r="A380" s="1" t="s">
        <v>857</v>
      </c>
      <c r="B380" t="s">
        <v>858</v>
      </c>
    </row>
    <row r="381" spans="1:2" x14ac:dyDescent="0.25">
      <c r="A381" s="1" t="s">
        <v>859</v>
      </c>
      <c r="B381" t="s">
        <v>860</v>
      </c>
    </row>
    <row r="382" spans="1:2" x14ac:dyDescent="0.25">
      <c r="A382" s="1" t="s">
        <v>861</v>
      </c>
      <c r="B382" t="s">
        <v>862</v>
      </c>
    </row>
    <row r="383" spans="1:2" x14ac:dyDescent="0.25">
      <c r="A383" s="1" t="s">
        <v>863</v>
      </c>
      <c r="B383" t="s">
        <v>864</v>
      </c>
    </row>
    <row r="384" spans="1:2" x14ac:dyDescent="0.25">
      <c r="A384" s="1" t="s">
        <v>865</v>
      </c>
      <c r="B384" t="s">
        <v>866</v>
      </c>
    </row>
    <row r="385" spans="1:2" x14ac:dyDescent="0.25">
      <c r="A385" s="1" t="s">
        <v>867</v>
      </c>
      <c r="B385" t="s">
        <v>868</v>
      </c>
    </row>
    <row r="386" spans="1:2" x14ac:dyDescent="0.25">
      <c r="A386" s="1" t="s">
        <v>869</v>
      </c>
      <c r="B386" t="s">
        <v>870</v>
      </c>
    </row>
    <row r="387" spans="1:2" x14ac:dyDescent="0.25">
      <c r="A387" s="1" t="s">
        <v>871</v>
      </c>
      <c r="B387" t="s">
        <v>872</v>
      </c>
    </row>
    <row r="388" spans="1:2" x14ac:dyDescent="0.25">
      <c r="A388" s="1" t="s">
        <v>873</v>
      </c>
      <c r="B388" t="s">
        <v>874</v>
      </c>
    </row>
    <row r="389" spans="1:2" x14ac:dyDescent="0.25">
      <c r="A389" s="1" t="s">
        <v>875</v>
      </c>
      <c r="B389" t="s">
        <v>876</v>
      </c>
    </row>
    <row r="390" spans="1:2" x14ac:dyDescent="0.25">
      <c r="A390" s="1" t="s">
        <v>877</v>
      </c>
      <c r="B390" t="s">
        <v>878</v>
      </c>
    </row>
    <row r="391" spans="1:2" x14ac:dyDescent="0.25">
      <c r="A391" s="1" t="s">
        <v>879</v>
      </c>
      <c r="B391" t="s">
        <v>880</v>
      </c>
    </row>
    <row r="392" spans="1:2" x14ac:dyDescent="0.25">
      <c r="A392" s="1" t="s">
        <v>881</v>
      </c>
      <c r="B392" t="s">
        <v>882</v>
      </c>
    </row>
    <row r="393" spans="1:2" x14ac:dyDescent="0.25">
      <c r="A393" s="1" t="s">
        <v>883</v>
      </c>
      <c r="B393" t="s">
        <v>884</v>
      </c>
    </row>
    <row r="394" spans="1:2" x14ac:dyDescent="0.25">
      <c r="A394" s="1" t="s">
        <v>885</v>
      </c>
      <c r="B394" t="s">
        <v>886</v>
      </c>
    </row>
    <row r="395" spans="1:2" x14ac:dyDescent="0.25">
      <c r="A395" s="1" t="s">
        <v>887</v>
      </c>
      <c r="B395" t="s">
        <v>888</v>
      </c>
    </row>
    <row r="396" spans="1:2" x14ac:dyDescent="0.25">
      <c r="A396" s="1" t="s">
        <v>889</v>
      </c>
      <c r="B396" t="s">
        <v>890</v>
      </c>
    </row>
    <row r="397" spans="1:2" x14ac:dyDescent="0.25">
      <c r="A397" s="1" t="s">
        <v>891</v>
      </c>
      <c r="B397" t="s">
        <v>892</v>
      </c>
    </row>
    <row r="398" spans="1:2" x14ac:dyDescent="0.25">
      <c r="A398" s="1" t="s">
        <v>893</v>
      </c>
      <c r="B398" t="s">
        <v>894</v>
      </c>
    </row>
    <row r="399" spans="1:2" x14ac:dyDescent="0.25">
      <c r="A399" s="1" t="s">
        <v>895</v>
      </c>
      <c r="B399" t="s">
        <v>896</v>
      </c>
    </row>
    <row r="400" spans="1:2" x14ac:dyDescent="0.25">
      <c r="A400" s="1" t="s">
        <v>897</v>
      </c>
      <c r="B400" t="s">
        <v>898</v>
      </c>
    </row>
    <row r="401" spans="1:2" x14ac:dyDescent="0.25">
      <c r="A401" s="1" t="s">
        <v>899</v>
      </c>
      <c r="B401" t="s">
        <v>900</v>
      </c>
    </row>
    <row r="402" spans="1:2" x14ac:dyDescent="0.25">
      <c r="A402" s="1" t="s">
        <v>428</v>
      </c>
      <c r="B402" t="s">
        <v>901</v>
      </c>
    </row>
    <row r="403" spans="1:2" x14ac:dyDescent="0.25">
      <c r="A403" s="1" t="s">
        <v>902</v>
      </c>
      <c r="B403" t="s">
        <v>903</v>
      </c>
    </row>
    <row r="404" spans="1:2" x14ac:dyDescent="0.25">
      <c r="A404" s="1" t="s">
        <v>904</v>
      </c>
      <c r="B404" t="s">
        <v>905</v>
      </c>
    </row>
    <row r="405" spans="1:2" x14ac:dyDescent="0.25">
      <c r="A405" s="1" t="s">
        <v>906</v>
      </c>
      <c r="B405" t="s">
        <v>907</v>
      </c>
    </row>
    <row r="406" spans="1:2" x14ac:dyDescent="0.25">
      <c r="A406" s="1" t="s">
        <v>908</v>
      </c>
      <c r="B406" t="s">
        <v>909</v>
      </c>
    </row>
    <row r="407" spans="1:2" x14ac:dyDescent="0.25">
      <c r="A407" s="1" t="s">
        <v>910</v>
      </c>
      <c r="B407" t="s">
        <v>911</v>
      </c>
    </row>
    <row r="408" spans="1:2" x14ac:dyDescent="0.25">
      <c r="A408" s="1" t="s">
        <v>912</v>
      </c>
      <c r="B408" t="s">
        <v>913</v>
      </c>
    </row>
    <row r="409" spans="1:2" x14ac:dyDescent="0.25">
      <c r="A409" s="1" t="s">
        <v>914</v>
      </c>
      <c r="B409" t="s">
        <v>915</v>
      </c>
    </row>
    <row r="410" spans="1:2" x14ac:dyDescent="0.25">
      <c r="A410" s="1" t="s">
        <v>916</v>
      </c>
      <c r="B410" t="s">
        <v>917</v>
      </c>
    </row>
    <row r="411" spans="1:2" x14ac:dyDescent="0.25">
      <c r="A411" s="1" t="s">
        <v>918</v>
      </c>
      <c r="B411" t="s">
        <v>919</v>
      </c>
    </row>
    <row r="412" spans="1:2" x14ac:dyDescent="0.25">
      <c r="A412" s="1" t="s">
        <v>920</v>
      </c>
      <c r="B412" t="s">
        <v>921</v>
      </c>
    </row>
    <row r="413" spans="1:2" x14ac:dyDescent="0.25">
      <c r="A413" s="1" t="s">
        <v>922</v>
      </c>
      <c r="B413" t="s">
        <v>923</v>
      </c>
    </row>
    <row r="414" spans="1:2" x14ac:dyDescent="0.25">
      <c r="A414" s="1" t="s">
        <v>924</v>
      </c>
      <c r="B414" t="s">
        <v>925</v>
      </c>
    </row>
    <row r="415" spans="1:2" x14ac:dyDescent="0.25">
      <c r="A415" s="1" t="s">
        <v>926</v>
      </c>
      <c r="B415" t="s">
        <v>927</v>
      </c>
    </row>
    <row r="416" spans="1:2" x14ac:dyDescent="0.25">
      <c r="A416" s="1" t="s">
        <v>928</v>
      </c>
      <c r="B416" t="s">
        <v>929</v>
      </c>
    </row>
    <row r="417" spans="1:2" x14ac:dyDescent="0.25">
      <c r="A417" s="1" t="s">
        <v>930</v>
      </c>
      <c r="B417" t="s">
        <v>931</v>
      </c>
    </row>
    <row r="418" spans="1:2" x14ac:dyDescent="0.25">
      <c r="A418" s="1" t="s">
        <v>932</v>
      </c>
      <c r="B418" t="s">
        <v>933</v>
      </c>
    </row>
    <row r="419" spans="1:2" x14ac:dyDescent="0.25">
      <c r="A419" s="1" t="s">
        <v>934</v>
      </c>
      <c r="B419" t="s">
        <v>935</v>
      </c>
    </row>
    <row r="420" spans="1:2" x14ac:dyDescent="0.25">
      <c r="A420" s="1" t="s">
        <v>936</v>
      </c>
      <c r="B420" t="s">
        <v>937</v>
      </c>
    </row>
    <row r="421" spans="1:2" x14ac:dyDescent="0.25">
      <c r="A421" s="1" t="s">
        <v>108</v>
      </c>
      <c r="B421" t="s">
        <v>109</v>
      </c>
    </row>
    <row r="422" spans="1:2" x14ac:dyDescent="0.25">
      <c r="A422" s="1" t="s">
        <v>938</v>
      </c>
      <c r="B422" t="s">
        <v>939</v>
      </c>
    </row>
    <row r="423" spans="1:2" x14ac:dyDescent="0.25">
      <c r="A423" s="1" t="s">
        <v>940</v>
      </c>
      <c r="B423" t="s">
        <v>941</v>
      </c>
    </row>
    <row r="424" spans="1:2" x14ac:dyDescent="0.25">
      <c r="A424" s="1" t="s">
        <v>942</v>
      </c>
      <c r="B424" t="s">
        <v>943</v>
      </c>
    </row>
    <row r="425" spans="1:2" x14ac:dyDescent="0.25">
      <c r="A425" s="1" t="s">
        <v>944</v>
      </c>
      <c r="B425" t="s">
        <v>945</v>
      </c>
    </row>
    <row r="426" spans="1:2" x14ac:dyDescent="0.25">
      <c r="A426" s="1" t="s">
        <v>946</v>
      </c>
      <c r="B426" t="s">
        <v>947</v>
      </c>
    </row>
    <row r="427" spans="1:2" x14ac:dyDescent="0.25">
      <c r="A427" s="1" t="s">
        <v>948</v>
      </c>
      <c r="B427" t="s">
        <v>949</v>
      </c>
    </row>
    <row r="428" spans="1:2" x14ac:dyDescent="0.25">
      <c r="A428" s="1" t="s">
        <v>950</v>
      </c>
      <c r="B428" t="s">
        <v>951</v>
      </c>
    </row>
    <row r="429" spans="1:2" x14ac:dyDescent="0.25">
      <c r="A429" s="1" t="s">
        <v>952</v>
      </c>
      <c r="B429" t="s">
        <v>953</v>
      </c>
    </row>
    <row r="430" spans="1:2" x14ac:dyDescent="0.25">
      <c r="A430" s="1" t="s">
        <v>954</v>
      </c>
      <c r="B430" t="s">
        <v>955</v>
      </c>
    </row>
    <row r="431" spans="1:2" x14ac:dyDescent="0.25">
      <c r="A431" s="1" t="s">
        <v>956</v>
      </c>
      <c r="B431" t="s">
        <v>957</v>
      </c>
    </row>
    <row r="432" spans="1:2" x14ac:dyDescent="0.25">
      <c r="A432" s="1" t="s">
        <v>958</v>
      </c>
      <c r="B432" t="s">
        <v>959</v>
      </c>
    </row>
    <row r="433" spans="1:2" x14ac:dyDescent="0.25">
      <c r="A433" s="1" t="s">
        <v>960</v>
      </c>
      <c r="B433" t="s">
        <v>961</v>
      </c>
    </row>
    <row r="434" spans="1:2" x14ac:dyDescent="0.25">
      <c r="A434" s="1" t="s">
        <v>962</v>
      </c>
      <c r="B434" t="s">
        <v>963</v>
      </c>
    </row>
    <row r="435" spans="1:2" x14ac:dyDescent="0.25">
      <c r="A435" s="1" t="s">
        <v>964</v>
      </c>
      <c r="B435" t="s">
        <v>965</v>
      </c>
    </row>
    <row r="436" spans="1:2" x14ac:dyDescent="0.25">
      <c r="A436" s="1" t="s">
        <v>966</v>
      </c>
      <c r="B436" t="s">
        <v>967</v>
      </c>
    </row>
    <row r="437" spans="1:2" x14ac:dyDescent="0.25">
      <c r="A437" s="1" t="s">
        <v>968</v>
      </c>
      <c r="B437" t="s">
        <v>969</v>
      </c>
    </row>
    <row r="438" spans="1:2" x14ac:dyDescent="0.25">
      <c r="A438" s="1" t="s">
        <v>970</v>
      </c>
      <c r="B438" t="s">
        <v>971</v>
      </c>
    </row>
    <row r="439" spans="1:2" x14ac:dyDescent="0.25">
      <c r="A439" s="1" t="s">
        <v>972</v>
      </c>
      <c r="B439" t="s">
        <v>973</v>
      </c>
    </row>
    <row r="440" spans="1:2" x14ac:dyDescent="0.25">
      <c r="A440" s="1" t="s">
        <v>974</v>
      </c>
      <c r="B440" t="s">
        <v>975</v>
      </c>
    </row>
    <row r="441" spans="1:2" x14ac:dyDescent="0.25">
      <c r="A441" s="1" t="s">
        <v>976</v>
      </c>
      <c r="B441" t="s">
        <v>977</v>
      </c>
    </row>
    <row r="442" spans="1:2" x14ac:dyDescent="0.25">
      <c r="A442" s="1" t="s">
        <v>978</v>
      </c>
      <c r="B442" t="s">
        <v>979</v>
      </c>
    </row>
    <row r="443" spans="1:2" x14ac:dyDescent="0.25">
      <c r="A443" s="1" t="s">
        <v>980</v>
      </c>
      <c r="B443" t="s">
        <v>981</v>
      </c>
    </row>
    <row r="444" spans="1:2" x14ac:dyDescent="0.25">
      <c r="A444" s="1" t="s">
        <v>982</v>
      </c>
      <c r="B444" t="s">
        <v>983</v>
      </c>
    </row>
    <row r="445" spans="1:2" x14ac:dyDescent="0.25">
      <c r="A445" s="1" t="s">
        <v>984</v>
      </c>
      <c r="B445" t="s">
        <v>985</v>
      </c>
    </row>
    <row r="446" spans="1:2" x14ac:dyDescent="0.25">
      <c r="A446" s="1" t="s">
        <v>986</v>
      </c>
      <c r="B446" t="s">
        <v>987</v>
      </c>
    </row>
    <row r="447" spans="1:2" x14ac:dyDescent="0.25">
      <c r="A447" s="1" t="s">
        <v>988</v>
      </c>
      <c r="B447" t="s">
        <v>989</v>
      </c>
    </row>
    <row r="448" spans="1:2" x14ac:dyDescent="0.25">
      <c r="A448" s="1" t="s">
        <v>990</v>
      </c>
      <c r="B448" t="s">
        <v>991</v>
      </c>
    </row>
    <row r="449" spans="1:2" x14ac:dyDescent="0.25">
      <c r="A449" s="1" t="s">
        <v>992</v>
      </c>
      <c r="B449" t="s">
        <v>993</v>
      </c>
    </row>
    <row r="450" spans="1:2" x14ac:dyDescent="0.25">
      <c r="A450" s="1" t="s">
        <v>994</v>
      </c>
      <c r="B450" t="s">
        <v>995</v>
      </c>
    </row>
    <row r="451" spans="1:2" x14ac:dyDescent="0.25">
      <c r="A451" s="1" t="s">
        <v>996</v>
      </c>
      <c r="B451" t="s">
        <v>997</v>
      </c>
    </row>
    <row r="452" spans="1:2" x14ac:dyDescent="0.25">
      <c r="A452" s="1" t="s">
        <v>998</v>
      </c>
      <c r="B452" t="s">
        <v>999</v>
      </c>
    </row>
    <row r="453" spans="1:2" x14ac:dyDescent="0.25">
      <c r="A453" s="1" t="s">
        <v>1000</v>
      </c>
      <c r="B453" t="s">
        <v>1001</v>
      </c>
    </row>
    <row r="454" spans="1:2" x14ac:dyDescent="0.25">
      <c r="A454" s="1" t="s">
        <v>1002</v>
      </c>
      <c r="B454" t="s">
        <v>1003</v>
      </c>
    </row>
    <row r="455" spans="1:2" x14ac:dyDescent="0.25">
      <c r="A455" s="1" t="s">
        <v>1004</v>
      </c>
      <c r="B455" t="s">
        <v>1005</v>
      </c>
    </row>
    <row r="456" spans="1:2" x14ac:dyDescent="0.25">
      <c r="A456" s="1" t="s">
        <v>1006</v>
      </c>
      <c r="B456" t="s">
        <v>1007</v>
      </c>
    </row>
    <row r="457" spans="1:2" x14ac:dyDescent="0.25">
      <c r="A457" s="1" t="s">
        <v>1008</v>
      </c>
      <c r="B457" t="s">
        <v>1009</v>
      </c>
    </row>
    <row r="458" spans="1:2" x14ac:dyDescent="0.25">
      <c r="A458" s="1" t="s">
        <v>1010</v>
      </c>
      <c r="B458" t="s">
        <v>1011</v>
      </c>
    </row>
    <row r="459" spans="1:2" x14ac:dyDescent="0.25">
      <c r="A459" s="1" t="s">
        <v>1012</v>
      </c>
      <c r="B459" t="s">
        <v>1013</v>
      </c>
    </row>
    <row r="460" spans="1:2" x14ac:dyDescent="0.25">
      <c r="A460" s="1" t="s">
        <v>1014</v>
      </c>
      <c r="B460" t="s">
        <v>1015</v>
      </c>
    </row>
    <row r="461" spans="1:2" x14ac:dyDescent="0.25">
      <c r="A461" s="1" t="s">
        <v>1016</v>
      </c>
      <c r="B461" t="s">
        <v>1017</v>
      </c>
    </row>
    <row r="462" spans="1:2" x14ac:dyDescent="0.25">
      <c r="A462" s="1" t="s">
        <v>1018</v>
      </c>
      <c r="B462" t="s">
        <v>1019</v>
      </c>
    </row>
    <row r="463" spans="1:2" x14ac:dyDescent="0.25">
      <c r="A463" s="1" t="s">
        <v>1020</v>
      </c>
      <c r="B463" t="s">
        <v>1021</v>
      </c>
    </row>
    <row r="464" spans="1:2" x14ac:dyDescent="0.25">
      <c r="A464" s="1" t="s">
        <v>1022</v>
      </c>
      <c r="B464" t="s">
        <v>1023</v>
      </c>
    </row>
    <row r="465" spans="1:2" x14ac:dyDescent="0.25">
      <c r="A465" s="1" t="s">
        <v>1024</v>
      </c>
      <c r="B465" t="s">
        <v>1025</v>
      </c>
    </row>
    <row r="466" spans="1:2" x14ac:dyDescent="0.25">
      <c r="A466" s="1" t="s">
        <v>1026</v>
      </c>
      <c r="B466" t="s">
        <v>1027</v>
      </c>
    </row>
    <row r="467" spans="1:2" x14ac:dyDescent="0.25">
      <c r="A467" s="1" t="s">
        <v>1028</v>
      </c>
      <c r="B467" t="s">
        <v>1029</v>
      </c>
    </row>
    <row r="468" spans="1:2" x14ac:dyDescent="0.25">
      <c r="A468" s="1" t="s">
        <v>1030</v>
      </c>
      <c r="B468" t="s">
        <v>1031</v>
      </c>
    </row>
    <row r="469" spans="1:2" x14ac:dyDescent="0.25">
      <c r="A469" s="1" t="s">
        <v>1032</v>
      </c>
      <c r="B469" t="s">
        <v>1033</v>
      </c>
    </row>
    <row r="470" spans="1:2" x14ac:dyDescent="0.25">
      <c r="A470" s="1" t="s">
        <v>1034</v>
      </c>
      <c r="B470" t="s">
        <v>1035</v>
      </c>
    </row>
    <row r="471" spans="1:2" x14ac:dyDescent="0.25">
      <c r="A471" s="1" t="s">
        <v>1036</v>
      </c>
      <c r="B471" t="s">
        <v>1037</v>
      </c>
    </row>
    <row r="472" spans="1:2" x14ac:dyDescent="0.25">
      <c r="A472" s="1" t="s">
        <v>1038</v>
      </c>
      <c r="B472" t="s">
        <v>1039</v>
      </c>
    </row>
    <row r="473" spans="1:2" x14ac:dyDescent="0.25">
      <c r="A473" s="1" t="s">
        <v>1040</v>
      </c>
      <c r="B473" t="s">
        <v>1041</v>
      </c>
    </row>
    <row r="474" spans="1:2" x14ac:dyDescent="0.25">
      <c r="A474" s="1" t="s">
        <v>1042</v>
      </c>
      <c r="B474" t="s">
        <v>1043</v>
      </c>
    </row>
    <row r="475" spans="1:2" x14ac:dyDescent="0.25">
      <c r="A475" s="1" t="s">
        <v>1044</v>
      </c>
      <c r="B475" t="s">
        <v>1045</v>
      </c>
    </row>
    <row r="476" spans="1:2" x14ac:dyDescent="0.25">
      <c r="A476" s="1" t="s">
        <v>1046</v>
      </c>
      <c r="B476" t="s">
        <v>1047</v>
      </c>
    </row>
    <row r="477" spans="1:2" x14ac:dyDescent="0.25">
      <c r="A477" s="1" t="s">
        <v>1048</v>
      </c>
      <c r="B477" t="s">
        <v>1049</v>
      </c>
    </row>
    <row r="478" spans="1:2" x14ac:dyDescent="0.25">
      <c r="A478" s="1" t="s">
        <v>1050</v>
      </c>
      <c r="B478" t="s">
        <v>1051</v>
      </c>
    </row>
    <row r="479" spans="1:2" x14ac:dyDescent="0.25">
      <c r="A479" s="1" t="s">
        <v>1052</v>
      </c>
      <c r="B479" t="s">
        <v>1053</v>
      </c>
    </row>
    <row r="480" spans="1:2" x14ac:dyDescent="0.25">
      <c r="A480" s="1" t="s">
        <v>1054</v>
      </c>
      <c r="B480" t="s">
        <v>1055</v>
      </c>
    </row>
    <row r="481" spans="1:2" x14ac:dyDescent="0.25">
      <c r="A481" s="1" t="s">
        <v>1056</v>
      </c>
      <c r="B481" t="s">
        <v>1057</v>
      </c>
    </row>
    <row r="482" spans="1:2" x14ac:dyDescent="0.25">
      <c r="A482" s="1" t="s">
        <v>1058</v>
      </c>
      <c r="B482" t="s">
        <v>1059</v>
      </c>
    </row>
    <row r="483" spans="1:2" x14ac:dyDescent="0.25">
      <c r="A483" s="1" t="s">
        <v>1060</v>
      </c>
      <c r="B483" t="s">
        <v>1061</v>
      </c>
    </row>
    <row r="484" spans="1:2" x14ac:dyDescent="0.25">
      <c r="A484" s="1" t="s">
        <v>1062</v>
      </c>
      <c r="B484" t="s">
        <v>1063</v>
      </c>
    </row>
    <row r="485" spans="1:2" x14ac:dyDescent="0.25">
      <c r="A485" s="1" t="s">
        <v>1064</v>
      </c>
      <c r="B485" t="s">
        <v>1065</v>
      </c>
    </row>
    <row r="486" spans="1:2" x14ac:dyDescent="0.25">
      <c r="A486" s="1" t="s">
        <v>1066</v>
      </c>
      <c r="B486" t="s">
        <v>1067</v>
      </c>
    </row>
    <row r="487" spans="1:2" x14ac:dyDescent="0.25">
      <c r="A487" s="1" t="s">
        <v>1068</v>
      </c>
      <c r="B487" t="s">
        <v>1069</v>
      </c>
    </row>
    <row r="488" spans="1:2" x14ac:dyDescent="0.25">
      <c r="A488" s="1" t="s">
        <v>1070</v>
      </c>
      <c r="B488" t="s">
        <v>1071</v>
      </c>
    </row>
    <row r="489" spans="1:2" x14ac:dyDescent="0.25">
      <c r="A489" s="1" t="s">
        <v>1072</v>
      </c>
      <c r="B489" t="s">
        <v>1073</v>
      </c>
    </row>
    <row r="490" spans="1:2" x14ac:dyDescent="0.25">
      <c r="A490" s="1" t="s">
        <v>1074</v>
      </c>
      <c r="B490" t="s">
        <v>1075</v>
      </c>
    </row>
    <row r="491" spans="1:2" x14ac:dyDescent="0.25">
      <c r="A491" s="1" t="s">
        <v>1076</v>
      </c>
      <c r="B491" t="s">
        <v>1077</v>
      </c>
    </row>
    <row r="492" spans="1:2" x14ac:dyDescent="0.25">
      <c r="A492" s="1" t="s">
        <v>406</v>
      </c>
      <c r="B492" t="s">
        <v>407</v>
      </c>
    </row>
    <row r="493" spans="1:2" x14ac:dyDescent="0.25">
      <c r="A493" s="1" t="s">
        <v>1078</v>
      </c>
      <c r="B493" t="s">
        <v>1079</v>
      </c>
    </row>
    <row r="494" spans="1:2" x14ac:dyDescent="0.25">
      <c r="A494" s="1" t="s">
        <v>1080</v>
      </c>
      <c r="B494" t="s">
        <v>1081</v>
      </c>
    </row>
    <row r="495" spans="1:2" x14ac:dyDescent="0.25">
      <c r="A495" s="1" t="s">
        <v>1082</v>
      </c>
      <c r="B495" t="s">
        <v>1083</v>
      </c>
    </row>
    <row r="496" spans="1:2" x14ac:dyDescent="0.25">
      <c r="A496" s="1" t="s">
        <v>1084</v>
      </c>
      <c r="B496" t="s">
        <v>1085</v>
      </c>
    </row>
    <row r="497" spans="1:2" x14ac:dyDescent="0.25">
      <c r="A497" s="1" t="s">
        <v>1086</v>
      </c>
      <c r="B497" t="s">
        <v>1087</v>
      </c>
    </row>
    <row r="498" spans="1:2" x14ac:dyDescent="0.25">
      <c r="A498" s="1" t="s">
        <v>1088</v>
      </c>
      <c r="B498" t="s">
        <v>1089</v>
      </c>
    </row>
    <row r="499" spans="1:2" x14ac:dyDescent="0.25">
      <c r="A499" s="1" t="s">
        <v>384</v>
      </c>
      <c r="B499" t="s">
        <v>385</v>
      </c>
    </row>
    <row r="500" spans="1:2" x14ac:dyDescent="0.25">
      <c r="A500" s="1" t="s">
        <v>1090</v>
      </c>
      <c r="B500" t="s">
        <v>1091</v>
      </c>
    </row>
    <row r="501" spans="1:2" x14ac:dyDescent="0.25">
      <c r="A501" s="1" t="s">
        <v>1092</v>
      </c>
      <c r="B501" t="s">
        <v>1093</v>
      </c>
    </row>
    <row r="502" spans="1:2" x14ac:dyDescent="0.25">
      <c r="A502" s="1" t="s">
        <v>1094</v>
      </c>
      <c r="B502" t="s">
        <v>1095</v>
      </c>
    </row>
    <row r="503" spans="1:2" x14ac:dyDescent="0.25">
      <c r="A503" s="1" t="s">
        <v>1096</v>
      </c>
      <c r="B503" t="s">
        <v>1097</v>
      </c>
    </row>
    <row r="504" spans="1:2" x14ac:dyDescent="0.25">
      <c r="A504" s="1" t="s">
        <v>1098</v>
      </c>
      <c r="B504" t="s">
        <v>1099</v>
      </c>
    </row>
    <row r="505" spans="1:2" x14ac:dyDescent="0.25">
      <c r="A505" s="1" t="s">
        <v>1100</v>
      </c>
      <c r="B505" t="s">
        <v>1101</v>
      </c>
    </row>
    <row r="506" spans="1:2" x14ac:dyDescent="0.25">
      <c r="A506" s="1" t="s">
        <v>1102</v>
      </c>
      <c r="B506" t="s">
        <v>1103</v>
      </c>
    </row>
    <row r="507" spans="1:2" x14ac:dyDescent="0.25">
      <c r="A507" s="1" t="s">
        <v>1104</v>
      </c>
      <c r="B507" t="s">
        <v>1105</v>
      </c>
    </row>
    <row r="508" spans="1:2" x14ac:dyDescent="0.25">
      <c r="A508" s="1" t="s">
        <v>1106</v>
      </c>
      <c r="B508" t="s">
        <v>1107</v>
      </c>
    </row>
    <row r="509" spans="1:2" x14ac:dyDescent="0.25">
      <c r="A509" s="1" t="s">
        <v>1108</v>
      </c>
      <c r="B509" t="s">
        <v>1109</v>
      </c>
    </row>
    <row r="510" spans="1:2" x14ac:dyDescent="0.25">
      <c r="A510" s="1" t="s">
        <v>1110</v>
      </c>
      <c r="B510" t="s">
        <v>1111</v>
      </c>
    </row>
    <row r="511" spans="1:2" x14ac:dyDescent="0.25">
      <c r="A511" s="1" t="s">
        <v>1112</v>
      </c>
      <c r="B511" t="s">
        <v>1113</v>
      </c>
    </row>
    <row r="512" spans="1:2" x14ac:dyDescent="0.25">
      <c r="A512" s="1" t="s">
        <v>1114</v>
      </c>
      <c r="B512" t="s">
        <v>1115</v>
      </c>
    </row>
    <row r="513" spans="1:2" x14ac:dyDescent="0.25">
      <c r="A513" s="1" t="s">
        <v>1116</v>
      </c>
      <c r="B513" t="s">
        <v>1117</v>
      </c>
    </row>
    <row r="514" spans="1:2" x14ac:dyDescent="0.25">
      <c r="A514" s="1" t="s">
        <v>1118</v>
      </c>
      <c r="B514" t="s">
        <v>1119</v>
      </c>
    </row>
    <row r="515" spans="1:2" x14ac:dyDescent="0.25">
      <c r="A515" s="1" t="s">
        <v>1120</v>
      </c>
      <c r="B515" t="s">
        <v>1121</v>
      </c>
    </row>
    <row r="516" spans="1:2" x14ac:dyDescent="0.25">
      <c r="A516" s="1" t="s">
        <v>1122</v>
      </c>
      <c r="B516" t="s">
        <v>1123</v>
      </c>
    </row>
    <row r="517" spans="1:2" x14ac:dyDescent="0.25">
      <c r="A517" s="1" t="s">
        <v>1124</v>
      </c>
      <c r="B517" t="s">
        <v>1125</v>
      </c>
    </row>
    <row r="518" spans="1:2" x14ac:dyDescent="0.25">
      <c r="A518" s="1" t="s">
        <v>1126</v>
      </c>
      <c r="B518" t="s">
        <v>1127</v>
      </c>
    </row>
    <row r="519" spans="1:2" x14ac:dyDescent="0.25">
      <c r="A519" s="1" t="s">
        <v>1128</v>
      </c>
      <c r="B519" t="s">
        <v>1129</v>
      </c>
    </row>
    <row r="520" spans="1:2" x14ac:dyDescent="0.25">
      <c r="A520" s="1" t="s">
        <v>1130</v>
      </c>
      <c r="B520" t="s">
        <v>1131</v>
      </c>
    </row>
    <row r="521" spans="1:2" x14ac:dyDescent="0.25">
      <c r="A521" s="1" t="s">
        <v>1132</v>
      </c>
      <c r="B521" t="s">
        <v>1133</v>
      </c>
    </row>
    <row r="522" spans="1:2" x14ac:dyDescent="0.25">
      <c r="A522" s="1" t="s">
        <v>1134</v>
      </c>
      <c r="B522" t="s">
        <v>1135</v>
      </c>
    </row>
    <row r="523" spans="1:2" x14ac:dyDescent="0.25">
      <c r="A523" s="1" t="s">
        <v>1136</v>
      </c>
      <c r="B523" t="s">
        <v>1137</v>
      </c>
    </row>
    <row r="524" spans="1:2" x14ac:dyDescent="0.25">
      <c r="A524" s="1" t="s">
        <v>1138</v>
      </c>
      <c r="B524" t="s">
        <v>1139</v>
      </c>
    </row>
    <row r="525" spans="1:2" x14ac:dyDescent="0.25">
      <c r="A525" s="1" t="s">
        <v>1140</v>
      </c>
      <c r="B525" t="s">
        <v>1141</v>
      </c>
    </row>
    <row r="526" spans="1:2" x14ac:dyDescent="0.25">
      <c r="A526" s="1" t="s">
        <v>1142</v>
      </c>
      <c r="B526" t="s">
        <v>1143</v>
      </c>
    </row>
    <row r="527" spans="1:2" x14ac:dyDescent="0.25">
      <c r="A527" s="1" t="s">
        <v>1144</v>
      </c>
      <c r="B527" t="s">
        <v>1145</v>
      </c>
    </row>
    <row r="528" spans="1:2" x14ac:dyDescent="0.25">
      <c r="A528" s="1" t="s">
        <v>1146</v>
      </c>
      <c r="B528" t="s">
        <v>1147</v>
      </c>
    </row>
    <row r="529" spans="1:2" x14ac:dyDescent="0.25">
      <c r="A529" s="1" t="s">
        <v>1148</v>
      </c>
      <c r="B529" t="s">
        <v>1149</v>
      </c>
    </row>
    <row r="530" spans="1:2" x14ac:dyDescent="0.25">
      <c r="A530" s="1" t="s">
        <v>1150</v>
      </c>
      <c r="B530" t="s">
        <v>1151</v>
      </c>
    </row>
    <row r="531" spans="1:2" x14ac:dyDescent="0.25">
      <c r="A531" s="1" t="s">
        <v>1152</v>
      </c>
      <c r="B531" t="s">
        <v>1153</v>
      </c>
    </row>
    <row r="532" spans="1:2" x14ac:dyDescent="0.25">
      <c r="A532" s="1" t="s">
        <v>1154</v>
      </c>
      <c r="B532" t="s">
        <v>1155</v>
      </c>
    </row>
    <row r="533" spans="1:2" x14ac:dyDescent="0.25">
      <c r="A533" s="1" t="s">
        <v>1156</v>
      </c>
      <c r="B533" t="s">
        <v>1157</v>
      </c>
    </row>
    <row r="534" spans="1:2" x14ac:dyDescent="0.25">
      <c r="A534" s="1" t="s">
        <v>1158</v>
      </c>
      <c r="B534" t="s">
        <v>1159</v>
      </c>
    </row>
    <row r="535" spans="1:2" x14ac:dyDescent="0.25">
      <c r="A535" s="1" t="s">
        <v>1160</v>
      </c>
      <c r="B535" t="s">
        <v>1161</v>
      </c>
    </row>
    <row r="536" spans="1:2" x14ac:dyDescent="0.25">
      <c r="A536" s="1" t="s">
        <v>1162</v>
      </c>
      <c r="B536" t="s">
        <v>1163</v>
      </c>
    </row>
    <row r="537" spans="1:2" x14ac:dyDescent="0.25">
      <c r="A537" s="1" t="s">
        <v>1164</v>
      </c>
      <c r="B537" t="s">
        <v>1165</v>
      </c>
    </row>
    <row r="538" spans="1:2" x14ac:dyDescent="0.25">
      <c r="A538" s="1" t="s">
        <v>1166</v>
      </c>
      <c r="B538" t="s">
        <v>1167</v>
      </c>
    </row>
    <row r="539" spans="1:2" x14ac:dyDescent="0.25">
      <c r="A539" s="1" t="s">
        <v>1168</v>
      </c>
      <c r="B539" t="s">
        <v>1169</v>
      </c>
    </row>
    <row r="540" spans="1:2" x14ac:dyDescent="0.25">
      <c r="A540" s="1" t="s">
        <v>1170</v>
      </c>
      <c r="B540" t="s">
        <v>1171</v>
      </c>
    </row>
    <row r="541" spans="1:2" x14ac:dyDescent="0.25">
      <c r="A541" s="1" t="s">
        <v>1172</v>
      </c>
      <c r="B541" t="s">
        <v>1173</v>
      </c>
    </row>
    <row r="542" spans="1:2" x14ac:dyDescent="0.25">
      <c r="A542" s="1" t="s">
        <v>1174</v>
      </c>
      <c r="B542" t="s">
        <v>1175</v>
      </c>
    </row>
    <row r="543" spans="1:2" x14ac:dyDescent="0.25">
      <c r="A543" s="1" t="s">
        <v>1176</v>
      </c>
      <c r="B543" t="s">
        <v>1177</v>
      </c>
    </row>
    <row r="544" spans="1:2" x14ac:dyDescent="0.25">
      <c r="A544" s="1" t="s">
        <v>1178</v>
      </c>
      <c r="B544" t="s">
        <v>1179</v>
      </c>
    </row>
    <row r="545" spans="1:2" x14ac:dyDescent="0.25">
      <c r="A545" s="1" t="s">
        <v>1180</v>
      </c>
      <c r="B545" t="s">
        <v>1181</v>
      </c>
    </row>
    <row r="546" spans="1:2" x14ac:dyDescent="0.25">
      <c r="A546" s="1" t="s">
        <v>1182</v>
      </c>
      <c r="B546" t="s">
        <v>1183</v>
      </c>
    </row>
    <row r="547" spans="1:2" x14ac:dyDescent="0.25">
      <c r="A547" s="1" t="s">
        <v>1184</v>
      </c>
      <c r="B547" t="s">
        <v>1185</v>
      </c>
    </row>
    <row r="548" spans="1:2" x14ac:dyDescent="0.25">
      <c r="A548" s="1" t="s">
        <v>1186</v>
      </c>
      <c r="B548" t="s">
        <v>1187</v>
      </c>
    </row>
    <row r="549" spans="1:2" x14ac:dyDescent="0.25">
      <c r="A549" s="1" t="s">
        <v>1188</v>
      </c>
      <c r="B549" t="s">
        <v>1189</v>
      </c>
    </row>
    <row r="550" spans="1:2" x14ac:dyDescent="0.25">
      <c r="A550" s="1" t="s">
        <v>1190</v>
      </c>
      <c r="B550" t="s">
        <v>1191</v>
      </c>
    </row>
    <row r="551" spans="1:2" x14ac:dyDescent="0.25">
      <c r="A551" s="1" t="s">
        <v>1192</v>
      </c>
      <c r="B551" t="s">
        <v>1193</v>
      </c>
    </row>
    <row r="552" spans="1:2" x14ac:dyDescent="0.25">
      <c r="A552" s="1" t="s">
        <v>1194</v>
      </c>
      <c r="B552" t="s">
        <v>1195</v>
      </c>
    </row>
    <row r="553" spans="1:2" x14ac:dyDescent="0.25">
      <c r="A553" s="1" t="s">
        <v>1196</v>
      </c>
      <c r="B553" t="s">
        <v>1197</v>
      </c>
    </row>
    <row r="554" spans="1:2" x14ac:dyDescent="0.25">
      <c r="A554" s="1" t="s">
        <v>1198</v>
      </c>
      <c r="B554" t="s">
        <v>1199</v>
      </c>
    </row>
    <row r="555" spans="1:2" x14ac:dyDescent="0.25">
      <c r="A555" s="1" t="s">
        <v>1200</v>
      </c>
      <c r="B555" t="s">
        <v>1201</v>
      </c>
    </row>
    <row r="556" spans="1:2" x14ac:dyDescent="0.25">
      <c r="A556" s="1" t="s">
        <v>1202</v>
      </c>
      <c r="B556" t="s">
        <v>1203</v>
      </c>
    </row>
    <row r="557" spans="1:2" x14ac:dyDescent="0.25">
      <c r="A557" s="1" t="s">
        <v>1204</v>
      </c>
      <c r="B557" t="s">
        <v>1205</v>
      </c>
    </row>
    <row r="558" spans="1:2" x14ac:dyDescent="0.25">
      <c r="A558" s="1" t="s">
        <v>1206</v>
      </c>
      <c r="B558" t="s">
        <v>1207</v>
      </c>
    </row>
    <row r="559" spans="1:2" x14ac:dyDescent="0.25">
      <c r="A559" s="1" t="s">
        <v>1208</v>
      </c>
      <c r="B559" t="s">
        <v>1209</v>
      </c>
    </row>
    <row r="560" spans="1:2" x14ac:dyDescent="0.25">
      <c r="A560" s="1" t="s">
        <v>1210</v>
      </c>
      <c r="B560" t="s">
        <v>1211</v>
      </c>
    </row>
    <row r="561" spans="1:2" x14ac:dyDescent="0.25">
      <c r="A561" s="1" t="s">
        <v>1212</v>
      </c>
      <c r="B561" t="s">
        <v>1213</v>
      </c>
    </row>
    <row r="562" spans="1:2" x14ac:dyDescent="0.25">
      <c r="A562" s="1" t="s">
        <v>1214</v>
      </c>
      <c r="B562" t="s">
        <v>1215</v>
      </c>
    </row>
    <row r="563" spans="1:2" x14ac:dyDescent="0.25">
      <c r="A563" s="1" t="s">
        <v>1216</v>
      </c>
      <c r="B563" t="s">
        <v>1217</v>
      </c>
    </row>
    <row r="564" spans="1:2" x14ac:dyDescent="0.25">
      <c r="A564" s="1" t="s">
        <v>1218</v>
      </c>
      <c r="B564" t="s">
        <v>1219</v>
      </c>
    </row>
    <row r="565" spans="1:2" x14ac:dyDescent="0.25">
      <c r="A565" s="1" t="s">
        <v>1220</v>
      </c>
      <c r="B565" t="s">
        <v>1221</v>
      </c>
    </row>
    <row r="566" spans="1:2" x14ac:dyDescent="0.25">
      <c r="A566" s="1" t="s">
        <v>1222</v>
      </c>
      <c r="B566" t="s">
        <v>1223</v>
      </c>
    </row>
    <row r="567" spans="1:2" x14ac:dyDescent="0.25">
      <c r="A567" s="1" t="s">
        <v>1224</v>
      </c>
      <c r="B567" t="s">
        <v>1225</v>
      </c>
    </row>
    <row r="568" spans="1:2" x14ac:dyDescent="0.25">
      <c r="A568" s="1" t="s">
        <v>1226</v>
      </c>
      <c r="B568" t="s">
        <v>1227</v>
      </c>
    </row>
    <row r="569" spans="1:2" x14ac:dyDescent="0.25">
      <c r="A569" s="1" t="s">
        <v>1228</v>
      </c>
      <c r="B569" t="s">
        <v>1229</v>
      </c>
    </row>
    <row r="570" spans="1:2" x14ac:dyDescent="0.25">
      <c r="A570" s="1" t="s">
        <v>410</v>
      </c>
      <c r="B570" t="s">
        <v>411</v>
      </c>
    </row>
    <row r="571" spans="1:2" x14ac:dyDescent="0.25">
      <c r="A571" s="1" t="s">
        <v>390</v>
      </c>
      <c r="B571" t="s">
        <v>391</v>
      </c>
    </row>
    <row r="572" spans="1:2" x14ac:dyDescent="0.25">
      <c r="A572" s="1" t="s">
        <v>1230</v>
      </c>
      <c r="B572" t="s">
        <v>1231</v>
      </c>
    </row>
    <row r="573" spans="1:2" x14ac:dyDescent="0.25">
      <c r="A573" s="1" t="s">
        <v>1232</v>
      </c>
      <c r="B573" t="s">
        <v>1233</v>
      </c>
    </row>
    <row r="574" spans="1:2" x14ac:dyDescent="0.25">
      <c r="A574" s="1" t="s">
        <v>1234</v>
      </c>
      <c r="B574" t="s">
        <v>1235</v>
      </c>
    </row>
    <row r="575" spans="1:2" x14ac:dyDescent="0.25">
      <c r="A575" s="1" t="s">
        <v>1236</v>
      </c>
      <c r="B575" t="s">
        <v>1237</v>
      </c>
    </row>
    <row r="576" spans="1:2" x14ac:dyDescent="0.25">
      <c r="A576" s="1" t="s">
        <v>1238</v>
      </c>
      <c r="B576" t="s">
        <v>1239</v>
      </c>
    </row>
    <row r="577" spans="1:2" x14ac:dyDescent="0.25">
      <c r="A577" s="1" t="s">
        <v>1240</v>
      </c>
      <c r="B577" t="s">
        <v>1241</v>
      </c>
    </row>
    <row r="578" spans="1:2" x14ac:dyDescent="0.25">
      <c r="A578" s="1" t="s">
        <v>1242</v>
      </c>
      <c r="B578" t="s">
        <v>1243</v>
      </c>
    </row>
    <row r="579" spans="1:2" x14ac:dyDescent="0.25">
      <c r="A579" s="1" t="s">
        <v>1244</v>
      </c>
      <c r="B579" t="s">
        <v>1245</v>
      </c>
    </row>
    <row r="580" spans="1:2" x14ac:dyDescent="0.25">
      <c r="A580" s="1" t="s">
        <v>1246</v>
      </c>
      <c r="B580" t="s">
        <v>1247</v>
      </c>
    </row>
    <row r="581" spans="1:2" x14ac:dyDescent="0.25">
      <c r="A581" s="1" t="s">
        <v>1248</v>
      </c>
      <c r="B581" t="s">
        <v>1249</v>
      </c>
    </row>
    <row r="582" spans="1:2" x14ac:dyDescent="0.25">
      <c r="A582" s="1" t="s">
        <v>1250</v>
      </c>
      <c r="B582" t="s">
        <v>1251</v>
      </c>
    </row>
    <row r="583" spans="1:2" x14ac:dyDescent="0.25">
      <c r="A583" s="1" t="s">
        <v>1252</v>
      </c>
      <c r="B583" t="s">
        <v>1253</v>
      </c>
    </row>
    <row r="584" spans="1:2" x14ac:dyDescent="0.25">
      <c r="A584" s="1" t="s">
        <v>1254</v>
      </c>
      <c r="B584" t="s">
        <v>1255</v>
      </c>
    </row>
    <row r="585" spans="1:2" x14ac:dyDescent="0.25">
      <c r="A585" s="1" t="s">
        <v>1256</v>
      </c>
      <c r="B585" t="s">
        <v>1257</v>
      </c>
    </row>
    <row r="586" spans="1:2" x14ac:dyDescent="0.25">
      <c r="A586" s="1" t="s">
        <v>1258</v>
      </c>
      <c r="B586" t="s">
        <v>1259</v>
      </c>
    </row>
    <row r="587" spans="1:2" x14ac:dyDescent="0.25">
      <c r="A587" s="1" t="s">
        <v>1260</v>
      </c>
      <c r="B587" t="s">
        <v>1261</v>
      </c>
    </row>
    <row r="588" spans="1:2" x14ac:dyDescent="0.25">
      <c r="A588" s="1" t="s">
        <v>1262</v>
      </c>
      <c r="B588" t="s">
        <v>1263</v>
      </c>
    </row>
    <row r="589" spans="1:2" x14ac:dyDescent="0.25">
      <c r="A589" s="1" t="s">
        <v>1264</v>
      </c>
      <c r="B589" t="s">
        <v>1265</v>
      </c>
    </row>
    <row r="590" spans="1:2" x14ac:dyDescent="0.25">
      <c r="A590" s="1" t="s">
        <v>1266</v>
      </c>
      <c r="B590" t="s">
        <v>1267</v>
      </c>
    </row>
    <row r="591" spans="1:2" x14ac:dyDescent="0.25">
      <c r="A591" s="1" t="s">
        <v>1268</v>
      </c>
      <c r="B591" t="s">
        <v>1269</v>
      </c>
    </row>
    <row r="592" spans="1:2" x14ac:dyDescent="0.25">
      <c r="A592" s="1" t="s">
        <v>1270</v>
      </c>
      <c r="B592" t="s">
        <v>1271</v>
      </c>
    </row>
    <row r="593" spans="1:2" x14ac:dyDescent="0.25">
      <c r="A593" s="1" t="s">
        <v>1272</v>
      </c>
      <c r="B593" t="s">
        <v>1273</v>
      </c>
    </row>
    <row r="594" spans="1:2" x14ac:dyDescent="0.25">
      <c r="A594" s="1" t="s">
        <v>1274</v>
      </c>
      <c r="B594" t="s">
        <v>1275</v>
      </c>
    </row>
    <row r="595" spans="1:2" x14ac:dyDescent="0.25">
      <c r="A595" s="1" t="s">
        <v>1276</v>
      </c>
      <c r="B595" t="s">
        <v>1277</v>
      </c>
    </row>
    <row r="596" spans="1:2" x14ac:dyDescent="0.25">
      <c r="A596" s="1" t="s">
        <v>1278</v>
      </c>
      <c r="B596" t="s">
        <v>1279</v>
      </c>
    </row>
    <row r="597" spans="1:2" x14ac:dyDescent="0.25">
      <c r="A597" s="1" t="s">
        <v>1280</v>
      </c>
      <c r="B597" t="s">
        <v>1281</v>
      </c>
    </row>
    <row r="598" spans="1:2" x14ac:dyDescent="0.25">
      <c r="A598" s="1" t="s">
        <v>1282</v>
      </c>
      <c r="B598" t="s">
        <v>1283</v>
      </c>
    </row>
    <row r="599" spans="1:2" x14ac:dyDescent="0.25">
      <c r="A599" s="1" t="s">
        <v>1284</v>
      </c>
      <c r="B599" t="s">
        <v>1285</v>
      </c>
    </row>
    <row r="600" spans="1:2" x14ac:dyDescent="0.25">
      <c r="A600" s="1" t="s">
        <v>1286</v>
      </c>
      <c r="B600" t="s">
        <v>1287</v>
      </c>
    </row>
    <row r="601" spans="1:2" x14ac:dyDescent="0.25">
      <c r="A601" s="1" t="s">
        <v>1288</v>
      </c>
      <c r="B601" t="s">
        <v>1289</v>
      </c>
    </row>
    <row r="602" spans="1:2" x14ac:dyDescent="0.25">
      <c r="A602" s="1" t="s">
        <v>1290</v>
      </c>
      <c r="B602" t="s">
        <v>1291</v>
      </c>
    </row>
    <row r="603" spans="1:2" x14ac:dyDescent="0.25">
      <c r="A603" s="1" t="s">
        <v>1292</v>
      </c>
      <c r="B603" t="s">
        <v>1293</v>
      </c>
    </row>
    <row r="604" spans="1:2" x14ac:dyDescent="0.25">
      <c r="A604" s="1" t="s">
        <v>1294</v>
      </c>
      <c r="B604" t="s">
        <v>1295</v>
      </c>
    </row>
    <row r="605" spans="1:2" x14ac:dyDescent="0.25">
      <c r="A605" s="1" t="s">
        <v>1296</v>
      </c>
      <c r="B605" t="s">
        <v>1297</v>
      </c>
    </row>
    <row r="606" spans="1:2" x14ac:dyDescent="0.25">
      <c r="A606" s="1" t="s">
        <v>1298</v>
      </c>
      <c r="B606" t="s">
        <v>1299</v>
      </c>
    </row>
    <row r="607" spans="1:2" x14ac:dyDescent="0.25">
      <c r="A607" s="1" t="s">
        <v>1300</v>
      </c>
      <c r="B607" t="s">
        <v>1301</v>
      </c>
    </row>
    <row r="608" spans="1:2" x14ac:dyDescent="0.25">
      <c r="A608" s="1" t="s">
        <v>1302</v>
      </c>
      <c r="B608" t="s">
        <v>1303</v>
      </c>
    </row>
    <row r="609" spans="1:2" x14ac:dyDescent="0.25">
      <c r="A609" s="1" t="s">
        <v>295</v>
      </c>
      <c r="B609" t="s">
        <v>296</v>
      </c>
    </row>
    <row r="610" spans="1:2" x14ac:dyDescent="0.25">
      <c r="A610" s="1" t="s">
        <v>1304</v>
      </c>
      <c r="B610" t="s">
        <v>1305</v>
      </c>
    </row>
    <row r="611" spans="1:2" x14ac:dyDescent="0.25">
      <c r="A611" s="1" t="s">
        <v>1306</v>
      </c>
      <c r="B611" t="s">
        <v>1307</v>
      </c>
    </row>
    <row r="612" spans="1:2" x14ac:dyDescent="0.25">
      <c r="A612" s="1" t="s">
        <v>1308</v>
      </c>
      <c r="B612" t="s">
        <v>1309</v>
      </c>
    </row>
    <row r="613" spans="1:2" x14ac:dyDescent="0.25">
      <c r="A613" s="1" t="s">
        <v>1310</v>
      </c>
      <c r="B613" t="s">
        <v>1311</v>
      </c>
    </row>
    <row r="614" spans="1:2" x14ac:dyDescent="0.25">
      <c r="A614" s="1" t="s">
        <v>1312</v>
      </c>
      <c r="B614" t="s">
        <v>1313</v>
      </c>
    </row>
    <row r="615" spans="1:2" x14ac:dyDescent="0.25">
      <c r="A615" s="1" t="s">
        <v>1314</v>
      </c>
      <c r="B615" t="s">
        <v>1315</v>
      </c>
    </row>
    <row r="616" spans="1:2" x14ac:dyDescent="0.25">
      <c r="A616" s="1" t="s">
        <v>1316</v>
      </c>
      <c r="B616" t="s">
        <v>1317</v>
      </c>
    </row>
    <row r="617" spans="1:2" x14ac:dyDescent="0.25">
      <c r="A617" s="1" t="s">
        <v>1318</v>
      </c>
      <c r="B617" t="s">
        <v>1319</v>
      </c>
    </row>
    <row r="618" spans="1:2" x14ac:dyDescent="0.25">
      <c r="A618" s="1" t="s">
        <v>1320</v>
      </c>
      <c r="B618" t="s">
        <v>1321</v>
      </c>
    </row>
    <row r="619" spans="1:2" x14ac:dyDescent="0.25">
      <c r="A619" s="1" t="s">
        <v>416</v>
      </c>
      <c r="B619" t="s">
        <v>417</v>
      </c>
    </row>
    <row r="620" spans="1:2" x14ac:dyDescent="0.25">
      <c r="A620" s="1" t="s">
        <v>398</v>
      </c>
      <c r="B620" t="s">
        <v>399</v>
      </c>
    </row>
    <row r="621" spans="1:2" x14ac:dyDescent="0.25">
      <c r="A621" s="1" t="s">
        <v>1322</v>
      </c>
      <c r="B621" t="s">
        <v>1323</v>
      </c>
    </row>
    <row r="622" spans="1:2" x14ac:dyDescent="0.25">
      <c r="A622" s="1" t="s">
        <v>1324</v>
      </c>
      <c r="B622" t="s">
        <v>1325</v>
      </c>
    </row>
    <row r="623" spans="1:2" x14ac:dyDescent="0.25">
      <c r="A623" s="1" t="s">
        <v>1326</v>
      </c>
      <c r="B623" t="s">
        <v>1327</v>
      </c>
    </row>
    <row r="624" spans="1:2" x14ac:dyDescent="0.25">
      <c r="A624" s="1" t="s">
        <v>1328</v>
      </c>
      <c r="B624" t="s">
        <v>1329</v>
      </c>
    </row>
    <row r="625" spans="1:2" x14ac:dyDescent="0.25">
      <c r="A625" s="1" t="s">
        <v>1330</v>
      </c>
      <c r="B625" t="s">
        <v>1331</v>
      </c>
    </row>
    <row r="626" spans="1:2" x14ac:dyDescent="0.25">
      <c r="A626" s="1" t="s">
        <v>1332</v>
      </c>
      <c r="B626" t="s">
        <v>1333</v>
      </c>
    </row>
    <row r="627" spans="1:2" x14ac:dyDescent="0.25">
      <c r="A627" s="1" t="s">
        <v>1334</v>
      </c>
      <c r="B627" t="s">
        <v>1335</v>
      </c>
    </row>
    <row r="628" spans="1:2" x14ac:dyDescent="0.25">
      <c r="A628" s="1" t="s">
        <v>1336</v>
      </c>
      <c r="B628" t="s">
        <v>1337</v>
      </c>
    </row>
    <row r="629" spans="1:2" x14ac:dyDescent="0.25">
      <c r="A629" s="1" t="s">
        <v>1338</v>
      </c>
      <c r="B629" t="s">
        <v>1339</v>
      </c>
    </row>
    <row r="630" spans="1:2" x14ac:dyDescent="0.25">
      <c r="A630" s="1" t="s">
        <v>1340</v>
      </c>
      <c r="B630" t="s">
        <v>1341</v>
      </c>
    </row>
    <row r="631" spans="1:2" x14ac:dyDescent="0.25">
      <c r="A631" s="1" t="s">
        <v>1342</v>
      </c>
      <c r="B631" t="s">
        <v>1343</v>
      </c>
    </row>
    <row r="632" spans="1:2" x14ac:dyDescent="0.25">
      <c r="A632" s="1" t="s">
        <v>1344</v>
      </c>
      <c r="B632" t="s">
        <v>1345</v>
      </c>
    </row>
    <row r="633" spans="1:2" x14ac:dyDescent="0.25">
      <c r="A633" s="1" t="s">
        <v>1346</v>
      </c>
      <c r="B633" t="s">
        <v>1347</v>
      </c>
    </row>
    <row r="634" spans="1:2" x14ac:dyDescent="0.25">
      <c r="A634" s="1" t="s">
        <v>1348</v>
      </c>
      <c r="B634" t="s">
        <v>1349</v>
      </c>
    </row>
    <row r="635" spans="1:2" x14ac:dyDescent="0.25">
      <c r="A635" s="1" t="s">
        <v>1350</v>
      </c>
      <c r="B635" t="s">
        <v>1351</v>
      </c>
    </row>
    <row r="636" spans="1:2" x14ac:dyDescent="0.25">
      <c r="A636" s="1" t="s">
        <v>1352</v>
      </c>
      <c r="B636" t="s">
        <v>1353</v>
      </c>
    </row>
    <row r="637" spans="1:2" x14ac:dyDescent="0.25">
      <c r="A637" s="1" t="s">
        <v>1354</v>
      </c>
      <c r="B637" t="s">
        <v>1355</v>
      </c>
    </row>
    <row r="638" spans="1:2" x14ac:dyDescent="0.25">
      <c r="A638" s="1" t="s">
        <v>1356</v>
      </c>
      <c r="B638" t="s">
        <v>1357</v>
      </c>
    </row>
    <row r="639" spans="1:2" x14ac:dyDescent="0.25">
      <c r="A639" s="1" t="s">
        <v>1358</v>
      </c>
      <c r="B639" t="s">
        <v>1359</v>
      </c>
    </row>
    <row r="640" spans="1:2" x14ac:dyDescent="0.25">
      <c r="A640" s="1" t="s">
        <v>288</v>
      </c>
      <c r="B640" t="s">
        <v>1360</v>
      </c>
    </row>
    <row r="641" spans="1:2" x14ac:dyDescent="0.25">
      <c r="A641" s="1" t="s">
        <v>1361</v>
      </c>
      <c r="B641" t="s">
        <v>1362</v>
      </c>
    </row>
    <row r="642" spans="1:2" x14ac:dyDescent="0.25">
      <c r="A642" s="1" t="s">
        <v>1363</v>
      </c>
      <c r="B642" t="s">
        <v>1364</v>
      </c>
    </row>
    <row r="643" spans="1:2" x14ac:dyDescent="0.25">
      <c r="A643" s="1" t="s">
        <v>1365</v>
      </c>
      <c r="B643" t="s">
        <v>1366</v>
      </c>
    </row>
    <row r="644" spans="1:2" x14ac:dyDescent="0.25">
      <c r="A644" s="1" t="s">
        <v>1367</v>
      </c>
      <c r="B644" t="s">
        <v>1368</v>
      </c>
    </row>
    <row r="645" spans="1:2" x14ac:dyDescent="0.25">
      <c r="A645" s="1" t="s">
        <v>1369</v>
      </c>
      <c r="B645" t="s">
        <v>1370</v>
      </c>
    </row>
    <row r="646" spans="1:2" x14ac:dyDescent="0.25">
      <c r="A646" s="1" t="s">
        <v>1371</v>
      </c>
      <c r="B646" t="s">
        <v>1372</v>
      </c>
    </row>
    <row r="647" spans="1:2" x14ac:dyDescent="0.25">
      <c r="A647" s="1" t="s">
        <v>1373</v>
      </c>
      <c r="B647" t="s">
        <v>1374</v>
      </c>
    </row>
    <row r="648" spans="1:2" x14ac:dyDescent="0.25">
      <c r="A648" s="1" t="s">
        <v>1375</v>
      </c>
      <c r="B648" t="s">
        <v>1376</v>
      </c>
    </row>
    <row r="649" spans="1:2" x14ac:dyDescent="0.25">
      <c r="A649" s="1" t="s">
        <v>1377</v>
      </c>
      <c r="B649" t="s">
        <v>1378</v>
      </c>
    </row>
    <row r="650" spans="1:2" x14ac:dyDescent="0.25">
      <c r="A650" s="1" t="s">
        <v>1379</v>
      </c>
      <c r="B650" t="s">
        <v>1380</v>
      </c>
    </row>
    <row r="651" spans="1:2" x14ac:dyDescent="0.25">
      <c r="A651" s="1" t="s">
        <v>1381</v>
      </c>
      <c r="B651" t="s">
        <v>1382</v>
      </c>
    </row>
    <row r="652" spans="1:2" x14ac:dyDescent="0.25">
      <c r="A652" s="1" t="s">
        <v>1383</v>
      </c>
      <c r="B652" t="s">
        <v>1384</v>
      </c>
    </row>
    <row r="653" spans="1:2" x14ac:dyDescent="0.25">
      <c r="A653" s="1" t="s">
        <v>1385</v>
      </c>
      <c r="B653" t="s">
        <v>1386</v>
      </c>
    </row>
    <row r="654" spans="1:2" x14ac:dyDescent="0.25">
      <c r="A654" s="1" t="s">
        <v>1387</v>
      </c>
      <c r="B654" t="s">
        <v>1388</v>
      </c>
    </row>
    <row r="655" spans="1:2" x14ac:dyDescent="0.25">
      <c r="A655" s="1" t="s">
        <v>1389</v>
      </c>
      <c r="B655" t="s">
        <v>1390</v>
      </c>
    </row>
    <row r="656" spans="1:2" x14ac:dyDescent="0.25">
      <c r="A656" s="1" t="s">
        <v>1391</v>
      </c>
      <c r="B656" t="s">
        <v>1392</v>
      </c>
    </row>
    <row r="657" spans="1:2" x14ac:dyDescent="0.25">
      <c r="A657" s="1" t="s">
        <v>1393</v>
      </c>
      <c r="B657" t="s">
        <v>1394</v>
      </c>
    </row>
    <row r="658" spans="1:2" x14ac:dyDescent="0.25">
      <c r="A658" s="1" t="s">
        <v>1395</v>
      </c>
      <c r="B658" t="s">
        <v>1396</v>
      </c>
    </row>
    <row r="659" spans="1:2" x14ac:dyDescent="0.25">
      <c r="A659" s="1" t="s">
        <v>1397</v>
      </c>
      <c r="B659" t="s">
        <v>1398</v>
      </c>
    </row>
    <row r="660" spans="1:2" x14ac:dyDescent="0.25">
      <c r="A660" s="1" t="s">
        <v>1399</v>
      </c>
      <c r="B660" t="s">
        <v>1400</v>
      </c>
    </row>
    <row r="661" spans="1:2" x14ac:dyDescent="0.25">
      <c r="A661" s="1" t="s">
        <v>1401</v>
      </c>
      <c r="B661" t="s">
        <v>1402</v>
      </c>
    </row>
    <row r="662" spans="1:2" x14ac:dyDescent="0.25">
      <c r="A662" s="1" t="s">
        <v>1403</v>
      </c>
      <c r="B662" t="s">
        <v>1404</v>
      </c>
    </row>
    <row r="663" spans="1:2" x14ac:dyDescent="0.25">
      <c r="A663" s="1" t="s">
        <v>1405</v>
      </c>
      <c r="B663" t="s">
        <v>1406</v>
      </c>
    </row>
    <row r="664" spans="1:2" x14ac:dyDescent="0.25">
      <c r="A664" s="1" t="s">
        <v>123</v>
      </c>
      <c r="B664" t="s">
        <v>1407</v>
      </c>
    </row>
    <row r="665" spans="1:2" x14ac:dyDescent="0.25">
      <c r="A665" s="1" t="s">
        <v>1408</v>
      </c>
      <c r="B665" t="s">
        <v>1409</v>
      </c>
    </row>
    <row r="666" spans="1:2" x14ac:dyDescent="0.25">
      <c r="A666" s="1" t="s">
        <v>1410</v>
      </c>
      <c r="B666" t="s">
        <v>1411</v>
      </c>
    </row>
    <row r="667" spans="1:2" x14ac:dyDescent="0.25">
      <c r="A667" s="1" t="s">
        <v>1412</v>
      </c>
      <c r="B667" t="s">
        <v>1413</v>
      </c>
    </row>
    <row r="668" spans="1:2" x14ac:dyDescent="0.25">
      <c r="A668" s="1" t="s">
        <v>1414</v>
      </c>
      <c r="B668" t="s">
        <v>1415</v>
      </c>
    </row>
    <row r="669" spans="1:2" x14ac:dyDescent="0.25">
      <c r="A669" s="1" t="s">
        <v>1416</v>
      </c>
      <c r="B669" t="s">
        <v>1417</v>
      </c>
    </row>
    <row r="670" spans="1:2" x14ac:dyDescent="0.25">
      <c r="A670" s="1" t="s">
        <v>1418</v>
      </c>
      <c r="B670" t="s">
        <v>1419</v>
      </c>
    </row>
    <row r="671" spans="1:2" x14ac:dyDescent="0.25">
      <c r="A671" s="1" t="s">
        <v>1420</v>
      </c>
      <c r="B671" t="s">
        <v>1421</v>
      </c>
    </row>
    <row r="672" spans="1:2" x14ac:dyDescent="0.25">
      <c r="A672" s="1" t="s">
        <v>1422</v>
      </c>
      <c r="B672" t="s">
        <v>1423</v>
      </c>
    </row>
    <row r="673" spans="1:2" x14ac:dyDescent="0.25">
      <c r="A673" s="1" t="s">
        <v>1424</v>
      </c>
      <c r="B673" t="s">
        <v>1425</v>
      </c>
    </row>
    <row r="674" spans="1:2" x14ac:dyDescent="0.25">
      <c r="A674" s="1" t="s">
        <v>1426</v>
      </c>
      <c r="B674" t="s">
        <v>1427</v>
      </c>
    </row>
    <row r="675" spans="1:2" x14ac:dyDescent="0.25">
      <c r="A675" s="1" t="s">
        <v>1428</v>
      </c>
      <c r="B675" t="s">
        <v>1429</v>
      </c>
    </row>
    <row r="676" spans="1:2" x14ac:dyDescent="0.25">
      <c r="A676" s="1" t="s">
        <v>1430</v>
      </c>
      <c r="B676" t="s">
        <v>1431</v>
      </c>
    </row>
    <row r="677" spans="1:2" x14ac:dyDescent="0.25">
      <c r="A677" s="1" t="s">
        <v>1432</v>
      </c>
      <c r="B677" t="s">
        <v>1433</v>
      </c>
    </row>
    <row r="678" spans="1:2" x14ac:dyDescent="0.25">
      <c r="A678" s="1" t="s">
        <v>1434</v>
      </c>
      <c r="B678" t="s">
        <v>1435</v>
      </c>
    </row>
    <row r="679" spans="1:2" x14ac:dyDescent="0.25">
      <c r="A679" s="1" t="s">
        <v>1436</v>
      </c>
      <c r="B679" t="s">
        <v>1437</v>
      </c>
    </row>
    <row r="680" spans="1:2" x14ac:dyDescent="0.25">
      <c r="A680" s="1" t="s">
        <v>1438</v>
      </c>
      <c r="B680" t="s">
        <v>1439</v>
      </c>
    </row>
    <row r="681" spans="1:2" x14ac:dyDescent="0.25">
      <c r="A681" s="1" t="s">
        <v>1440</v>
      </c>
      <c r="B681" t="s">
        <v>1441</v>
      </c>
    </row>
    <row r="682" spans="1:2" x14ac:dyDescent="0.25">
      <c r="A682" s="1" t="s">
        <v>1442</v>
      </c>
      <c r="B682" t="s">
        <v>1443</v>
      </c>
    </row>
    <row r="683" spans="1:2" x14ac:dyDescent="0.25">
      <c r="A683" s="1" t="s">
        <v>1444</v>
      </c>
      <c r="B683" t="s">
        <v>1445</v>
      </c>
    </row>
    <row r="684" spans="1:2" x14ac:dyDescent="0.25">
      <c r="A684" s="1" t="s">
        <v>1446</v>
      </c>
      <c r="B684" t="s">
        <v>1447</v>
      </c>
    </row>
    <row r="685" spans="1:2" x14ac:dyDescent="0.25">
      <c r="A685" s="1" t="s">
        <v>1448</v>
      </c>
      <c r="B685" t="s">
        <v>1449</v>
      </c>
    </row>
    <row r="686" spans="1:2" x14ac:dyDescent="0.25">
      <c r="A686" s="1" t="s">
        <v>1450</v>
      </c>
      <c r="B686" t="s">
        <v>1451</v>
      </c>
    </row>
    <row r="687" spans="1:2" x14ac:dyDescent="0.25">
      <c r="A687" s="1" t="s">
        <v>1452</v>
      </c>
      <c r="B687" t="s">
        <v>1453</v>
      </c>
    </row>
    <row r="688" spans="1:2" x14ac:dyDescent="0.25">
      <c r="A688" s="1" t="s">
        <v>1454</v>
      </c>
      <c r="B688" t="s">
        <v>1455</v>
      </c>
    </row>
    <row r="689" spans="1:2" x14ac:dyDescent="0.25">
      <c r="A689" s="1" t="s">
        <v>1456</v>
      </c>
      <c r="B689" t="s">
        <v>1457</v>
      </c>
    </row>
    <row r="690" spans="1:2" x14ac:dyDescent="0.25">
      <c r="A690" s="1" t="s">
        <v>429</v>
      </c>
      <c r="B690" t="s">
        <v>1458</v>
      </c>
    </row>
    <row r="691" spans="1:2" x14ac:dyDescent="0.25">
      <c r="A691" s="1" t="s">
        <v>1459</v>
      </c>
      <c r="B691" t="s">
        <v>1460</v>
      </c>
    </row>
    <row r="692" spans="1:2" x14ac:dyDescent="0.25">
      <c r="A692" s="1" t="s">
        <v>1461</v>
      </c>
      <c r="B692" t="s">
        <v>1462</v>
      </c>
    </row>
    <row r="693" spans="1:2" x14ac:dyDescent="0.25">
      <c r="A693" s="1" t="s">
        <v>1463</v>
      </c>
      <c r="B693" t="s">
        <v>1464</v>
      </c>
    </row>
    <row r="694" spans="1:2" x14ac:dyDescent="0.25">
      <c r="A694" s="1" t="s">
        <v>1465</v>
      </c>
      <c r="B694" t="s">
        <v>1466</v>
      </c>
    </row>
    <row r="695" spans="1:2" x14ac:dyDescent="0.25">
      <c r="A695" s="1" t="s">
        <v>1467</v>
      </c>
      <c r="B695" t="s">
        <v>1468</v>
      </c>
    </row>
    <row r="696" spans="1:2" x14ac:dyDescent="0.25">
      <c r="A696" s="1" t="s">
        <v>1469</v>
      </c>
      <c r="B696" t="s">
        <v>1470</v>
      </c>
    </row>
    <row r="697" spans="1:2" x14ac:dyDescent="0.25">
      <c r="A697" s="1" t="s">
        <v>1471</v>
      </c>
      <c r="B697" t="s">
        <v>1472</v>
      </c>
    </row>
    <row r="698" spans="1:2" x14ac:dyDescent="0.25">
      <c r="A698" s="1" t="s">
        <v>1473</v>
      </c>
      <c r="B698" t="s">
        <v>1474</v>
      </c>
    </row>
    <row r="699" spans="1:2" x14ac:dyDescent="0.25">
      <c r="A699" s="1" t="s">
        <v>1475</v>
      </c>
      <c r="B699" t="s">
        <v>1476</v>
      </c>
    </row>
    <row r="700" spans="1:2" x14ac:dyDescent="0.25">
      <c r="A700" s="1" t="s">
        <v>1477</v>
      </c>
      <c r="B700" t="s">
        <v>1478</v>
      </c>
    </row>
    <row r="701" spans="1:2" x14ac:dyDescent="0.25">
      <c r="A701" s="1" t="s">
        <v>1479</v>
      </c>
      <c r="B701" t="s">
        <v>1480</v>
      </c>
    </row>
    <row r="702" spans="1:2" x14ac:dyDescent="0.25">
      <c r="A702" s="1" t="s">
        <v>1481</v>
      </c>
      <c r="B702" t="s">
        <v>1482</v>
      </c>
    </row>
    <row r="703" spans="1:2" x14ac:dyDescent="0.25">
      <c r="A703" s="1" t="s">
        <v>1483</v>
      </c>
      <c r="B703" t="s">
        <v>1484</v>
      </c>
    </row>
    <row r="704" spans="1:2" x14ac:dyDescent="0.25">
      <c r="A704" s="1" t="s">
        <v>1485</v>
      </c>
      <c r="B704" t="s">
        <v>1486</v>
      </c>
    </row>
    <row r="705" spans="1:2" x14ac:dyDescent="0.25">
      <c r="A705" s="1" t="s">
        <v>1487</v>
      </c>
      <c r="B705" t="s">
        <v>1488</v>
      </c>
    </row>
    <row r="706" spans="1:2" x14ac:dyDescent="0.25">
      <c r="A706" s="1" t="s">
        <v>1489</v>
      </c>
      <c r="B706" t="s">
        <v>1490</v>
      </c>
    </row>
    <row r="707" spans="1:2" x14ac:dyDescent="0.25">
      <c r="A707" s="1" t="s">
        <v>1491</v>
      </c>
      <c r="B707" t="s">
        <v>1492</v>
      </c>
    </row>
    <row r="708" spans="1:2" x14ac:dyDescent="0.25">
      <c r="A708" s="1" t="s">
        <v>1493</v>
      </c>
      <c r="B708" t="s">
        <v>1494</v>
      </c>
    </row>
    <row r="709" spans="1:2" x14ac:dyDescent="0.25">
      <c r="A709" s="1" t="s">
        <v>1495</v>
      </c>
      <c r="B709" t="s">
        <v>1496</v>
      </c>
    </row>
    <row r="710" spans="1:2" x14ac:dyDescent="0.25">
      <c r="A710" s="1" t="s">
        <v>1497</v>
      </c>
      <c r="B710" t="s">
        <v>1498</v>
      </c>
    </row>
    <row r="711" spans="1:2" x14ac:dyDescent="0.25">
      <c r="A711" s="1" t="s">
        <v>1499</v>
      </c>
      <c r="B711" t="s">
        <v>1500</v>
      </c>
    </row>
    <row r="712" spans="1:2" x14ac:dyDescent="0.25">
      <c r="A712" s="1" t="s">
        <v>1501</v>
      </c>
      <c r="B712" t="s">
        <v>1502</v>
      </c>
    </row>
    <row r="713" spans="1:2" x14ac:dyDescent="0.25">
      <c r="A713" s="1" t="s">
        <v>1503</v>
      </c>
      <c r="B713" t="s">
        <v>1504</v>
      </c>
    </row>
    <row r="714" spans="1:2" x14ac:dyDescent="0.25">
      <c r="A714" s="1" t="s">
        <v>1505</v>
      </c>
      <c r="B714" t="s">
        <v>1506</v>
      </c>
    </row>
    <row r="715" spans="1:2" x14ac:dyDescent="0.25">
      <c r="A715" s="1" t="s">
        <v>1507</v>
      </c>
      <c r="B715" t="s">
        <v>1508</v>
      </c>
    </row>
    <row r="716" spans="1:2" x14ac:dyDescent="0.25">
      <c r="A716" s="1" t="s">
        <v>1509</v>
      </c>
      <c r="B716" t="s">
        <v>1510</v>
      </c>
    </row>
    <row r="717" spans="1:2" x14ac:dyDescent="0.25">
      <c r="A717" s="1" t="s">
        <v>1511</v>
      </c>
      <c r="B717" t="s">
        <v>1512</v>
      </c>
    </row>
    <row r="718" spans="1:2" x14ac:dyDescent="0.25">
      <c r="A718" s="1" t="s">
        <v>1513</v>
      </c>
      <c r="B718" t="s">
        <v>1514</v>
      </c>
    </row>
    <row r="719" spans="1:2" x14ac:dyDescent="0.25">
      <c r="A719" s="1" t="s">
        <v>426</v>
      </c>
      <c r="B719" t="s">
        <v>427</v>
      </c>
    </row>
    <row r="720" spans="1:2" x14ac:dyDescent="0.25">
      <c r="A720" s="1" t="s">
        <v>1515</v>
      </c>
      <c r="B720" t="s">
        <v>1516</v>
      </c>
    </row>
    <row r="721" spans="1:2" x14ac:dyDescent="0.25">
      <c r="A721" s="1" t="s">
        <v>1517</v>
      </c>
      <c r="B721" t="s">
        <v>1518</v>
      </c>
    </row>
    <row r="722" spans="1:2" x14ac:dyDescent="0.25">
      <c r="A722" s="1" t="s">
        <v>1519</v>
      </c>
      <c r="B722" t="s">
        <v>1520</v>
      </c>
    </row>
    <row r="723" spans="1:2" x14ac:dyDescent="0.25">
      <c r="A723" s="1" t="s">
        <v>1521</v>
      </c>
      <c r="B723" t="s">
        <v>1522</v>
      </c>
    </row>
    <row r="724" spans="1:2" x14ac:dyDescent="0.25">
      <c r="A724" s="1" t="s">
        <v>1523</v>
      </c>
      <c r="B724" t="s">
        <v>1524</v>
      </c>
    </row>
    <row r="725" spans="1:2" x14ac:dyDescent="0.25">
      <c r="A725" s="1" t="s">
        <v>1525</v>
      </c>
      <c r="B725" t="s">
        <v>1526</v>
      </c>
    </row>
    <row r="726" spans="1:2" x14ac:dyDescent="0.25">
      <c r="A726" s="1" t="s">
        <v>1527</v>
      </c>
      <c r="B726" t="s">
        <v>1528</v>
      </c>
    </row>
    <row r="727" spans="1:2" x14ac:dyDescent="0.25">
      <c r="A727" s="1" t="s">
        <v>1529</v>
      </c>
      <c r="B727" t="s">
        <v>1530</v>
      </c>
    </row>
    <row r="728" spans="1:2" x14ac:dyDescent="0.25">
      <c r="A728" s="1" t="s">
        <v>1531</v>
      </c>
      <c r="B728" t="s">
        <v>1532</v>
      </c>
    </row>
    <row r="729" spans="1:2" x14ac:dyDescent="0.25">
      <c r="A729" s="1" t="s">
        <v>1533</v>
      </c>
      <c r="B729" t="s">
        <v>1534</v>
      </c>
    </row>
    <row r="730" spans="1:2" x14ac:dyDescent="0.25">
      <c r="A730" s="1" t="s">
        <v>1535</v>
      </c>
      <c r="B730" t="s">
        <v>1536</v>
      </c>
    </row>
    <row r="731" spans="1:2" x14ac:dyDescent="0.25">
      <c r="A731" s="1" t="s">
        <v>1537</v>
      </c>
      <c r="B731" t="s">
        <v>1538</v>
      </c>
    </row>
    <row r="732" spans="1:2" x14ac:dyDescent="0.25">
      <c r="A732" s="1" t="s">
        <v>1539</v>
      </c>
      <c r="B732" t="s">
        <v>1540</v>
      </c>
    </row>
    <row r="733" spans="1:2" x14ac:dyDescent="0.25">
      <c r="A733" s="1" t="s">
        <v>1549</v>
      </c>
      <c r="B733" t="s">
        <v>1550</v>
      </c>
    </row>
    <row r="734" spans="1:2" x14ac:dyDescent="0.25">
      <c r="A734" s="1" t="s">
        <v>1554</v>
      </c>
      <c r="B734" t="s">
        <v>1555</v>
      </c>
    </row>
    <row r="735" spans="1:2" x14ac:dyDescent="0.25">
      <c r="A735" s="1" t="s">
        <v>1570</v>
      </c>
      <c r="B735" t="s">
        <v>1571</v>
      </c>
    </row>
    <row r="736" spans="1:2" x14ac:dyDescent="0.25">
      <c r="A736" s="1" t="s">
        <v>1583</v>
      </c>
      <c r="B736" t="s">
        <v>1584</v>
      </c>
    </row>
    <row r="737" spans="1:2" x14ac:dyDescent="0.25">
      <c r="A737" s="1" t="s">
        <v>1615</v>
      </c>
      <c r="B737" t="s">
        <v>1616</v>
      </c>
    </row>
    <row r="738" spans="1:2" x14ac:dyDescent="0.25">
      <c r="A738" s="1" t="s">
        <v>1634</v>
      </c>
      <c r="B738" t="s">
        <v>1635</v>
      </c>
    </row>
    <row r="739" spans="1:2" x14ac:dyDescent="0.25">
      <c r="A739" s="1" t="s">
        <v>1646</v>
      </c>
      <c r="B739" t="s">
        <v>1647</v>
      </c>
    </row>
    <row r="740" spans="1:2" x14ac:dyDescent="0.25">
      <c r="A740" s="1" t="s">
        <v>1649</v>
      </c>
      <c r="B740" t="s">
        <v>1650</v>
      </c>
    </row>
    <row r="741" spans="1:2" x14ac:dyDescent="0.25">
      <c r="A741" s="1" t="s">
        <v>1654</v>
      </c>
      <c r="B741" t="s">
        <v>1655</v>
      </c>
    </row>
    <row r="742" spans="1:2" x14ac:dyDescent="0.25">
      <c r="A742" s="1" t="s">
        <v>1658</v>
      </c>
      <c r="B742" t="s">
        <v>1659</v>
      </c>
    </row>
    <row r="743" spans="1:2" x14ac:dyDescent="0.25">
      <c r="A743" s="1" t="s">
        <v>1662</v>
      </c>
      <c r="B743" t="s">
        <v>1663</v>
      </c>
    </row>
    <row r="744" spans="1:2" x14ac:dyDescent="0.25">
      <c r="A744" s="1" t="s">
        <v>1691</v>
      </c>
      <c r="B744" t="s">
        <v>1692</v>
      </c>
    </row>
    <row r="745" spans="1:2" x14ac:dyDescent="0.25">
      <c r="A745" s="1" t="s">
        <v>1699</v>
      </c>
      <c r="B745" t="s">
        <v>1700</v>
      </c>
    </row>
    <row r="746" spans="1:2" x14ac:dyDescent="0.25">
      <c r="A746" s="1" t="s">
        <v>1702</v>
      </c>
      <c r="B746" t="s">
        <v>1703</v>
      </c>
    </row>
    <row r="747" spans="1:2" x14ac:dyDescent="0.25">
      <c r="A747" s="1" t="s">
        <v>1704</v>
      </c>
      <c r="B747" t="s">
        <v>1705</v>
      </c>
    </row>
    <row r="748" spans="1:2" x14ac:dyDescent="0.25">
      <c r="A748" s="1" t="s">
        <v>1706</v>
      </c>
      <c r="B748" t="s">
        <v>1707</v>
      </c>
    </row>
    <row r="749" spans="1:2" x14ac:dyDescent="0.25">
      <c r="A749" s="1" t="s">
        <v>1726</v>
      </c>
      <c r="B749" t="s">
        <v>1727</v>
      </c>
    </row>
    <row r="750" spans="1:2" x14ac:dyDescent="0.25">
      <c r="A750" s="1" t="s">
        <v>1730</v>
      </c>
      <c r="B750" t="s">
        <v>1731</v>
      </c>
    </row>
    <row r="751" spans="1:2" x14ac:dyDescent="0.25">
      <c r="A751" s="1" t="s">
        <v>1745</v>
      </c>
      <c r="B751" t="s">
        <v>1746</v>
      </c>
    </row>
    <row r="752" spans="1:2" x14ac:dyDescent="0.25">
      <c r="A752" s="1" t="s">
        <v>1748</v>
      </c>
      <c r="B752" t="s">
        <v>1749</v>
      </c>
    </row>
    <row r="753" spans="1:2" x14ac:dyDescent="0.25">
      <c r="A753" s="1" t="s">
        <v>1753</v>
      </c>
      <c r="B753" t="s">
        <v>1754</v>
      </c>
    </row>
    <row r="754" spans="1:2" x14ac:dyDescent="0.25">
      <c r="A754" s="1" t="s">
        <v>1757</v>
      </c>
      <c r="B754" t="s">
        <v>1758</v>
      </c>
    </row>
    <row r="755" spans="1:2" x14ac:dyDescent="0.25">
      <c r="A755" s="1" t="s">
        <v>1760</v>
      </c>
      <c r="B755" t="s">
        <v>1761</v>
      </c>
    </row>
    <row r="756" spans="1:2" x14ac:dyDescent="0.25">
      <c r="A756" s="1" t="s">
        <v>1766</v>
      </c>
      <c r="B756" t="s">
        <v>1767</v>
      </c>
    </row>
    <row r="757" spans="1:2" x14ac:dyDescent="0.25">
      <c r="A757" s="1" t="s">
        <v>1770</v>
      </c>
      <c r="B757" t="s">
        <v>1771</v>
      </c>
    </row>
    <row r="758" spans="1:2" x14ac:dyDescent="0.25">
      <c r="A758" s="1" t="s">
        <v>1776</v>
      </c>
      <c r="B758" t="s">
        <v>1777</v>
      </c>
    </row>
    <row r="759" spans="1:2" x14ac:dyDescent="0.25">
      <c r="A759" s="1" t="s">
        <v>1793</v>
      </c>
      <c r="B759" t="s">
        <v>1794</v>
      </c>
    </row>
    <row r="760" spans="1:2" x14ac:dyDescent="0.25">
      <c r="A760" s="1" t="s">
        <v>1795</v>
      </c>
      <c r="B760" t="s">
        <v>1796</v>
      </c>
    </row>
    <row r="761" spans="1:2" x14ac:dyDescent="0.25">
      <c r="A761" s="1" t="s">
        <v>1800</v>
      </c>
      <c r="B761" t="s">
        <v>1801</v>
      </c>
    </row>
    <row r="762" spans="1:2" x14ac:dyDescent="0.25">
      <c r="A762" s="1" t="s">
        <v>1799</v>
      </c>
      <c r="B762" t="s">
        <v>1802</v>
      </c>
    </row>
    <row r="763" spans="1:2" x14ac:dyDescent="0.25">
      <c r="A763" s="1" t="s">
        <v>1804</v>
      </c>
      <c r="B763" t="s">
        <v>1805</v>
      </c>
    </row>
    <row r="764" spans="1:2" x14ac:dyDescent="0.25">
      <c r="A764" s="1" t="s">
        <v>1807</v>
      </c>
      <c r="B764" t="s">
        <v>1808</v>
      </c>
    </row>
    <row r="765" spans="1:2" x14ac:dyDescent="0.25">
      <c r="A765" s="1" t="s">
        <v>1809</v>
      </c>
      <c r="B765" t="s">
        <v>1810</v>
      </c>
    </row>
    <row r="766" spans="1:2" x14ac:dyDescent="0.25">
      <c r="A766" s="1" t="s">
        <v>1815</v>
      </c>
      <c r="B766" t="s">
        <v>1816</v>
      </c>
    </row>
    <row r="767" spans="1:2" x14ac:dyDescent="0.25">
      <c r="A767" s="1" t="s">
        <v>1817</v>
      </c>
      <c r="B767" t="s">
        <v>1818</v>
      </c>
    </row>
    <row r="768" spans="1:2" x14ac:dyDescent="0.25">
      <c r="A768" s="1" t="s">
        <v>1820</v>
      </c>
      <c r="B768" t="s">
        <v>1821</v>
      </c>
    </row>
    <row r="769" spans="1:2" x14ac:dyDescent="0.25">
      <c r="A769" s="1" t="s">
        <v>1824</v>
      </c>
      <c r="B769" t="s">
        <v>1825</v>
      </c>
    </row>
    <row r="770" spans="1:2" x14ac:dyDescent="0.25">
      <c r="A770" s="1" t="s">
        <v>1843</v>
      </c>
      <c r="B770" t="s">
        <v>1844</v>
      </c>
    </row>
  </sheetData>
  <autoFilter ref="A1:B1"/>
  <conditionalFormatting sqref="A1:A1048576">
    <cfRule type="duplicateValues" dxfId="26" priority="1"/>
  </conditionalFormatting>
  <dataValidations disablePrompts="1" count="2">
    <dataValidation allowBlank="1" showInputMessage="1" showErrorMessage="1" errorTitle="Error" error="debe ingresar un nombre que tenga entre 3 y 40 carácteres " promptTitle=" " sqref="B72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J23"/>
  <sheetViews>
    <sheetView showGridLines="0" zoomScaleNormal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10" ht="79.5" customHeight="1" thickBot="1" x14ac:dyDescent="0.3"/>
    <row r="2" spans="2:10" x14ac:dyDescent="0.25">
      <c r="B2" s="5" t="s">
        <v>17</v>
      </c>
      <c r="D2" s="10" t="s">
        <v>1774</v>
      </c>
    </row>
    <row r="3" spans="2:10" x14ac:dyDescent="0.25">
      <c r="B3" s="5" t="s">
        <v>2</v>
      </c>
      <c r="D3" s="27" t="str">
        <f>+J3</f>
        <v>31/12/2021</v>
      </c>
      <c r="E3" s="65" t="s">
        <v>1841</v>
      </c>
      <c r="F3" s="25" t="str">
        <f>+LEFT(E3,2)</f>
        <v>31</v>
      </c>
      <c r="G3" s="25" t="str">
        <f>+RIGHT(E3,2)</f>
        <v>12</v>
      </c>
      <c r="H3" s="26" t="s">
        <v>358</v>
      </c>
      <c r="I3" s="25" t="s">
        <v>93</v>
      </c>
      <c r="J3" s="25" t="str">
        <f>+F3&amp;I3&amp;G3&amp;I3&amp;H3</f>
        <v>31/12/2021</v>
      </c>
    </row>
    <row r="4" spans="2:10" x14ac:dyDescent="0.25">
      <c r="B4" s="5" t="s">
        <v>3</v>
      </c>
      <c r="D4" s="12" t="s">
        <v>1</v>
      </c>
    </row>
    <row r="5" spans="2:10" x14ac:dyDescent="0.25">
      <c r="B5" s="19" t="s">
        <v>4</v>
      </c>
      <c r="D5" s="12" t="s">
        <v>92</v>
      </c>
    </row>
    <row r="6" spans="2:10" x14ac:dyDescent="0.25">
      <c r="B6" s="6" t="s">
        <v>84</v>
      </c>
      <c r="D6" s="12" t="s">
        <v>1840</v>
      </c>
    </row>
    <row r="7" spans="2:10" x14ac:dyDescent="0.25">
      <c r="B7" s="6" t="s">
        <v>83</v>
      </c>
      <c r="D7" s="12" t="s">
        <v>1839</v>
      </c>
    </row>
    <row r="8" spans="2:10" x14ac:dyDescent="0.25">
      <c r="B8" s="6" t="s">
        <v>82</v>
      </c>
      <c r="D8" s="13"/>
    </row>
    <row r="9" spans="2:10" x14ac:dyDescent="0.25">
      <c r="B9" s="5" t="s">
        <v>81</v>
      </c>
      <c r="D9" s="14">
        <f>+D8</f>
        <v>0</v>
      </c>
    </row>
    <row r="10" spans="2:10" x14ac:dyDescent="0.25">
      <c r="B10" s="5" t="s">
        <v>82</v>
      </c>
      <c r="D10" s="21">
        <f>+D9</f>
        <v>0</v>
      </c>
    </row>
    <row r="11" spans="2:10" x14ac:dyDescent="0.25">
      <c r="B11" s="5" t="s">
        <v>81</v>
      </c>
      <c r="D11" s="16">
        <f>+D10</f>
        <v>0</v>
      </c>
    </row>
    <row r="12" spans="2:10" x14ac:dyDescent="0.25">
      <c r="B12" s="5" t="s">
        <v>80</v>
      </c>
      <c r="D12" s="16">
        <v>0</v>
      </c>
    </row>
    <row r="13" spans="2:10" x14ac:dyDescent="0.25">
      <c r="B13" s="5" t="s">
        <v>79</v>
      </c>
      <c r="D13" s="8">
        <v>0</v>
      </c>
    </row>
    <row r="14" spans="2:10" x14ac:dyDescent="0.25">
      <c r="B14" s="5" t="s">
        <v>78</v>
      </c>
      <c r="D14" s="15">
        <v>0</v>
      </c>
    </row>
    <row r="15" spans="2:10" x14ac:dyDescent="0.25">
      <c r="B15" s="20" t="s">
        <v>77</v>
      </c>
      <c r="D15" s="15">
        <v>0</v>
      </c>
    </row>
    <row r="16" spans="2:10" x14ac:dyDescent="0.25">
      <c r="B16" s="20" t="s">
        <v>76</v>
      </c>
      <c r="D16" s="11">
        <v>0</v>
      </c>
    </row>
    <row r="17" spans="2:4" x14ac:dyDescent="0.25">
      <c r="B17" s="20" t="s">
        <v>75</v>
      </c>
      <c r="D17" s="8">
        <v>0</v>
      </c>
    </row>
    <row r="18" spans="2:4" x14ac:dyDescent="0.25">
      <c r="B18" s="20" t="s">
        <v>74</v>
      </c>
      <c r="D18" s="8">
        <v>0</v>
      </c>
    </row>
    <row r="19" spans="2:4" x14ac:dyDescent="0.25">
      <c r="B19" s="20" t="s">
        <v>73</v>
      </c>
      <c r="D19" s="8">
        <v>0</v>
      </c>
    </row>
    <row r="20" spans="2:4" x14ac:dyDescent="0.25">
      <c r="B20" s="20" t="s">
        <v>72</v>
      </c>
      <c r="D20" s="8">
        <v>0</v>
      </c>
    </row>
    <row r="21" spans="2:4" x14ac:dyDescent="0.25">
      <c r="B21" s="20" t="s">
        <v>71</v>
      </c>
      <c r="D21" s="8">
        <v>0</v>
      </c>
    </row>
    <row r="22" spans="2:4" x14ac:dyDescent="0.25">
      <c r="B22" s="20" t="s">
        <v>19</v>
      </c>
      <c r="D22" s="17">
        <f>SUM(D13:D21)</f>
        <v>0</v>
      </c>
    </row>
    <row r="23" spans="2:4" ht="15.75" thickBot="1" x14ac:dyDescent="0.3">
      <c r="B23" s="20" t="s">
        <v>18</v>
      </c>
      <c r="D23" s="18" t="s">
        <v>70</v>
      </c>
    </row>
  </sheetData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"ENERO,FEBRERO,MARZO,ABRIL,MAYO,JUNIO,JULIO,AGOSTO,SEPTIMBRE,OCTUBRE,NOVIEMBRE,DICIEMBRE"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6"/>
  <sheetViews>
    <sheetView showGridLines="0" topLeftCell="J1" workbookViewId="0">
      <selection activeCell="O16" sqref="O16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1774</v>
      </c>
      <c r="B3" s="1" t="s">
        <v>1842</v>
      </c>
      <c r="C3" t="s">
        <v>1</v>
      </c>
      <c r="D3" t="s">
        <v>92</v>
      </c>
      <c r="E3" t="s">
        <v>1840</v>
      </c>
      <c r="F3" t="s">
        <v>1839</v>
      </c>
      <c r="G3">
        <v>5</v>
      </c>
      <c r="H3">
        <v>5</v>
      </c>
      <c r="I3">
        <v>5</v>
      </c>
      <c r="J3">
        <v>5</v>
      </c>
      <c r="K3">
        <v>0</v>
      </c>
      <c r="L3" s="3">
        <v>0</v>
      </c>
      <c r="M3" s="3">
        <v>0</v>
      </c>
      <c r="N3" s="3">
        <v>0</v>
      </c>
      <c r="O3" s="3">
        <v>251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251</v>
      </c>
      <c r="V3" t="s">
        <v>70</v>
      </c>
    </row>
    <row r="4" spans="1:22" x14ac:dyDescent="0.25">
      <c r="A4" t="s">
        <v>1774</v>
      </c>
      <c r="B4" s="1" t="s">
        <v>1828</v>
      </c>
      <c r="C4" t="s">
        <v>1</v>
      </c>
      <c r="D4" t="s">
        <v>92</v>
      </c>
      <c r="E4" t="s">
        <v>1840</v>
      </c>
      <c r="F4" t="s">
        <v>1839</v>
      </c>
      <c r="G4">
        <v>4</v>
      </c>
      <c r="H4">
        <v>4</v>
      </c>
      <c r="I4">
        <v>4</v>
      </c>
      <c r="J4">
        <v>4</v>
      </c>
      <c r="K4">
        <v>0</v>
      </c>
      <c r="L4" s="3">
        <v>0</v>
      </c>
      <c r="M4" s="3">
        <v>0</v>
      </c>
      <c r="N4" s="3">
        <v>0</v>
      </c>
      <c r="O4" s="3">
        <v>251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251</v>
      </c>
      <c r="V4" t="s">
        <v>70</v>
      </c>
    </row>
    <row r="5" spans="1:22" x14ac:dyDescent="0.25">
      <c r="A5" t="s">
        <v>1723</v>
      </c>
      <c r="B5" s="1" t="s">
        <v>1747</v>
      </c>
      <c r="C5" t="s">
        <v>1</v>
      </c>
      <c r="D5" t="s">
        <v>92</v>
      </c>
      <c r="E5" t="s">
        <v>1840</v>
      </c>
      <c r="F5" t="s">
        <v>1839</v>
      </c>
      <c r="G5">
        <v>3</v>
      </c>
      <c r="H5">
        <v>3</v>
      </c>
      <c r="I5">
        <v>3</v>
      </c>
      <c r="J5">
        <v>3</v>
      </c>
      <c r="K5">
        <v>0</v>
      </c>
      <c r="L5" s="3">
        <v>0</v>
      </c>
      <c r="M5" s="3">
        <v>0</v>
      </c>
      <c r="N5" s="3">
        <v>0</v>
      </c>
      <c r="O5" s="3">
        <v>251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251</v>
      </c>
      <c r="V5" t="s">
        <v>70</v>
      </c>
    </row>
    <row r="6" spans="1:22" x14ac:dyDescent="0.25">
      <c r="A6" t="s">
        <v>1723</v>
      </c>
      <c r="B6" s="1" t="s">
        <v>1728</v>
      </c>
      <c r="C6" t="s">
        <v>1</v>
      </c>
      <c r="D6" t="s">
        <v>92</v>
      </c>
      <c r="E6" t="s">
        <v>1840</v>
      </c>
      <c r="F6" t="s">
        <v>1839</v>
      </c>
      <c r="G6">
        <v>2</v>
      </c>
      <c r="H6">
        <v>2</v>
      </c>
      <c r="I6">
        <v>2</v>
      </c>
      <c r="J6">
        <v>2</v>
      </c>
      <c r="K6">
        <v>0</v>
      </c>
      <c r="L6" s="3">
        <v>0</v>
      </c>
      <c r="M6" s="3">
        <v>0</v>
      </c>
      <c r="N6" s="3">
        <v>0</v>
      </c>
      <c r="O6" s="3">
        <v>251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251</v>
      </c>
      <c r="V6" t="s">
        <v>70</v>
      </c>
    </row>
    <row r="7" spans="1:22" x14ac:dyDescent="0.25">
      <c r="A7" t="s">
        <v>1698</v>
      </c>
      <c r="B7" s="1" t="s">
        <v>1712</v>
      </c>
      <c r="C7" t="s">
        <v>1</v>
      </c>
      <c r="D7" t="s">
        <v>92</v>
      </c>
      <c r="E7" t="s">
        <v>1840</v>
      </c>
      <c r="F7" t="s">
        <v>1839</v>
      </c>
      <c r="G7">
        <v>1</v>
      </c>
      <c r="H7">
        <v>1</v>
      </c>
      <c r="I7">
        <v>1</v>
      </c>
      <c r="J7">
        <v>1</v>
      </c>
      <c r="K7">
        <v>0</v>
      </c>
      <c r="L7" s="3">
        <v>0</v>
      </c>
      <c r="M7" s="3">
        <v>0</v>
      </c>
      <c r="N7" s="3">
        <v>0</v>
      </c>
      <c r="O7" s="3">
        <v>251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251</v>
      </c>
      <c r="V7" t="s">
        <v>70</v>
      </c>
    </row>
    <row r="8" spans="1:22" x14ac:dyDescent="0.25">
      <c r="A8" t="s">
        <v>1541</v>
      </c>
      <c r="B8" s="1" t="s">
        <v>1694</v>
      </c>
      <c r="C8" t="s">
        <v>1</v>
      </c>
      <c r="D8" t="s">
        <v>92</v>
      </c>
      <c r="E8" t="s">
        <v>1831</v>
      </c>
      <c r="F8" t="s">
        <v>1832</v>
      </c>
      <c r="G8">
        <v>50</v>
      </c>
      <c r="H8">
        <v>50</v>
      </c>
      <c r="I8">
        <v>50</v>
      </c>
      <c r="J8">
        <v>50</v>
      </c>
      <c r="K8">
        <v>0</v>
      </c>
      <c r="L8" s="3">
        <v>0</v>
      </c>
      <c r="M8" s="3">
        <v>0</v>
      </c>
      <c r="N8" s="3">
        <v>0</v>
      </c>
      <c r="O8" s="3">
        <v>251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251</v>
      </c>
      <c r="V8" t="s">
        <v>70</v>
      </c>
    </row>
    <row r="9" spans="1:22" x14ac:dyDescent="0.25">
      <c r="A9" t="s">
        <v>1657</v>
      </c>
      <c r="B9" s="1" t="s">
        <v>1838</v>
      </c>
      <c r="C9" t="s">
        <v>1</v>
      </c>
      <c r="D9" t="s">
        <v>92</v>
      </c>
      <c r="E9" t="s">
        <v>1831</v>
      </c>
      <c r="F9" t="s">
        <v>1832</v>
      </c>
      <c r="G9">
        <v>49</v>
      </c>
      <c r="H9">
        <v>49</v>
      </c>
      <c r="I9">
        <v>49</v>
      </c>
      <c r="J9">
        <v>49</v>
      </c>
      <c r="K9">
        <v>0</v>
      </c>
      <c r="L9" s="3">
        <v>0</v>
      </c>
      <c r="M9" s="3">
        <v>0</v>
      </c>
      <c r="N9" s="3">
        <v>0</v>
      </c>
      <c r="O9" s="3">
        <v>251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251</v>
      </c>
      <c r="V9" t="s">
        <v>70</v>
      </c>
    </row>
    <row r="10" spans="1:22" x14ac:dyDescent="0.25">
      <c r="A10" t="s">
        <v>1629</v>
      </c>
      <c r="B10" s="1" t="s">
        <v>1837</v>
      </c>
      <c r="C10" t="s">
        <v>1</v>
      </c>
      <c r="D10" t="s">
        <v>92</v>
      </c>
      <c r="E10" t="s">
        <v>1831</v>
      </c>
      <c r="F10" t="s">
        <v>1832</v>
      </c>
      <c r="G10">
        <v>48</v>
      </c>
      <c r="H10">
        <v>48</v>
      </c>
      <c r="I10">
        <v>48</v>
      </c>
      <c r="J10">
        <v>48</v>
      </c>
      <c r="K10">
        <v>0</v>
      </c>
      <c r="L10" s="3">
        <v>0</v>
      </c>
      <c r="M10" s="3">
        <v>0</v>
      </c>
      <c r="N10" s="3">
        <v>0</v>
      </c>
      <c r="O10" s="3">
        <v>251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251</v>
      </c>
      <c r="V10" t="s">
        <v>70</v>
      </c>
    </row>
    <row r="11" spans="1:22" x14ac:dyDescent="0.25">
      <c r="A11" t="s">
        <v>1629</v>
      </c>
      <c r="B11" s="1" t="s">
        <v>1837</v>
      </c>
      <c r="C11" t="s">
        <v>1</v>
      </c>
      <c r="D11" t="s">
        <v>92</v>
      </c>
      <c r="E11" t="s">
        <v>1831</v>
      </c>
      <c r="F11" t="s">
        <v>1832</v>
      </c>
      <c r="G11">
        <v>47</v>
      </c>
      <c r="H11">
        <v>47</v>
      </c>
      <c r="I11">
        <v>47</v>
      </c>
      <c r="J11">
        <v>47</v>
      </c>
      <c r="K11">
        <v>0</v>
      </c>
      <c r="L11" s="3">
        <v>0</v>
      </c>
      <c r="M11" s="3">
        <v>0</v>
      </c>
      <c r="N11" s="3">
        <v>0</v>
      </c>
      <c r="O11" s="3">
        <v>251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251</v>
      </c>
      <c r="V11" t="s">
        <v>70</v>
      </c>
    </row>
    <row r="12" spans="1:22" x14ac:dyDescent="0.25">
      <c r="A12" t="s">
        <v>1609</v>
      </c>
      <c r="B12" s="1" t="s">
        <v>1836</v>
      </c>
      <c r="C12" t="s">
        <v>1</v>
      </c>
      <c r="D12" t="s">
        <v>92</v>
      </c>
      <c r="E12" t="s">
        <v>1831</v>
      </c>
      <c r="F12" t="s">
        <v>1832</v>
      </c>
      <c r="G12">
        <v>46</v>
      </c>
      <c r="H12">
        <v>46</v>
      </c>
      <c r="I12">
        <v>46</v>
      </c>
      <c r="J12">
        <v>46</v>
      </c>
      <c r="K12">
        <v>0</v>
      </c>
      <c r="L12" s="3">
        <v>0</v>
      </c>
      <c r="M12" s="3">
        <v>0</v>
      </c>
      <c r="N12" s="3">
        <v>0</v>
      </c>
      <c r="O12" s="3">
        <v>192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192</v>
      </c>
      <c r="V12" t="s">
        <v>70</v>
      </c>
    </row>
    <row r="13" spans="1:22" x14ac:dyDescent="0.25">
      <c r="A13" t="s">
        <v>1543</v>
      </c>
      <c r="B13" s="1" t="s">
        <v>1835</v>
      </c>
      <c r="C13" t="s">
        <v>1</v>
      </c>
      <c r="D13" t="s">
        <v>92</v>
      </c>
      <c r="E13" t="s">
        <v>1831</v>
      </c>
      <c r="F13" t="s">
        <v>1832</v>
      </c>
      <c r="G13">
        <v>45</v>
      </c>
      <c r="H13">
        <v>45</v>
      </c>
      <c r="I13">
        <v>45</v>
      </c>
      <c r="J13">
        <v>45</v>
      </c>
      <c r="K13">
        <v>0</v>
      </c>
      <c r="L13" s="3">
        <v>0</v>
      </c>
      <c r="M13" s="3">
        <v>0</v>
      </c>
      <c r="N13" s="3">
        <v>0</v>
      </c>
      <c r="O13" s="3">
        <v>192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192</v>
      </c>
      <c r="V13" t="s">
        <v>70</v>
      </c>
    </row>
    <row r="14" spans="1:22" x14ac:dyDescent="0.25">
      <c r="A14" t="s">
        <v>1543</v>
      </c>
      <c r="B14" s="1" t="s">
        <v>1834</v>
      </c>
      <c r="C14" t="s">
        <v>1</v>
      </c>
      <c r="D14" t="s">
        <v>92</v>
      </c>
      <c r="E14" t="s">
        <v>1831</v>
      </c>
      <c r="F14" t="s">
        <v>1832</v>
      </c>
      <c r="G14">
        <v>44</v>
      </c>
      <c r="H14">
        <v>44</v>
      </c>
      <c r="I14">
        <v>44</v>
      </c>
      <c r="J14">
        <v>44</v>
      </c>
      <c r="K14">
        <v>0</v>
      </c>
      <c r="L14" s="3">
        <v>0</v>
      </c>
      <c r="M14" s="3">
        <v>0</v>
      </c>
      <c r="N14" s="3">
        <v>0</v>
      </c>
      <c r="O14" s="3">
        <v>63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63</v>
      </c>
      <c r="V14" t="s">
        <v>70</v>
      </c>
    </row>
    <row r="15" spans="1:22" x14ac:dyDescent="0.25">
      <c r="A15" t="s">
        <v>96</v>
      </c>
      <c r="B15" s="1" t="s">
        <v>1833</v>
      </c>
      <c r="C15" t="s">
        <v>1</v>
      </c>
      <c r="D15" t="s">
        <v>92</v>
      </c>
      <c r="E15" t="s">
        <v>1831</v>
      </c>
      <c r="F15" t="s">
        <v>1832</v>
      </c>
      <c r="G15">
        <v>43</v>
      </c>
      <c r="H15">
        <v>43</v>
      </c>
      <c r="I15">
        <v>43</v>
      </c>
      <c r="J15">
        <v>43</v>
      </c>
      <c r="K15">
        <v>0</v>
      </c>
      <c r="L15" s="3">
        <v>0</v>
      </c>
      <c r="M15" s="3">
        <v>0</v>
      </c>
      <c r="N15" s="3">
        <v>0</v>
      </c>
      <c r="O15" s="3">
        <v>192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192</v>
      </c>
      <c r="V15" t="s">
        <v>70</v>
      </c>
    </row>
    <row r="16" spans="1:22" x14ac:dyDescent="0.25">
      <c r="A16" t="s">
        <v>94</v>
      </c>
      <c r="L16" s="2"/>
      <c r="M16" s="2"/>
      <c r="N16" s="2"/>
      <c r="O16" s="28">
        <f>SUBTOTAL(109,Tabla3[V GRAVADAS])</f>
        <v>2898</v>
      </c>
      <c r="P16" s="2"/>
      <c r="Q16" s="2"/>
      <c r="R16" s="28">
        <f>SUBTOTAL(109,Tabla3[EX SERVICE])</f>
        <v>0</v>
      </c>
      <c r="S16" s="2"/>
      <c r="T16" s="2"/>
      <c r="U16" s="28">
        <f>SUBTOTAL(109,Tabla3[TOTAL VENTA])</f>
        <v>2898</v>
      </c>
      <c r="V16">
        <f>SUBTOTAL(103,Tabla3[ANEXO])</f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/>
  </sheetViews>
  <sheetFormatPr baseColWidth="10" defaultRowHeight="15" x14ac:dyDescent="0.25"/>
  <cols>
    <col min="3" max="3" width="11.42578125" style="3"/>
  </cols>
  <sheetData>
    <row r="1" spans="1:7" x14ac:dyDescent="0.25">
      <c r="A1">
        <v>447</v>
      </c>
      <c r="C1" s="1" t="s">
        <v>92</v>
      </c>
      <c r="D1" s="1" t="s">
        <v>97</v>
      </c>
      <c r="E1" s="1" t="s">
        <v>358</v>
      </c>
      <c r="F1" s="1" t="s">
        <v>93</v>
      </c>
      <c r="G1" t="str">
        <f>+C1&amp;F1&amp;D1&amp;F1&amp;E1</f>
        <v>01/12/2021</v>
      </c>
    </row>
    <row r="48" spans="3:3" x14ac:dyDescent="0.25">
      <c r="C48" s="3">
        <v>12119.47</v>
      </c>
    </row>
    <row r="98" spans="3:5" x14ac:dyDescent="0.25">
      <c r="C98" s="3">
        <v>10464.49</v>
      </c>
      <c r="E98" s="28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28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0</v>
      </c>
      <c r="C637">
        <f>SUM(C1:C636)</f>
        <v>152991.32999999999</v>
      </c>
      <c r="D637">
        <f>+B637-C637</f>
        <v>-152991.32999999999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60"/>
    <col min="8" max="8" width="13.28515625" style="60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374</v>
      </c>
      <c r="E1" s="1" t="s">
        <v>83</v>
      </c>
      <c r="F1" s="1" t="s">
        <v>375</v>
      </c>
      <c r="G1" s="60" t="s">
        <v>376</v>
      </c>
      <c r="H1" s="60" t="s">
        <v>377</v>
      </c>
      <c r="I1" s="1" t="s">
        <v>18</v>
      </c>
    </row>
    <row r="2" spans="1:9" x14ac:dyDescent="0.25">
      <c r="D2" s="1" t="s">
        <v>378</v>
      </c>
      <c r="I2" s="1" t="s">
        <v>379</v>
      </c>
    </row>
    <row r="3" spans="1:9" x14ac:dyDescent="0.25">
      <c r="A3" t="s">
        <v>94</v>
      </c>
      <c r="B3"/>
      <c r="C3"/>
      <c r="D3"/>
      <c r="E3"/>
      <c r="F3"/>
      <c r="G3" s="60">
        <f>SUBTOTAL(109,Tabla4[MONTO])</f>
        <v>0</v>
      </c>
      <c r="H3" s="60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despachocontablerivas@gmail.com</cp:lastModifiedBy>
  <cp:lastPrinted>2022-10-08T02:10:18Z</cp:lastPrinted>
  <dcterms:created xsi:type="dcterms:W3CDTF">2021-04-05T22:54:25Z</dcterms:created>
  <dcterms:modified xsi:type="dcterms:W3CDTF">2022-11-01T21:53:46Z</dcterms:modified>
</cp:coreProperties>
</file>