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JAIME WALTER ORELLANA\2024\"/>
    </mc:Choice>
  </mc:AlternateContent>
  <xr:revisionPtr revIDLastSave="0" documentId="13_ncr:1_{EBFB5E29-5DE3-43E6-9152-2D4F145FD1D3}" xr6:coauthVersionLast="47" xr6:coauthVersionMax="47" xr10:uidLastSave="{00000000-0000-0000-0000-000000000000}"/>
  <bookViews>
    <workbookView xWindow="-120" yWindow="-120" windowWidth="29040" windowHeight="15990" firstSheet="4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9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14" i="10" l="1"/>
  <c r="O114" i="10"/>
  <c r="D9" i="6" l="1"/>
  <c r="T3" i="8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13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3" i="7" l="1"/>
  <c r="J3" i="13" l="1"/>
  <c r="H3" i="13"/>
  <c r="M114" i="10" l="1"/>
  <c r="N114" i="10"/>
  <c r="O115" i="10"/>
  <c r="O116" i="10" s="1"/>
  <c r="P114" i="10"/>
  <c r="Q114" i="10"/>
  <c r="R114" i="10"/>
  <c r="S114" i="10"/>
  <c r="T114" i="10"/>
  <c r="L114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13" i="7" l="1"/>
  <c r="K13" i="7"/>
  <c r="L13" i="7"/>
  <c r="M13" i="7"/>
  <c r="N13" i="7"/>
  <c r="O13" i="7"/>
  <c r="P13" i="7"/>
  <c r="I13" i="7"/>
  <c r="H13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<sst xmlns="http://schemas.openxmlformats.org/spreadsheetml/2006/main" count="26965" uniqueCount="9396">
  <si>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</si>
  <si>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</si>
  <si>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</si>
  <si>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</si>
  <si>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</si>
  <si>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</si>
  <si>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</si>
  <si>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</si>
  <si>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</si>
  <si>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</si>
  <si>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</si>
  <si>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</si>
  <si>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</si>
  <si>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</si>
  <si>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</si>
  <si>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</si>
  <si>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</si>
  <si>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</si>
  <si>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</si>
  <si>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</si>
  <si>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</si>
  <si>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</si>
  <si>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</si>
  <si>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</si>
  <si>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</si>
  <si>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</si>
  <si>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</si>
  <si>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</si>
  <si>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</si>
  <si>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</si>
  <si>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</si>
  <si>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</si>
  <si>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</si>
  <si>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</si>
  <si>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</si>
  <si>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</si>
  <si>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</si>
  <si>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</si>
  <si>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</si>
  <si>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</si>
  <si>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</si>
  <si>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</si>
  <si>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</si>
  <si>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</si>
  <si>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</si>
  <si>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</si>
  <si>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</si>
  <si>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</si>
  <si>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</si>
  <si>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</si>
  <si>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</si>
  <si>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</si>
  <si>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</si>
  <si>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</si>
  <si>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</si>
  <si>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</si>
  <si>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</si>
  <si>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</si>
  <si>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</si>
  <si>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</si>
  <si>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</si>
  <si>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</si>
  <si>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</si>
  <si>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</si>
  <si>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</si>
  <si>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</si>
  <si>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</si>
  <si>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</si>
  <si>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</si>
  <si>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</si>
  <si>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</si>
  <si>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</si>
  <si>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</si>
  <si>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</si>
  <si>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</si>
  <si>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</si>
  <si>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</si>
  <si>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</si>
  <si>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</si>
  <si>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</si>
  <si>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</si>
  <si>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</si>
  <si>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</si>
  <si>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</si>
  <si>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</si>
  <si>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</si>
  <si>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</si>
  <si>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</si>
  <si>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</si>
  <si>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</si>
  <si>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</si>
  <si>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</si>
  <si>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</si>
  <si>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</si>
  <si>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</si>
  <si>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</si>
  <si>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</si>
  <si>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</si>
  <si>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</si>
  <si>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</si>
  <si>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</si>
  <si>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</si>
  <si>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</si>
  <si>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</si>
  <si>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</si>
  <si>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</si>
  <si>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</si>
  <si>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</si>
  <si>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</si>
  <si>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</si>
  <si>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</si>
  <si>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</si>
  <si>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</si>
  <si>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</si>
  <si>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</si>
  <si>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</si>
  <si>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</si>
  <si>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</si>
  <si>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</si>
  <si>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</si>
  <si>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</si>
  <si>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</si>
  <si>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</si>
  <si>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</si>
  <si>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</si>
  <si>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</si>
  <si>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</si>
  <si>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</si>
  <si>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</si>
  <si>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</si>
  <si>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</si>
  <si>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</si>
  <si>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</si>
  <si>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</si>
  <si>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</si>
  <si>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</si>
  <si>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</si>
  <si>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</si>
  <si>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</si>
  <si>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</si>
  <si>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</si>
  <si>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</si>
  <si>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</si>
  <si>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</si>
  <si>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</si>
  <si>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</si>
  <si>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</si>
  <si>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</si>
  <si>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</si>
  <si>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</si>
  <si>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</si>
  <si>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</si>
  <si>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</si>
  <si>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</si>
  <si>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</si>
  <si>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</si>
  <si>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</si>
  <si>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</si>
  <si>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</si>
  <si>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</si>
  <si>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</si>
  <si>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</si>
  <si>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</si>
  <si>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</si>
  <si>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</si>
  <si>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</si>
  <si>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</si>
  <si>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</si>
  <si>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</si>
  <si>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</si>
  <si>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</si>
  <si>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</si>
  <si>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</si>
  <si>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</si>
  <si>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</si>
  <si>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</si>
  <si>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</si>
  <si>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</si>
  <si>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</si>
  <si>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</si>
  <si>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</si>
  <si>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</si>
  <si>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</si>
  <si>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</si>
  <si>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</si>
  <si>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</si>
  <si>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</si>
  <si>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</si>
  <si>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</si>
  <si>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</si>
  <si>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</si>
  <si>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</si>
  <si>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</si>
  <si>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</si>
  <si>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</si>
  <si>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</si>
  <si>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</si>
  <si>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</si>
  <si>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</si>
  <si>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</si>
  <si>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</si>
  <si>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</si>
  <si>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</si>
  <si>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</si>
  <si>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</si>
  <si>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</si>
  <si>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</si>
  <si>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</si>
  <si>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</si>
  <si>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</si>
  <si>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</si>
  <si>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</si>
  <si>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</si>
  <si>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</si>
  <si>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</si>
  <si>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</si>
  <si>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</si>
  <si>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</si>
  <si>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</si>
  <si>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</si>
  <si>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</si>
  <si>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</si>
  <si>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</si>
  <si>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</si>
  <si>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</si>
  <si>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</si>
  <si>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</si>
  <si>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</si>
  <si>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</si>
  <si>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</si>
  <si>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</si>
  <si>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</si>
  <si>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</si>
  <si>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</si>
  <si>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</si>
  <si>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</si>
  <si>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</si>
  <si>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</si>
  <si>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</si>
  <si>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</si>
  <si>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</si>
  <si>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</si>
  <si>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</si>
  <si>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</si>
  <si>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</si>
  <si>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</si>
  <si>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</si>
  <si>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</si>
  <si>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</si>
  <si>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</si>
  <si>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</si>
  <si>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</si>
  <si>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</si>
  <si>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</si>
  <si>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</si>
  <si>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</si>
  <si>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</si>
  <si>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</si>
  <si>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</si>
  <si>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</si>
  <si>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</si>
  <si>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</si>
  <si>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</si>
  <si>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</si>
  <si>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</si>
  <si>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</si>
  <si>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</si>
  <si>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</si>
  <si>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</si>
  <si>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</si>
  <si>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</si>
  <si>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</si>
  <si>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</si>
  <si>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</si>
  <si>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</si>
  <si>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</si>
  <si>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</si>
  <si>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</si>
  <si>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</si>
  <si>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</si>
  <si>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</si>
  <si>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</si>
  <si>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</si>
  <si>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</si>
  <si>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</si>
  <si>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</si>
  <si>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</si>
  <si>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</si>
  <si>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</si>
  <si>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</si>
  <si>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</si>
  <si>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</si>
  <si>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</si>
  <si>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</si>
  <si>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</si>
  <si>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</si>
  <si>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</si>
  <si>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</si>
  <si>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</si>
  <si>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</si>
  <si>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</si>
  <si>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</si>
  <si>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</si>
  <si>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</si>
  <si>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</si>
  <si>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</si>
  <si>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</si>
  <si>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</si>
  <si>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</si>
  <si>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</si>
  <si>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</si>
  <si>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</si>
  <si>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</si>
  <si>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</si>
  <si>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</si>
  <si>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</si>
  <si>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</si>
  <si>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</si>
  <si>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</si>
  <si>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</si>
  <si>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</si>
  <si>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</si>
  <si>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</si>
  <si>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</si>
  <si>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</si>
  <si>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</si>
  <si>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</si>
  <si>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</si>
  <si>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</si>
  <si>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</si>
  <si>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</si>
  <si>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</si>
  <si>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</si>
  <si>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</si>
  <si>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</si>
  <si>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</si>
  <si>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</si>
  <si>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</si>
  <si>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</si>
  <si>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</si>
  <si>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</si>
  <si>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</si>
  <si>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</si>
  <si>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</si>
  <si>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</si>
  <si>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</si>
  <si>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</si>
  <si>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</si>
  <si>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</si>
  <si>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</si>
  <si>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</si>
  <si>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</si>
  <si>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</si>
  <si>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</si>
  <si>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</si>
  <si>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</si>
  <si>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</si>
  <si>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</si>
  <si>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</si>
  <si>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</si>
  <si>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</si>
  <si>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</si>
  <si>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</si>
  <si>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</si>
  <si>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</si>
  <si>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</si>
  <si>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</si>
  <si>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</si>
  <si>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</si>
  <si>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</si>
  <si>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</si>
  <si>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</si>
  <si>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</si>
  <si>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</si>
  <si>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</si>
  <si>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</si>
  <si>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</si>
  <si>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</si>
  <si>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</si>
  <si>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</si>
  <si>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</si>
  <si>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</si>
  <si>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</si>
  <si>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</si>
  <si>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</si>
  <si>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</si>
  <si>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</si>
  <si>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</si>
  <si>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</si>
  <si>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</si>
  <si>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</si>
  <si>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</si>
  <si>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</si>
  <si>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</si>
  <si>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</si>
  <si>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</si>
  <si>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</si>
  <si>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</si>
  <si>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</si>
  <si>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</si>
  <si>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</si>
  <si>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</si>
  <si>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</si>
  <si>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</si>
  <si>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</si>
  <si>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</si>
  <si>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</si>
  <si>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</si>
  <si>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</si>
  <si>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</si>
  <si>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</si>
  <si>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</si>
  <si>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</si>
  <si>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</si>
  <si>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</si>
  <si>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</si>
  <si>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</si>
  <si>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</si>
  <si>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</si>
  <si>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</si>
  <si>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</si>
  <si>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</si>
  <si>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</si>
  <si>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</si>
  <si>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</si>
  <si>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</si>
  <si>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</si>
  <si>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</si>
  <si>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</si>
  <si>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</si>
  <si>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</si>
  <si>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</si>
  <si>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</si>
  <si>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</si>
  <si>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</si>
  <si>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</si>
  <si>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</si>
  <si>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</si>
  <si>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</si>
  <si>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</si>
  <si>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</si>
  <si>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</si>
  <si>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</si>
  <si>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</si>
  <si>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</si>
  <si>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</si>
  <si>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</si>
  <si>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</si>
  <si>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</si>
  <si>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</si>
  <si>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</si>
  <si>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</si>
  <si>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</si>
  <si>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</si>
  <si>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</si>
  <si>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</si>
  <si>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</si>
  <si>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</si>
  <si>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</si>
  <si>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</si>
  <si>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</si>
  <si>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</si>
  <si>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</si>
  <si>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</si>
  <si>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</si>
  <si>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</si>
  <si>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</si>
  <si>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</si>
  <si>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</si>
  <si>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</si>
  <si>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</si>
  <si>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</si>
  <si>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</si>
  <si>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</si>
  <si>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</si>
  <si>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</si>
  <si>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</si>
  <si>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</si>
  <si>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</si>
  <si>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</si>
  <si>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</si>
  <si>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</si>
  <si>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</si>
  <si>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</si>
  <si>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</si>
  <si>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</si>
  <si>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</si>
  <si>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</si>
  <si>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</si>
  <si>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</si>
  <si>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</si>
  <si>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</si>
  <si>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</si>
  <si>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</si>
  <si>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</si>
  <si>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</si>
  <si>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</si>
  <si>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</si>
  <si>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</si>
  <si>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</si>
  <si>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</si>
  <si>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</si>
  <si>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</si>
  <si>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</si>
  <si>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</si>
  <si>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</si>
  <si>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</si>
  <si>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</si>
  <si>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</si>
  <si>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</si>
  <si>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</si>
  <si>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</si>
  <si>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</si>
  <si>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</si>
  <si>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</si>
  <si>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</si>
  <si>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</si>
  <si>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</si>
  <si>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</si>
  <si>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</si>
  <si>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</si>
  <si>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</si>
  <si>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</si>
  <si>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</si>
  <si>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</si>
  <si>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</si>
  <si>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</si>
  <si>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</si>
  <si>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</si>
  <si>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</si>
  <si>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</si>
  <si>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</si>
  <si>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</si>
  <si>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</si>
  <si>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</si>
  <si>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</si>
  <si>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</si>
  <si>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</si>
  <si>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</si>
  <si>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</si>
  <si>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</si>
  <si>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</si>
  <si>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</si>
  <si>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</si>
  <si>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</si>
  <si>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</si>
  <si>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</si>
  <si>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</si>
  <si>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</si>
  <si>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</si>
  <si>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</si>
  <si>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</si>
  <si>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</si>
  <si>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</si>
  <si>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</si>
  <si>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</si>
  <si>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</si>
  <si>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</si>
  <si>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</si>
  <si>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</si>
  <si>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</si>
  <si>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</si>
  <si>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</si>
  <si>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</si>
  <si>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</si>
  <si>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</si>
  <si>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</si>
  <si>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</si>
  <si>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</si>
  <si>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</si>
  <si>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</si>
  <si>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</si>
  <si>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</si>
  <si>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</si>
  <si>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</si>
  <si>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</si>
  <si>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</si>
  <si>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</si>
  <si>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</si>
  <si>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</si>
  <si>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</si>
  <si>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</si>
  <si>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</si>
  <si>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</si>
  <si>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</si>
  <si>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</si>
  <si>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</si>
  <si>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</si>
  <si>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</si>
  <si>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</si>
  <si>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</si>
  <si>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</si>
  <si>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</si>
  <si>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</si>
  <si>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</si>
  <si>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</si>
  <si>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</si>
  <si>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</si>
  <si>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</si>
  <si>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</si>
  <si>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</si>
  <si>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</si>
  <si>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</si>
  <si>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</si>
  <si>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</si>
  <si>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</si>
  <si>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</si>
  <si>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</si>
  <si>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</si>
  <si>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</si>
  <si>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</si>
  <si>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</si>
  <si>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</si>
  <si>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</si>
  <si>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</si>
  <si>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</si>
  <si>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</si>
  <si>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</si>
  <si>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</si>
  <si>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</si>
  <si>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</si>
  <si>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</si>
  <si>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</si>
  <si>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</si>
  <si>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</si>
  <si>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</si>
  <si>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</si>
  <si>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</si>
  <si>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</si>
  <si>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</si>
  <si>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</si>
  <si>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</si>
  <si>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</si>
  <si>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</si>
  <si>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</si>
  <si>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</si>
  <si>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</si>
  <si>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</si>
  <si>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</si>
  <si>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</si>
  <si>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</si>
  <si>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</si>
  <si>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</si>
  <si>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</si>
  <si>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</si>
  <si>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</si>
  <si>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</si>
  <si>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</si>
  <si>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</si>
  <si>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</si>
  <si>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</si>
  <si>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</si>
  <si>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</si>
  <si>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</si>
  <si>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</si>
  <si>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</si>
  <si>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</si>
  <si>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</si>
  <si>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</si>
  <si>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</si>
  <si>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</si>
  <si>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</si>
  <si>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</si>
  <si>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</si>
  <si>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</si>
  <si>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</si>
  <si>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</si>
  <si>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</si>
  <si>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</si>
  <si>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</si>
  <si>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</si>
  <si>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</si>
  <si>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</si>
  <si>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</si>
  <si>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</si>
  <si>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</si>
  <si>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</si>
  <si>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</si>
  <si>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</si>
  <si>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</si>
  <si>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</si>
  <si>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</si>
  <si>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</si>
  <si>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</si>
  <si>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</si>
  <si>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</si>
  <si>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</si>
  <si>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</si>
  <si>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</si>
  <si>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</si>
  <si>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</si>
  <si>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</si>
  <si>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</si>
  <si>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</si>
  <si>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</si>
  <si>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</si>
  <si>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</si>
  <si>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</si>
  <si>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</si>
  <si>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</si>
  <si>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</si>
  <si>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</si>
  <si>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</si>
  <si>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</si>
  <si>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</si>
  <si>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</si>
  <si>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</si>
  <si>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</si>
  <si>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</si>
  <si>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</si>
  <si>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</si>
  <si>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</si>
  <si>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</si>
  <si>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</si>
  <si>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</si>
  <si>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</si>
  <si>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</si>
  <si>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</si>
  <si>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</si>
  <si>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</si>
  <si>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</si>
  <si>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</si>
  <si>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</si>
  <si>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</si>
  <si>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</si>
  <si>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</si>
  <si>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</si>
  <si>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</si>
  <si>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</si>
  <si>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</si>
  <si>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</si>
  <si>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</si>
  <si>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</si>
  <si>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</si>
  <si>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</si>
  <si>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</si>
  <si>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</si>
  <si>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</si>
  <si>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</si>
  <si>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</si>
  <si>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</si>
  <si>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</si>
  <si>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</si>
  <si>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</si>
  <si>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</si>
  <si>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</si>
  <si>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</si>
  <si>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</si>
  <si>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</si>
  <si>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</si>
  <si>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</si>
  <si>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</si>
  <si>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</si>
  <si>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</si>
  <si>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</si>
  <si>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</si>
  <si>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</si>
  <si>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</si>
  <si>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</si>
  <si>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</si>
  <si>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</si>
  <si>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</si>
  <si>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</si>
  <si>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</si>
  <si>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</si>
  <si>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</si>
  <si>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</si>
  <si>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</si>
  <si>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</si>
  <si>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</si>
  <si>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</si>
  <si>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</si>
  <si>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</si>
  <si>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</si>
  <si>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</si>
  <si>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</si>
  <si>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</si>
  <si>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</si>
  <si>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</si>
  <si>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</si>
  <si>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</si>
  <si>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</si>
  <si>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</si>
  <si>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</si>
  <si>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</si>
  <si>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</si>
  <si>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</si>
  <si>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</si>
  <si>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</si>
  <si>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</si>
  <si>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</si>
  <si>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</si>
  <si>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</si>
  <si>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</si>
  <si>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</si>
  <si>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</si>
  <si>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</si>
  <si>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</si>
  <si>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</si>
  <si>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</si>
  <si>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</si>
  <si>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</si>
  <si>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</si>
  <si>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</si>
  <si>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</si>
  <si>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</si>
  <si>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</si>
  <si>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</si>
  <si>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</si>
  <si>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</si>
  <si>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</si>
  <si>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</si>
  <si>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</si>
  <si>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</si>
  <si>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</si>
  <si>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</si>
  <si>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</si>
  <si>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</si>
  <si>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</si>
  <si>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</si>
  <si>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</si>
  <si>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</si>
  <si>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</si>
  <si>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</si>
  <si>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</si>
  <si>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</si>
  <si>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</si>
  <si>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</si>
  <si>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</si>
  <si>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</si>
  <si>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</si>
  <si>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</si>
  <si>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</si>
  <si>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</si>
  <si>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</si>
  <si>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</si>
  <si>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</si>
  <si>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</si>
  <si>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</si>
  <si>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</si>
  <si>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</si>
  <si>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</si>
  <si>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</si>
  <si>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</si>
  <si>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</si>
  <si>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</si>
  <si>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</si>
  <si>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</si>
  <si>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</si>
  <si>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</si>
  <si>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</si>
  <si>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</si>
  <si>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</si>
  <si>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</si>
  <si>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</si>
  <si>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</si>
  <si>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</si>
  <si>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</si>
  <si>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</si>
  <si>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</si>
  <si>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</si>
  <si>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</si>
  <si>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</si>
  <si>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</si>
  <si>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</si>
  <si>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</si>
  <si>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</si>
  <si>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</si>
  <si>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</si>
  <si>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</si>
  <si>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</si>
  <si>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</si>
  <si>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</si>
  <si>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</si>
  <si>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</si>
  <si>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</si>
  <si>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</si>
  <si>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</si>
  <si>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</si>
  <si>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</si>
  <si>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</si>
  <si>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</si>
  <si>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</si>
  <si>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</si>
  <si>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</si>
  <si>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</si>
  <si>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</si>
  <si>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</si>
  <si>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</si>
  <si>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</si>
  <si>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</si>
  <si>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</si>
  <si>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</si>
  <si>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</si>
  <si>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</si>
  <si>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</si>
  <si>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</si>
  <si>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</si>
  <si>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</si>
  <si>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</si>
  <si>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</si>
  <si>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</si>
  <si>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</si>
  <si>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</si>
  <si>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</si>
  <si>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</si>
  <si>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</si>
  <si>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</si>
  <si>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</si>
  <si>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</si>
  <si>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</si>
  <si>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</si>
  <si>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</si>
  <si>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</si>
  <si>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</si>
  <si>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</si>
  <si>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</si>
  <si>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</si>
  <si>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</si>
  <si>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</si>
  <si>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</si>
  <si>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</si>
  <si>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</si>
  <si>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</si>
  <si>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</si>
  <si>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</si>
  <si>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</si>
  <si>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</si>
  <si>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</si>
  <si>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</si>
  <si>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</si>
  <si>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</si>
  <si>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</si>
  <si>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</si>
  <si>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</si>
  <si>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</si>
  <si>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</si>
  <si>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</si>
  <si>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</si>
  <si>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</si>
  <si>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</si>
  <si>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</si>
  <si>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</si>
  <si>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</si>
  <si>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</si>
  <si>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</si>
  <si>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</si>
  <si>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</si>
  <si>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</si>
  <si>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</si>
  <si>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</si>
  <si>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</si>
  <si>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</si>
  <si>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</si>
  <si>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</si>
  <si>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</si>
  <si>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</si>
  <si>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</si>
  <si>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</si>
  <si>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</si>
  <si>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</si>
  <si>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</si>
  <si>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</si>
  <si>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</si>
  <si>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</si>
  <si>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</si>
  <si>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</si>
  <si>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</si>
  <si>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</si>
  <si>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</si>
  <si>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</si>
  <si>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</si>
  <si>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</si>
  <si>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</si>
  <si>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</si>
  <si>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</si>
  <si>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</si>
  <si>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</si>
  <si>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</si>
  <si>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</si>
  <si>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</si>
  <si>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</si>
  <si>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</si>
  <si>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</si>
  <si>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</si>
  <si>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</si>
  <si>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</si>
  <si>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</si>
  <si>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</si>
  <si>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</si>
  <si>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</si>
  <si>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</si>
  <si>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</si>
  <si>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</si>
  <si>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</si>
  <si>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</si>
  <si>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</si>
  <si>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</si>
  <si>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</si>
  <si>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</si>
  <si>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</si>
  <si>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</si>
  <si>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</si>
  <si>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</si>
  <si>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</si>
  <si>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</si>
  <si>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</si>
  <si>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</si>
  <si>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</si>
  <si>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</si>
  <si>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</si>
  <si>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</si>
  <si>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</si>
  <si>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</si>
  <si>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</si>
  <si>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</si>
  <si>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</si>
  <si>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</si>
  <si>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</si>
  <si>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</si>
  <si>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</si>
  <si>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</si>
  <si>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</si>
  <si>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</si>
  <si>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</si>
  <si>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</si>
  <si>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</si>
  <si>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</si>
  <si>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</si>
  <si>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</si>
  <si>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</si>
  <si>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</si>
  <si>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</si>
  <si>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</si>
  <si>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</si>
  <si>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</si>
  <si>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</si>
  <si>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</si>
  <si>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</si>
  <si>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</si>
  <si>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</si>
  <si>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</si>
  <si>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</si>
  <si>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</si>
  <si>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</si>
  <si>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</si>
  <si>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</si>
  <si>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</si>
  <si>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</si>
  <si>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</si>
  <si>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</si>
  <si>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</si>
  <si>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</si>
  <si>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</si>
  <si>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</si>
  <si>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</si>
  <si>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</si>
  <si>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</si>
  <si>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</si>
  <si>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</si>
  <si>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</si>
  <si>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</si>
  <si>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</si>
  <si>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</si>
  <si>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</si>
  <si>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</si>
  <si>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</si>
  <si>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</si>
  <si>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</si>
  <si>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</si>
  <si>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</si>
  <si>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</si>
  <si>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</si>
  <si>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</si>
  <si>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</si>
  <si>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</si>
  <si>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</si>
  <si>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</si>
  <si>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</si>
  <si>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</si>
  <si>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</si>
  <si>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</si>
  <si>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</si>
  <si>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</si>
  <si>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</si>
  <si>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</si>
  <si>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</si>
  <si>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</si>
  <si>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</si>
  <si>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</si>
  <si>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</si>
  <si>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</si>
  <si>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</si>
  <si>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</si>
  <si>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</si>
  <si>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</si>
  <si>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</si>
  <si>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</si>
  <si>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</si>
  <si>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</si>
  <si>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</si>
  <si>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</si>
  <si>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</si>
  <si>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</si>
  <si>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</si>
  <si>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</si>
  <si>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</si>
  <si>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</si>
  <si>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</si>
  <si>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</si>
  <si>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</si>
  <si>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</si>
  <si>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</si>
  <si>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</si>
  <si>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</si>
  <si>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</si>
  <si>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</si>
  <si>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</si>
  <si>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</si>
  <si>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</si>
  <si>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</si>
  <si>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</si>
  <si>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</si>
  <si>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</si>
  <si>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</si>
  <si>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</si>
  <si>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</si>
  <si>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</si>
  <si>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</si>
  <si>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</si>
  <si>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</si>
  <si>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</si>
  <si>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</si>
  <si>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</si>
  <si>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</si>
  <si>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</si>
  <si>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</si>
  <si>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</si>
  <si>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</si>
  <si>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</si>
  <si>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</si>
  <si>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</si>
  <si>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</si>
  <si>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</si>
  <si>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</si>
  <si>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</si>
  <si>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</si>
  <si>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</si>
  <si>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</si>
  <si>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</si>
  <si>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</si>
  <si>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</si>
  <si>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</si>
  <si>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</si>
  <si>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</si>
  <si>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</si>
  <si>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</si>
  <si>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</si>
  <si>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</si>
  <si>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</si>
  <si>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</si>
  <si>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</si>
  <si>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</si>
  <si>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</si>
  <si>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</si>
  <si>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</si>
  <si>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</si>
  <si>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</si>
  <si>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</si>
  <si>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</si>
  <si>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</si>
  <si>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</si>
  <si>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</si>
  <si>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</si>
  <si>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</si>
  <si>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</si>
  <si>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</si>
  <si>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</si>
  <si>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</si>
  <si>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</si>
  <si>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</si>
  <si>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</si>
  <si>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</si>
  <si>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</si>
  <si>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</si>
  <si>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</si>
  <si>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</si>
  <si>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</si>
  <si>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</si>
  <si>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</si>
  <si>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</si>
  <si>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</si>
  <si>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</si>
  <si>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</si>
  <si>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</si>
  <si>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</si>
  <si>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</si>
  <si>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</si>
  <si>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</si>
  <si>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</si>
  <si>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</si>
  <si>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</si>
  <si>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</si>
  <si>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</si>
  <si>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</si>
  <si>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</si>
  <si>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</si>
  <si>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</si>
  <si>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</si>
  <si>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</si>
  <si>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</si>
  <si>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</si>
  <si>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</si>
  <si>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</si>
  <si>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</si>
  <si>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</si>
  <si>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</si>
  <si>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</si>
  <si>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</si>
  <si>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</si>
  <si>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</si>
  <si>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</si>
  <si>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</si>
  <si>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</si>
  <si>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</si>
  <si>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</si>
  <si>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</si>
  <si>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</si>
  <si>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</si>
  <si>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</si>
  <si>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</si>
  <si>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</si>
  <si>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</si>
  <si>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</si>
  <si>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</si>
  <si>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</si>
  <si>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</si>
  <si>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</si>
  <si>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</si>
  <si>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</si>
  <si>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</si>
  <si>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</si>
  <si>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</si>
  <si>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</si>
  <si>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</si>
  <si>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</si>
  <si>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</si>
  <si>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</si>
  <si>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</si>
  <si>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</si>
  <si>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</si>
  <si>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</si>
  <si>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</si>
  <si>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</si>
  <si>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</si>
  <si>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</si>
  <si>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</si>
  <si>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</si>
  <si>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</si>
  <si>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</si>
  <si>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</si>
  <si>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</si>
  <si>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</si>
  <si>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</si>
  <si>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</si>
  <si>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</si>
  <si>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</si>
  <si>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</si>
  <si>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</si>
  <si>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</si>
  <si>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</si>
  <si>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</si>
  <si>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</si>
  <si>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</si>
  <si>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</si>
  <si>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</si>
  <si>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</si>
  <si>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</si>
  <si>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</si>
  <si>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</si>
  <si>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</si>
  <si>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</si>
  <si>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</si>
  <si>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</si>
  <si>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</si>
  <si>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</si>
  <si>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</si>
  <si>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</si>
  <si>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</si>
  <si>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</si>
  <si>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</si>
  <si>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</si>
  <si>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</si>
  <si>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</si>
  <si>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</si>
  <si>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</si>
  <si>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</si>
  <si>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</si>
  <si>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</si>
  <si>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</si>
  <si>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</si>
  <si>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</si>
  <si>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</si>
  <si>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</si>
  <si>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</si>
  <si>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</si>
  <si>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</si>
  <si>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</si>
  <si>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</si>
  <si>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</si>
  <si>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</si>
  <si>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</si>
  <si>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</si>
  <si>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</si>
  <si>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</si>
  <si>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</si>
  <si>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</si>
  <si>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</si>
  <si>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</si>
  <si>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</si>
  <si>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</si>
  <si>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</si>
  <si>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</si>
  <si>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</si>
  <si>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</si>
  <si>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</si>
  <si>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</si>
  <si>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</si>
  <si>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</si>
  <si>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</si>
  <si>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</si>
  <si>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</si>
  <si>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</si>
  <si>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</si>
  <si>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</si>
  <si>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</si>
  <si>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</si>
  <si>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</si>
  <si>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</si>
  <si>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</si>
  <si>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</si>
  <si>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</si>
  <si>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</si>
  <si>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</si>
  <si>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</si>
  <si>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</si>
  <si>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</si>
  <si>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</si>
  <si>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</si>
  <si>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</si>
  <si>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</si>
  <si>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</si>
  <si>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</si>
  <si>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</si>
  <si>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</si>
  <si>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</si>
  <si>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</si>
  <si>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</si>
  <si>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</si>
  <si>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</si>
  <si>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</si>
  <si>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</si>
  <si>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</si>
  <si>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</si>
  <si>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</si>
  <si>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</si>
  <si>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</si>
  <si>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</si>
  <si>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</si>
  <si>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</si>
  <si>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</si>
  <si>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</si>
  <si>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</si>
  <si>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</si>
  <si>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</si>
  <si>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</si>
  <si>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</si>
  <si>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</si>
  <si>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</si>
  <si>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</si>
  <si>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</si>
  <si>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</si>
  <si>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</si>
  <si>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</si>
  <si>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</si>
  <si>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</si>
  <si>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</si>
  <si>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</si>
  <si>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</si>
  <si>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</si>
  <si>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</si>
  <si>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</si>
  <si>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</si>
  <si>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</si>
  <si>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</si>
  <si>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</si>
  <si>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</si>
  <si>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</si>
  <si>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</si>
  <si>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</si>
  <si>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</si>
  <si>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</si>
  <si>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</si>
  <si>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</si>
  <si>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</si>
  <si>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</si>
  <si>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</si>
  <si>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</si>
  <si>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</si>
  <si>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</si>
  <si>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</si>
  <si>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</si>
  <si>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</si>
  <si>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</si>
  <si>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</si>
  <si>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</si>
  <si>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</si>
  <si>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</si>
  <si>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</si>
  <si>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</si>
  <si>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</si>
  <si>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</si>
  <si>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</si>
  <si>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</si>
  <si>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</si>
  <si>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</si>
  <si>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</si>
  <si>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</si>
  <si>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</si>
  <si>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</si>
  <si>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</si>
  <si>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</si>
  <si>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</si>
  <si>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</si>
  <si>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</si>
  <si>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</si>
  <si>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</si>
  <si>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</si>
  <si>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</si>
  <si>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</si>
  <si>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</si>
  <si>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</si>
  <si>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</si>
  <si>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</si>
  <si>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</si>
  <si>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</si>
  <si>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</si>
  <si>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</si>
  <si>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</si>
  <si>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</si>
  <si>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</si>
  <si>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</si>
  <si>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</si>
  <si>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</si>
  <si>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</si>
  <si>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</si>
  <si>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</si>
  <si>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</si>
  <si>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</si>
  <si>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</si>
  <si>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</si>
  <si>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</si>
  <si>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</si>
  <si>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</si>
  <si>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</si>
  <si>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</si>
  <si>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</si>
  <si>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</si>
  <si>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</si>
  <si>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</si>
  <si>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</si>
  <si>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</si>
  <si>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</si>
  <si>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</si>
  <si>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</si>
  <si>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</si>
  <si>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</si>
  <si>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</si>
  <si>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</si>
  <si>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</si>
  <si>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</si>
  <si>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</si>
  <si>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</si>
  <si>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</si>
  <si>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</si>
  <si>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</si>
  <si>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</si>
  <si>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</si>
  <si>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</si>
  <si>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</si>
  <si>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</si>
  <si>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</si>
  <si>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</si>
  <si>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</si>
  <si>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</si>
  <si>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</si>
  <si>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</si>
  <si>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</si>
  <si>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</si>
  <si>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</si>
  <si>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</si>
  <si>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</si>
  <si>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</si>
  <si>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</si>
  <si>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</si>
  <si>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</si>
  <si>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</si>
  <si>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</si>
  <si>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</si>
  <si>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</si>
  <si>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</si>
  <si>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</si>
  <si>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</si>
  <si>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</si>
  <si>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</si>
  <si>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</si>
  <si>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</si>
  <si>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</si>
  <si>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</si>
  <si>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</si>
  <si>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</si>
  <si>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</si>
  <si>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</si>
  <si>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</si>
  <si>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</si>
  <si>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</si>
  <si>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</si>
  <si>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</si>
  <si>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</si>
  <si>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</si>
  <si>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</si>
  <si>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</si>
  <si>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</si>
  <si>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</si>
  <si>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</si>
  <si>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</si>
  <si>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</si>
  <si>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</si>
  <si>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</si>
  <si>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</si>
  <si>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</si>
  <si>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</si>
  <si>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</si>
  <si>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</si>
  <si>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</si>
  <si>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</si>
  <si>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</si>
  <si>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</si>
  <si>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</si>
  <si>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</si>
  <si>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</si>
  <si>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</si>
  <si>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</si>
  <si>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</si>
  <si>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</si>
  <si>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</si>
  <si>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</si>
  <si>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</si>
  <si>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</si>
  <si>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</si>
  <si>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</si>
  <si>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</si>
  <si>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</si>
  <si>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</si>
  <si>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</si>
  <si>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</si>
  <si>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</si>
  <si>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</si>
  <si>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</si>
  <si>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</si>
  <si>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</si>
  <si>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</si>
  <si>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</si>
  <si>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</si>
  <si>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</si>
  <si>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</si>
  <si>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</si>
  <si>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</si>
  <si>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</si>
  <si>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</si>
  <si>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</si>
  <si>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</si>
  <si>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</si>
  <si>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</si>
  <si>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</si>
  <si>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</si>
  <si>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</si>
  <si>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</si>
  <si>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</si>
  <si>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</si>
  <si>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</si>
  <si>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</si>
  <si>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</si>
  <si>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</si>
  <si>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</si>
  <si>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</si>
  <si>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</si>
  <si>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</si>
  <si>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</si>
  <si>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</si>
  <si>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</si>
  <si>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</si>
  <si>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</si>
  <si>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</si>
  <si>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</si>
  <si>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</si>
  <si>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</si>
  <si>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</si>
  <si>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</si>
  <si>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</si>
  <si>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</si>
  <si>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</si>
  <si>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</si>
  <si>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</si>
  <si>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</si>
  <si>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</si>
  <si>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</si>
  <si>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</si>
  <si>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</si>
  <si>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</si>
  <si>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</si>
  <si>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</si>
  <si>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</si>
  <si>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</si>
  <si>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</si>
  <si>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</si>
  <si>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</si>
  <si>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</si>
  <si>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</si>
  <si>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</si>
  <si>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</si>
  <si>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</si>
  <si>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</si>
  <si>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</si>
  <si>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</si>
  <si>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</si>
  <si>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</si>
  <si>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</si>
  <si>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</si>
  <si>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</si>
  <si>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</si>
  <si>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</si>
  <si>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</si>
  <si>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</si>
  <si>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</si>
  <si>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</si>
  <si>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</si>
  <si>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</si>
  <si>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</si>
  <si>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</si>
  <si>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</si>
  <si>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</si>
  <si>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</si>
  <si>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</si>
  <si>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</si>
  <si>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</si>
  <si>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</si>
  <si>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</si>
  <si>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</si>
  <si>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</si>
  <si>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</si>
  <si>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</si>
  <si>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</si>
  <si>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</si>
  <si>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</si>
  <si>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</si>
  <si>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</si>
  <si>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</si>
  <si>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</si>
  <si>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</si>
  <si>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</si>
  <si>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</si>
  <si>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</si>
  <si>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</si>
  <si>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</si>
  <si>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</si>
  <si>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</si>
  <si>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</si>
  <si>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</si>
  <si>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</si>
  <si>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</si>
  <si>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</si>
  <si>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</si>
  <si>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</si>
  <si>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</si>
  <si>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</si>
  <si>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</si>
  <si>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</si>
  <si>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</si>
  <si>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</si>
  <si>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</si>
  <si>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</si>
  <si>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</si>
  <si>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</si>
  <si>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</si>
  <si>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</si>
  <si>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</si>
  <si>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</si>
  <si>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</si>
  <si>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</si>
  <si>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</si>
  <si>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</si>
  <si>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</si>
  <si>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</si>
  <si>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</si>
  <si>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</si>
  <si>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</si>
  <si>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</si>
  <si>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</si>
  <si>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</si>
  <si>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</si>
  <si>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</si>
  <si>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</si>
  <si>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</si>
  <si>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</si>
  <si>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</si>
  <si>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</si>
  <si>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</si>
  <si>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</si>
  <si>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</si>
  <si>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</si>
  <si>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</si>
  <si>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</si>
  <si>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</si>
  <si>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</si>
  <si>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</si>
  <si>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</si>
  <si>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</si>
  <si>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</si>
  <si>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</si>
  <si>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</si>
  <si>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</si>
  <si>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</si>
  <si>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</si>
  <si>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</si>
  <si>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</si>
  <si>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</si>
  <si>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</si>
  <si>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</si>
  <si>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</si>
  <si>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</si>
  <si>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</si>
  <si>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</si>
  <si>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</si>
  <si>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</si>
  <si>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</si>
  <si>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</si>
  <si>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</si>
  <si>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</si>
  <si>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</si>
  <si>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</si>
  <si>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</si>
  <si>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</si>
  <si>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</si>
  <si>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</si>
  <si>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</si>
  <si>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</si>
  <si>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</si>
  <si>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</si>
  <si>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</si>
  <si>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</si>
  <si>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</si>
  <si>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</si>
  <si>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</si>
  <si>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</si>
  <si>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</si>
  <si>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</si>
  <si>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</si>
  <si>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</si>
  <si>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</si>
  <si>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</si>
  <si>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</si>
  <si>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</si>
  <si>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</si>
  <si>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</si>
  <si>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</si>
  <si>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</si>
  <si>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</si>
  <si>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</si>
  <si>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</si>
  <si>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</si>
  <si>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</si>
  <si>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</si>
  <si>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</si>
  <si>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</si>
  <si>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</si>
  <si>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</si>
  <si>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</si>
  <si>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</si>
  <si>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</si>
  <si>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</si>
  <si>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</si>
  <si>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</si>
  <si>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</si>
  <si>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</si>
  <si>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</si>
  <si>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</si>
  <si>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</si>
  <si>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</si>
  <si>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</si>
  <si>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</si>
  <si>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</si>
  <si>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</si>
  <si>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</si>
  <si>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</si>
  <si>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</si>
  <si>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</si>
  <si>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</si>
  <si>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</si>
  <si>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</si>
  <si>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</si>
  <si>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</si>
  <si>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</si>
  <si>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</si>
  <si>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</si>
  <si>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</si>
  <si>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</si>
  <si>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</si>
  <si>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</si>
  <si>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</si>
  <si>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</si>
  <si>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</si>
  <si>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</si>
  <si>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</si>
  <si>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</si>
  <si>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</si>
  <si>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</si>
  <si>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</si>
  <si>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</si>
  <si>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</si>
  <si>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</si>
  <si>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</si>
  <si>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</si>
  <si>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</si>
  <si>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</si>
  <si>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</si>
  <si>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</si>
  <si>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</si>
  <si>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</si>
  <si>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</si>
  <si>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</si>
  <si>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</si>
  <si>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</si>
  <si>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</si>
  <si>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</si>
  <si>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</si>
  <si>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</si>
  <si>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</si>
  <si>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</si>
  <si>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</si>
  <si>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</si>
  <si>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</si>
  <si>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</si>
  <si>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</si>
  <si>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</si>
  <si>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</si>
  <si>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</si>
  <si>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</si>
  <si>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</si>
  <si>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</si>
  <si>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</si>
  <si>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</si>
  <si>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</si>
  <si>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</si>
  <si>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</si>
  <si>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</si>
  <si>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</si>
  <si>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</si>
  <si>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</si>
  <si>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</si>
  <si>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</si>
  <si>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</si>
  <si>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</si>
  <si>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</si>
  <si>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</si>
  <si>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</si>
  <si>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</si>
  <si>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</si>
  <si>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</si>
  <si>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</si>
  <si>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</si>
  <si>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</si>
  <si>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</si>
  <si>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</si>
  <si>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</si>
  <si>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</si>
  <si>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</si>
  <si>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</si>
  <si>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</si>
  <si>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</si>
  <si>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</si>
  <si>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</si>
  <si>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</si>
  <si>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</si>
  <si>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</si>
  <si>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</si>
  <si>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</si>
  <si>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</si>
  <si>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</si>
  <si>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</si>
  <si>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</si>
  <si>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</si>
  <si>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</si>
  <si>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</si>
  <si>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</si>
  <si>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</si>
  <si>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</si>
  <si>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</si>
  <si>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</si>
  <si>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</si>
  <si>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</si>
  <si>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</si>
  <si>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</si>
  <si>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</si>
  <si>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</si>
  <si>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</si>
  <si>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</si>
  <si>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</si>
  <si>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</si>
  <si>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</si>
  <si>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</si>
  <si>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</si>
  <si>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</si>
  <si>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</si>
  <si>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</si>
  <si>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</si>
  <si>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</si>
  <si>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</si>
  <si>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</si>
  <si>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</si>
  <si>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</si>
  <si>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</si>
  <si>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</si>
  <si>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</si>
  <si>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</si>
  <si>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</si>
  <si>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</si>
  <si>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</si>
  <si>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</si>
  <si>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</si>
  <si>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</si>
  <si>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</si>
  <si>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</si>
  <si>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</si>
  <si>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</si>
  <si>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</si>
  <si>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</si>
  <si>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</si>
  <si>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</si>
  <si>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</si>
  <si>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</si>
  <si>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</si>
  <si>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</si>
  <si>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</si>
  <si>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</si>
  <si>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</si>
  <si>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</si>
  <si>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</si>
  <si>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</si>
  <si>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</si>
  <si>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</si>
  <si>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</si>
  <si>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</si>
  <si>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</si>
  <si>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</si>
  <si>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</si>
  <si>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</si>
  <si>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</si>
  <si>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</si>
  <si>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</si>
  <si>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</si>
  <si>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</si>
  <si>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</si>
  <si>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</si>
  <si>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</si>
  <si>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</si>
  <si>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</si>
  <si>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</si>
  <si>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</si>
  <si>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</si>
  <si>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</si>
  <si>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</si>
  <si>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</si>
  <si>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</si>
  <si>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</si>
  <si>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</si>
  <si>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</si>
  <si>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</si>
  <si>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</si>
  <si>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</si>
  <si>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</si>
  <si>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</si>
  <si>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</si>
  <si>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</si>
  <si>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</si>
  <si>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</si>
  <si>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</si>
  <si>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</si>
  <si>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</si>
  <si>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</si>
  <si>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</si>
  <si>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</si>
  <si>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</si>
  <si>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</si>
  <si>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</si>
  <si>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</si>
  <si>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</si>
  <si>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</si>
  <si>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</si>
  <si>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</si>
  <si>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</si>
  <si>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</si>
  <si>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</si>
  <si>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</si>
  <si>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</si>
  <si>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</si>
  <si>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</si>
  <si>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</si>
  <si>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</si>
  <si>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</si>
  <si>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</si>
  <si>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</si>
  <si>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</si>
  <si>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</si>
  <si>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</si>
  <si>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</si>
  <si>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</si>
  <si>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</si>
  <si>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</si>
  <si>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</si>
  <si>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</si>
  <si>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</si>
  <si>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</si>
  <si>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</si>
  <si>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</si>
  <si>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</si>
  <si>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</si>
  <si>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</si>
  <si>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</si>
  <si>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</si>
  <si>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</si>
  <si>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</si>
  <si>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</si>
  <si>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</si>
  <si>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</si>
  <si>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</si>
  <si>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</si>
  <si>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</si>
  <si>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</si>
  <si>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</si>
  <si>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</si>
  <si>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</si>
  <si>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</si>
  <si>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</si>
  <si>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</si>
  <si>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</si>
  <si>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</si>
  <si>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</si>
  <si>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</si>
  <si>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</si>
  <si>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</si>
  <si>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</si>
  <si>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</si>
  <si>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</si>
  <si>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</si>
  <si>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</si>
  <si>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</si>
  <si>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</si>
  <si>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</si>
  <si>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</si>
  <si>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</si>
  <si>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</si>
  <si>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</si>
  <si>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</si>
  <si>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</si>
  <si>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</si>
  <si>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</si>
  <si>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</si>
  <si>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</si>
  <si>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</si>
  <si>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</si>
  <si>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</si>
  <si>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</si>
  <si>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</si>
  <si>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</si>
  <si>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</si>
  <si>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</si>
  <si>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</si>
  <si>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</si>
  <si>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</si>
  <si>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</si>
  <si>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</si>
  <si>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</si>
  <si>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</si>
  <si>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</si>
  <si>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</si>
  <si>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</si>
  <si>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</si>
  <si>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</si>
  <si>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</si>
  <si>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</si>
  <si>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</si>
  <si>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</si>
  <si>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</si>
  <si>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</si>
  <si>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</si>
  <si>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</si>
  <si>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</si>
  <si>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</si>
  <si>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</si>
  <si>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</si>
  <si>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</si>
  <si>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</si>
  <si>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</si>
  <si>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</si>
  <si>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</si>
  <si>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</si>
  <si>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</si>
  <si>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</si>
  <si>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</si>
  <si>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</si>
  <si>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</si>
  <si>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</si>
  <si>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</si>
  <si>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</si>
  <si>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</si>
  <si>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</si>
  <si>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</si>
  <si>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</si>
  <si>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</si>
  <si>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</si>
  <si>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</si>
  <si>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</si>
  <si>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</si>
  <si>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</si>
  <si>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</si>
  <si>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</si>
  <si>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</si>
  <si>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</si>
  <si>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</si>
  <si>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</si>
  <si>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</si>
  <si>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</si>
  <si>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</si>
  <si>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</si>
  <si>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</si>
  <si>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</si>
  <si>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</si>
  <si>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</si>
  <si>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</si>
  <si>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</si>
  <si>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</si>
  <si>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</si>
  <si>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</si>
  <si>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</si>
  <si>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</si>
  <si>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</si>
  <si>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</si>
  <si>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</si>
  <si>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</si>
  <si>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</si>
  <si>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</si>
  <si>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</si>
  <si>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</si>
  <si>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</si>
  <si>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</si>
  <si>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</si>
  <si>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</si>
  <si>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</si>
  <si>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</si>
  <si>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</si>
  <si>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</si>
  <si>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</si>
  <si>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</si>
  <si>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</si>
  <si>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</si>
  <si>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</si>
  <si>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</si>
  <si>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</si>
  <si>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</si>
  <si>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</si>
  <si>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</si>
  <si>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</si>
  <si>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</si>
  <si>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</si>
  <si>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</si>
  <si>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</si>
  <si>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</si>
  <si>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</si>
  <si>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</si>
  <si>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</si>
  <si>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</si>
  <si>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</si>
  <si>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</si>
  <si>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</si>
  <si>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</si>
  <si>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</si>
  <si>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</si>
  <si>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</si>
  <si>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</si>
  <si>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</si>
  <si>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</si>
  <si>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</si>
  <si>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</si>
  <si>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</si>
  <si>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</si>
  <si>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</si>
  <si>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</si>
  <si>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</si>
  <si>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</si>
  <si>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</si>
  <si>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</si>
  <si>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</si>
  <si>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</si>
  <si>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</si>
  <si>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</si>
  <si>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</si>
  <si>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</si>
  <si>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</si>
  <si>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</si>
  <si>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</si>
  <si>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</si>
  <si>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</si>
  <si>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</si>
  <si>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</si>
  <si>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</si>
  <si>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</si>
  <si>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</si>
  <si>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</si>
  <si>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</si>
  <si>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</si>
  <si>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</si>
  <si>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</si>
  <si>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</si>
  <si>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</si>
  <si>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</si>
  <si>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</si>
  <si>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</si>
  <si>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</si>
  <si>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</si>
  <si>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</si>
  <si>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</si>
  <si>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</si>
  <si>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</si>
  <si>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</si>
  <si>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</si>
  <si>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</si>
  <si>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</si>
  <si>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</si>
  <si>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</si>
  <si>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</si>
  <si>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</si>
  <si>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</si>
  <si>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</si>
  <si>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</si>
  <si>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</si>
  <si>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</si>
  <si>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</si>
  <si>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</si>
  <si>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</si>
  <si>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</si>
  <si>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</si>
  <si>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</si>
  <si>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</si>
  <si>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</si>
  <si>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</si>
  <si>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</si>
  <si>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</si>
  <si>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</si>
  <si>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</si>
  <si>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</si>
  <si>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</si>
  <si>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</si>
  <si>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</si>
  <si>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</si>
  <si>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</si>
  <si>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</si>
  <si>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</si>
  <si>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</si>
  <si>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</si>
  <si>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</si>
  <si>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</si>
  <si>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</si>
  <si>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</si>
  <si>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</si>
  <si>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</si>
  <si>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</si>
  <si>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</si>
  <si>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</si>
  <si>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</si>
  <si>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</si>
  <si>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</si>
  <si>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</si>
  <si>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</si>
  <si>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</si>
  <si>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</si>
  <si>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</si>
  <si>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</si>
  <si>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</si>
  <si>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</si>
  <si>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</si>
  <si>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</si>
  <si>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</si>
  <si>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</si>
  <si>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</si>
  <si>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</si>
  <si>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</si>
  <si>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</si>
  <si>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</si>
  <si>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</si>
  <si>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</si>
  <si>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</si>
  <si>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</si>
  <si>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</si>
  <si>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</si>
  <si>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</si>
  <si>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</si>
  <si>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</si>
  <si>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</si>
  <si>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</si>
  <si>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</si>
  <si>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</si>
  <si>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</si>
  <si>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</si>
  <si>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</si>
  <si>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</si>
  <si>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</si>
  <si>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</si>
  <si>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</si>
  <si>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</si>
  <si>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</si>
  <si>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</si>
  <si>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</si>
  <si>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</si>
  <si>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</si>
  <si>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</si>
  <si>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</si>
  <si>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</si>
  <si>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</si>
  <si>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</si>
  <si>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</si>
  <si>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</si>
  <si>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</si>
  <si>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</si>
  <si>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</si>
  <si>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</si>
  <si>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</si>
  <si>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</si>
  <si>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</si>
  <si>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</si>
  <si>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</si>
  <si>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</si>
  <si>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</si>
  <si>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</si>
  <si>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</si>
  <si>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</si>
  <si>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</si>
  <si>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</si>
  <si>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</si>
  <si>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</si>
  <si>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</si>
  <si>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</si>
  <si>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</si>
  <si>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</si>
  <si>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</si>
  <si>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</si>
  <si>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</si>
  <si>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</si>
  <si>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</si>
  <si>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</si>
  <si>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</si>
  <si>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</si>
  <si>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</si>
  <si>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</si>
  <si>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</si>
  <si>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</si>
  <si>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</si>
  <si>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</si>
  <si>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</si>
  <si>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</si>
  <si>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</si>
  <si>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</si>
  <si>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</si>
  <si>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</si>
  <si>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</si>
  <si>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</si>
  <si>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</si>
  <si>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</si>
  <si>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</si>
  <si>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</si>
  <si>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</si>
  <si>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</si>
  <si>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</si>
  <si>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</si>
  <si>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</si>
  <si>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</si>
  <si>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</si>
  <si>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</si>
  <si>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</si>
  <si>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</si>
  <si>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</si>
  <si>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</si>
  <si>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</si>
  <si>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</si>
  <si>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</si>
  <si>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</si>
  <si>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</si>
  <si>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</si>
  <si>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</si>
  <si>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</si>
  <si>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</si>
  <si>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</si>
  <si>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</si>
  <si>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</si>
  <si>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</si>
  <si>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</si>
  <si>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</si>
  <si>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</si>
  <si>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</si>
  <si>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</si>
  <si>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</si>
  <si>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</si>
  <si>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</si>
  <si>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</si>
  <si>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</si>
  <si>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</si>
  <si>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</si>
  <si>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</si>
  <si>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</si>
  <si>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</si>
  <si>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</si>
  <si>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</si>
  <si>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</si>
  <si>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</si>
  <si>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</si>
  <si>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</si>
  <si>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</si>
  <si>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</si>
  <si>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</si>
  <si>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</si>
  <si>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</si>
  <si>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</si>
  <si>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</si>
  <si>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</si>
  <si>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</si>
  <si>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</si>
  <si>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</si>
  <si>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</si>
  <si>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</si>
  <si>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</si>
  <si>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</si>
  <si>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</si>
  <si>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</si>
  <si>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</si>
  <si>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</si>
  <si>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</si>
  <si>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</si>
  <si>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</si>
  <si>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</si>
  <si>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</si>
  <si>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</si>
  <si>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</si>
  <si>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</si>
  <si>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</si>
  <si>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</si>
  <si>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</si>
  <si>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</si>
  <si>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</si>
  <si>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</si>
  <si>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</si>
  <si>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</si>
  <si>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</si>
  <si>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</si>
  <si>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</si>
  <si>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</si>
  <si>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</si>
  <si>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</si>
  <si>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</si>
  <si>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</si>
  <si>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</si>
  <si>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</si>
  <si>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</si>
  <si>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</si>
  <si>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</si>
  <si>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</si>
  <si>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</si>
  <si>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</si>
  <si>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</si>
  <si>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</si>
  <si>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</si>
  <si>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</si>
  <si>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</si>
  <si>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</si>
  <si>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</si>
  <si>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</si>
  <si>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</si>
  <si>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</si>
  <si>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</si>
  <si>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</si>
  <si>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</si>
  <si>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</si>
  <si>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</si>
  <si>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</si>
  <si>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</si>
  <si>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</si>
  <si>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</si>
  <si>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</si>
  <si>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</si>
  <si>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</si>
  <si>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</si>
  <si>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</si>
  <si>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</si>
  <si>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</si>
  <si>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</si>
  <si>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</si>
  <si>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</si>
  <si>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</si>
  <si>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</si>
  <si>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</si>
  <si>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</si>
  <si>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</si>
  <si>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</si>
  <si>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</si>
  <si>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</si>
  <si>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</si>
  <si>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</si>
  <si>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</si>
  <si>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</si>
  <si>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</si>
  <si>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</si>
  <si>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</si>
  <si>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</si>
  <si>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</si>
  <si>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</si>
  <si>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</si>
  <si>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</si>
  <si>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</si>
  <si>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</si>
  <si>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</si>
  <si>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</si>
  <si>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</si>
  <si>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</si>
  <si>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</si>
  <si>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</si>
  <si>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</si>
  <si>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</si>
  <si>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</si>
  <si>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</si>
  <si>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</si>
  <si>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</si>
  <si>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</si>
  <si>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</si>
  <si>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</si>
  <si>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</si>
  <si>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</si>
  <si>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</si>
  <si>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</si>
  <si>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</si>
  <si>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</si>
  <si>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</si>
  <si>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</si>
  <si>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</si>
  <si>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</si>
  <si>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</si>
  <si>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</si>
  <si>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</si>
  <si>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</si>
  <si>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</si>
  <si>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</si>
  <si>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</si>
  <si>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</si>
  <si>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</si>
  <si>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</si>
  <si>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</si>
  <si>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</si>
  <si>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</si>
  <si>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</si>
  <si>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</si>
  <si>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</si>
  <si>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</si>
  <si>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</si>
  <si>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</si>
  <si>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</si>
  <si>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</si>
  <si>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</si>
  <si>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</si>
  <si>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</si>
  <si>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</si>
  <si>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</si>
  <si>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</si>
  <si>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</si>
  <si>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</si>
  <si>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</si>
  <si>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</si>
  <si>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</si>
  <si>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</si>
  <si>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</si>
  <si>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</si>
  <si>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</si>
  <si>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</si>
  <si>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</si>
  <si>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</si>
  <si>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</si>
  <si>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</si>
  <si>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</si>
  <si>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</si>
  <si>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</si>
  <si>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</si>
  <si>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</si>
  <si>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</si>
  <si>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</si>
  <si>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</si>
  <si>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</si>
  <si>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</si>
  <si>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</si>
  <si>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</si>
  <si>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</si>
  <si>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</si>
  <si>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</si>
  <si>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</si>
  <si>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</si>
  <si>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</si>
  <si>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</si>
  <si>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</si>
  <si>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</si>
  <si>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</si>
  <si>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</si>
  <si>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</si>
  <si>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</si>
  <si>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</si>
  <si>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</si>
  <si>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</si>
  <si>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</si>
  <si>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</si>
  <si>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</si>
  <si>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</si>
  <si>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</si>
  <si>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</si>
  <si>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</si>
  <si>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</si>
  <si>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</si>
  <si>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</si>
  <si>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</si>
  <si>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</si>
  <si>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</si>
  <si>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</si>
  <si>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</si>
  <si>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</si>
  <si>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</si>
  <si>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</si>
  <si>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</si>
  <si>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</si>
  <si>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</si>
  <si>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</si>
  <si>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</si>
  <si>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</si>
  <si>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</si>
  <si>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</si>
  <si>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</si>
  <si>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</si>
  <si>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</si>
  <si>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</si>
  <si>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</si>
  <si>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</si>
  <si>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</si>
  <si>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</si>
  <si>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</si>
  <si>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</si>
  <si>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</si>
  <si>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</si>
  <si>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</si>
  <si>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</si>
  <si>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</si>
  <si>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</si>
  <si>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</si>
  <si>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</si>
  <si>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</si>
  <si>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</si>
  <si>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</si>
  <si>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</si>
  <si>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</si>
  <si>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</si>
  <si>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</si>
  <si>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</si>
  <si>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</si>
  <si>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</si>
  <si>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</si>
  <si>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</si>
  <si>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</si>
  <si>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</si>
  <si>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</si>
  <si>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</si>
  <si>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</si>
  <si>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</si>
  <si>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</si>
  <si>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</si>
  <si>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</si>
  <si>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</si>
  <si>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</si>
  <si>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</si>
  <si>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</si>
  <si>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</si>
  <si>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</si>
  <si>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</si>
  <si>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</si>
  <si>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</si>
  <si>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</si>
  <si>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</si>
  <si>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</si>
  <si>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</si>
  <si>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</si>
  <si>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</si>
  <si>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</si>
  <si>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</si>
  <si>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</si>
  <si>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</si>
  <si>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</si>
  <si>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</si>
  <si>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</si>
  <si>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</si>
  <si>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</si>
  <si>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</si>
  <si>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</si>
  <si>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</si>
  <si>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</si>
  <si>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</si>
  <si>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</si>
  <si>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</si>
  <si>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</si>
  <si>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</si>
  <si>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</si>
  <si>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</si>
  <si>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</si>
  <si>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</si>
  <si>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</si>
  <si>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</si>
  <si>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</si>
  <si>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</si>
  <si>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</si>
  <si>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</si>
  <si>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</si>
  <si>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</si>
  <si>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</si>
  <si>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</si>
  <si>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</si>
  <si>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</si>
  <si>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</si>
  <si>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</si>
  <si>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</si>
  <si>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</si>
  <si>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</si>
  <si>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</si>
  <si>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</si>
  <si>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</si>
  <si>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</si>
  <si>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</si>
  <si>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</si>
  <si>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</si>
  <si>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</si>
  <si>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</si>
  <si>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</si>
  <si>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</si>
  <si>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</si>
  <si>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</si>
  <si>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</si>
  <si>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</si>
  <si>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</si>
  <si>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</si>
  <si>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</si>
  <si>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</si>
  <si>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</si>
  <si>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</si>
  <si>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</si>
  <si>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</si>
  <si>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</si>
  <si>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</si>
  <si>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</si>
  <si>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</si>
  <si>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</si>
  <si>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</si>
  <si>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</si>
  <si>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</si>
  <si>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</si>
  <si>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</si>
  <si>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</si>
  <si>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</si>
  <si>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</si>
  <si>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</si>
  <si>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</si>
  <si>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</si>
  <si>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</si>
  <si>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</si>
  <si>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</si>
  <si>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</si>
  <si>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</si>
  <si>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</si>
  <si>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</si>
  <si>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</si>
  <si>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</si>
  <si>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</si>
  <si>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</si>
  <si>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</si>
  <si>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</si>
  <si>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</si>
  <si>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</si>
  <si>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</si>
  <si>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</si>
  <si>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</si>
  <si>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</si>
  <si>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</si>
  <si>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</si>
  <si>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</si>
  <si>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</si>
  <si>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</si>
  <si>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</si>
  <si>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</si>
  <si>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</si>
  <si>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</si>
  <si>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</si>
  <si>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</si>
  <si>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</si>
  <si>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</si>
  <si>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</si>
  <si>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</si>
  <si>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</si>
  <si>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</si>
  <si>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</si>
  <si>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</si>
  <si>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</si>
  <si>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</si>
  <si>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</si>
  <si>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</si>
  <si>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</si>
  <si>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</si>
  <si>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</si>
  <si>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</si>
  <si>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</si>
  <si>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</si>
  <si>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</si>
  <si>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</si>
  <si>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</si>
  <si>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</si>
  <si>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</si>
  <si>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</si>
  <si>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</si>
  <si>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</si>
  <si>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</si>
  <si>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</si>
  <si>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</si>
  <si>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</si>
  <si>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</si>
  <si>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</si>
  <si>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</si>
  <si>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</si>
  <si>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</si>
  <si>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</si>
  <si>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</si>
  <si>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</si>
  <si>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</si>
  <si>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</si>
  <si>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</si>
  <si>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</si>
  <si>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</si>
  <si>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</si>
  <si>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</si>
  <si>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</si>
  <si>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</si>
  <si>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</si>
  <si>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</si>
  <si>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</si>
  <si>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</si>
  <si>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</si>
  <si>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</si>
  <si>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</si>
  <si>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</si>
  <si>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</si>
  <si>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</si>
  <si>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</si>
  <si>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</si>
  <si>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</si>
  <si>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</si>
  <si>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</si>
  <si>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</si>
  <si>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</si>
  <si>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</si>
  <si>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</si>
  <si>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</si>
  <si>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</si>
  <si>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</si>
  <si>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</si>
  <si>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</si>
  <si>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</si>
  <si>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</si>
  <si>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</si>
  <si>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</si>
  <si>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</si>
  <si>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</si>
  <si>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</si>
  <si>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</si>
  <si>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</si>
  <si>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</si>
  <si>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</si>
  <si>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</si>
  <si>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</si>
  <si>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</si>
  <si>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</si>
  <si>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</si>
  <si>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</si>
  <si>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</si>
  <si>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</si>
  <si>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</si>
  <si>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</si>
  <si>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</si>
  <si>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</si>
  <si>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</si>
  <si>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</si>
  <si>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</si>
  <si>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</si>
  <si>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</si>
  <si>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</si>
  <si>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</si>
  <si>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</si>
  <si>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</si>
  <si>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</si>
  <si>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</si>
  <si>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</si>
  <si>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</si>
  <si>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</si>
  <si>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</si>
  <si>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</si>
  <si>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</si>
  <si>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</si>
  <si>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</si>
  <si>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</si>
  <si>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</si>
  <si>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</si>
  <si>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</si>
  <si>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</si>
  <si>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</si>
  <si>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</si>
  <si>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</si>
  <si>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</si>
  <si>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</si>
  <si>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</si>
  <si>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</si>
  <si>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</si>
  <si>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</si>
  <si>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</si>
  <si>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</si>
  <si>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</si>
  <si>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</si>
  <si>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</si>
  <si>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</si>
  <si>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</si>
  <si>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</si>
  <si>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</si>
  <si>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</si>
  <si>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</si>
  <si>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</si>
  <si>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</si>
  <si>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</si>
  <si>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</si>
  <si>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</si>
  <si>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</si>
  <si>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</si>
  <si>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</si>
  <si>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</si>
  <si>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</si>
  <si>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</si>
  <si>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</si>
  <si>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</si>
  <si>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</si>
  <si>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</si>
  <si>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</si>
  <si>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</si>
  <si>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</si>
  <si>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</si>
  <si>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</si>
  <si>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</si>
  <si>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</si>
  <si>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</si>
  <si>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</si>
  <si>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</si>
  <si>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</si>
  <si>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</si>
  <si>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</si>
  <si>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</si>
  <si>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</si>
  <si>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</si>
  <si>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</si>
  <si>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</si>
  <si>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</si>
  <si>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</si>
  <si>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</si>
  <si>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</si>
  <si>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</si>
  <si>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</si>
  <si>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</si>
  <si>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</si>
  <si>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</si>
  <si>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</si>
  <si>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</si>
  <si>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</si>
  <si>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</si>
  <si>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</si>
  <si>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</si>
  <si>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</si>
  <si>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</si>
  <si>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</si>
  <si>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</si>
  <si>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</si>
  <si>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</si>
  <si>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</si>
  <si>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</si>
  <si>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</si>
  <si>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</si>
  <si>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</si>
  <si>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</si>
  <si>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</si>
  <si>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</si>
  <si>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</si>
  <si>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</si>
  <si>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</si>
  <si>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</si>
  <si>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</si>
  <si>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</si>
  <si>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</si>
  <si>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</si>
  <si>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</si>
  <si>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</si>
  <si>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</si>
  <si>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</si>
  <si>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</si>
  <si>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</si>
  <si>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</si>
  <si>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</si>
  <si>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</si>
  <si>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</si>
  <si>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</si>
  <si>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</si>
  <si>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</si>
  <si>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</si>
  <si>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</si>
  <si>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</si>
  <si>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</si>
  <si>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</si>
  <si>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</si>
  <si>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</si>
  <si>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</si>
  <si>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</si>
  <si>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</si>
  <si>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</si>
  <si>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</si>
  <si>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</si>
  <si>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</si>
  <si>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</si>
  <si>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</si>
  <si>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</si>
  <si>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</si>
  <si>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</si>
  <si>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</si>
  <si>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</si>
  <si>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</si>
  <si>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</si>
  <si>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</si>
  <si>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</si>
  <si>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</si>
  <si>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</si>
  <si>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</si>
  <si>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</si>
  <si>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</si>
  <si>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</si>
  <si>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</si>
  <si>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</si>
  <si>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</si>
  <si>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</si>
  <si>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</si>
  <si>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</si>
  <si>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</si>
  <si>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</si>
  <si>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</si>
  <si>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</si>
  <si>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</si>
  <si>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</si>
  <si>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</si>
  <si>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</si>
  <si>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</si>
  <si>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</si>
  <si>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</si>
  <si>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</si>
  <si>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</si>
  <si>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</si>
  <si>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</si>
  <si>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</si>
  <si>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</si>
  <si>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</si>
  <si>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</si>
  <si>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</si>
  <si>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</si>
  <si>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</si>
  <si>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</si>
  <si>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</si>
  <si>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</si>
  <si>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</si>
  <si>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</si>
  <si>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</si>
  <si>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</si>
  <si>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</si>
  <si>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</si>
  <si>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</si>
  <si>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</si>
  <si>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</si>
  <si>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</si>
  <si>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</si>
  <si>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</si>
  <si>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</si>
  <si>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</si>
  <si>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</si>
  <si>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</si>
  <si>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</si>
  <si>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</si>
  <si>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</si>
  <si>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</si>
  <si>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</si>
  <si>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</si>
  <si>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</si>
  <si>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</si>
  <si>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</si>
  <si>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</si>
  <si>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</si>
  <si>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</si>
  <si>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</si>
  <si>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</si>
  <si>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</si>
  <si>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</si>
  <si>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</si>
  <si>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</si>
  <si>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</si>
  <si>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</si>
  <si>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</si>
  <si>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</si>
  <si>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</si>
  <si>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</si>
  <si>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</si>
  <si>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</si>
  <si>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</si>
  <si>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</si>
  <si>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</si>
  <si>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</si>
  <si>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</si>
  <si>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</si>
  <si>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</si>
  <si>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</si>
  <si>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</si>
  <si>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</si>
  <si>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</si>
  <si>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</si>
  <si>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</si>
  <si>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</si>
  <si>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</si>
  <si>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</si>
  <si>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</si>
  <si>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</si>
  <si>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</si>
  <si>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</si>
  <si>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</si>
  <si>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</si>
  <si>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</si>
  <si>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</si>
  <si>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</si>
  <si>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</si>
  <si>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</si>
  <si>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</si>
  <si>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</si>
  <si>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</si>
  <si>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</si>
  <si>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</si>
  <si>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</si>
  <si>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</si>
  <si>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</si>
  <si>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</si>
  <si>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</si>
  <si>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</si>
  <si>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</si>
  <si>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</si>
  <si>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</si>
  <si>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</si>
  <si>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</si>
  <si>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</si>
  <si>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</si>
  <si>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</si>
  <si>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</si>
  <si>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</si>
  <si>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</si>
  <si>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</si>
  <si>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</si>
  <si>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</si>
  <si>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</si>
  <si>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</si>
  <si>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</si>
  <si>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</si>
  <si>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</si>
  <si>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</si>
  <si>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</si>
  <si>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</si>
  <si>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</si>
  <si>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</si>
  <si>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</si>
  <si>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</si>
  <si>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</si>
  <si>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</si>
  <si>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</si>
  <si>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</si>
  <si>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</si>
  <si>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</si>
  <si>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</si>
  <si>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</si>
  <si>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</si>
  <si>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</si>
  <si>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</si>
  <si>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</si>
  <si>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</si>
  <si>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</si>
  <si>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</si>
  <si>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</si>
  <si>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</si>
  <si>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</si>
  <si>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</si>
  <si>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</si>
  <si>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</si>
  <si>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</si>
  <si>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</si>
  <si>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</si>
  <si>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</si>
  <si>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</si>
  <si>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</si>
  <si>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</si>
  <si>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</si>
  <si>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</si>
  <si>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</si>
  <si>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</si>
  <si>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</si>
  <si>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</si>
  <si>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</si>
  <si>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</si>
  <si>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</si>
  <si>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</si>
  <si>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</si>
  <si>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</si>
  <si>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</si>
  <si>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</si>
  <si>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</si>
  <si>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</si>
  <si>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</si>
  <si>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</si>
  <si>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</si>
  <si>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</si>
  <si>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</si>
  <si>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</si>
  <si>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</si>
  <si>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</si>
  <si>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</si>
  <si>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</si>
  <si>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</si>
  <si>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</si>
  <si>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</si>
  <si>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</si>
  <si>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</si>
  <si>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</si>
  <si>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</si>
  <si>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</si>
  <si>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</si>
  <si>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</si>
  <si>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</si>
  <si>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</si>
  <si>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</si>
  <si>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</si>
  <si>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</si>
  <si>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</si>
  <si>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</si>
  <si>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</si>
  <si>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</si>
  <si>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</si>
  <si>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</si>
  <si>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</si>
  <si>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</si>
  <si>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</si>
  <si>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</si>
  <si>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</si>
  <si>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</si>
  <si>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</si>
  <si>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</si>
  <si>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</si>
  <si>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</si>
  <si>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</si>
  <si>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</si>
  <si>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</si>
  <si>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</si>
  <si>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</si>
  <si>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</si>
  <si>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</si>
  <si>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</si>
  <si>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</si>
  <si>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</si>
  <si>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</si>
  <si>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</si>
  <si>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</si>
  <si>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</si>
  <si>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</si>
  <si>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</si>
  <si>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</si>
  <si>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</si>
  <si>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</si>
  <si>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</si>
  <si>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</si>
  <si>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</si>
  <si>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</si>
  <si>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</si>
  <si>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</si>
  <si>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</si>
  <si>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</si>
  <si>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</si>
  <si>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</si>
  <si>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</si>
  <si>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</si>
  <si>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</si>
  <si>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</si>
  <si>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</si>
  <si>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</si>
  <si>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</si>
  <si>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</si>
  <si>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</si>
  <si>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</si>
  <si>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</si>
  <si>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</si>
  <si>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</si>
  <si>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</si>
  <si>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</si>
  <si>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</si>
  <si>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</si>
  <si>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</si>
  <si>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</si>
  <si>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</si>
  <si>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</si>
  <si>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</si>
  <si>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</si>
  <si>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</si>
  <si>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</si>
  <si>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</si>
  <si>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</si>
  <si>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</si>
  <si>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</si>
  <si>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</si>
  <si>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</si>
  <si>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</si>
  <si>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</si>
  <si>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</si>
  <si>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</si>
  <si>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</si>
  <si>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</si>
  <si>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</si>
  <si>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</si>
  <si>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</si>
  <si>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</si>
  <si>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</si>
  <si>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</si>
  <si>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</si>
  <si>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</si>
  <si>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</si>
  <si>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</si>
  <si>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</si>
  <si>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</si>
  <si>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</si>
  <si>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</si>
  <si>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</si>
  <si>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</si>
  <si>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</si>
  <si>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</si>
  <si>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</si>
  <si>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</si>
  <si>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</si>
  <si>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</si>
  <si>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</si>
  <si>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</si>
  <si>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</si>
  <si>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</si>
  <si>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</si>
  <si>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</si>
  <si>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</si>
  <si>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</si>
  <si>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</si>
  <si>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</si>
  <si>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</si>
  <si>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</si>
  <si>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</si>
  <si>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</si>
  <si>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</si>
  <si>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</si>
  <si>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</si>
  <si>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</si>
  <si>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</si>
  <si>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</si>
  <si>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</si>
  <si>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</si>
  <si>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</si>
  <si>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</si>
  <si>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</si>
  <si>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</si>
  <si>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</si>
  <si>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</si>
  <si>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</si>
  <si>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</si>
  <si>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</si>
  <si>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</si>
  <si>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</si>
  <si>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</si>
  <si>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</si>
  <si>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</si>
  <si>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</si>
  <si>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</si>
  <si>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</si>
  <si>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</si>
  <si>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</si>
  <si>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</si>
  <si>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</si>
  <si>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</si>
  <si>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</si>
  <si>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</si>
  <si>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</si>
  <si>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</si>
  <si>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</si>
  <si>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</si>
  <si>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</si>
  <si>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</si>
  <si>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</si>
  <si>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</si>
  <si>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</si>
  <si>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</si>
  <si>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</si>
  <si>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</si>
  <si>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</si>
  <si>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</si>
  <si>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</si>
  <si>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</si>
  <si>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</si>
  <si>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</si>
  <si>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</si>
  <si>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</si>
  <si>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</si>
  <si>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</si>
  <si>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</si>
  <si>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</si>
  <si>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</si>
  <si>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</si>
  <si>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</si>
  <si>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</si>
  <si>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</si>
  <si>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</si>
  <si>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</si>
  <si>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</si>
  <si>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</si>
  <si>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</si>
  <si>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</si>
  <si>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</si>
  <si>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</si>
  <si>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</si>
  <si>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</si>
  <si>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</si>
  <si>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</si>
  <si>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</si>
  <si>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</si>
  <si>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</si>
  <si>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</si>
  <si>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</si>
  <si>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</si>
  <si>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</si>
  <si>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</si>
  <si>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</si>
  <si>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</si>
  <si>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</si>
  <si>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</si>
  <si>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</si>
  <si>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</si>
  <si>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</si>
  <si>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</si>
  <si>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</si>
  <si>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</si>
  <si>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</si>
  <si>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</si>
  <si>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</si>
  <si>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</si>
  <si>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</si>
  <si>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</si>
  <si>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</si>
  <si>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</si>
  <si>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</si>
  <si>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</si>
  <si>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</si>
  <si>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</si>
  <si>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</si>
  <si>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</si>
  <si>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</si>
  <si>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</si>
  <si>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</si>
  <si>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</si>
  <si>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</si>
  <si>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</si>
  <si>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</si>
  <si>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</si>
  <si>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</si>
  <si>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</si>
  <si>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</si>
  <si>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</si>
  <si>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</si>
  <si>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</si>
  <si>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</si>
  <si>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</si>
  <si>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</si>
  <si>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</si>
  <si>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</si>
  <si>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</si>
  <si>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</si>
  <si>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</si>
  <si>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</si>
  <si>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</si>
  <si>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</si>
  <si>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</si>
  <si>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</si>
  <si>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</si>
  <si>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</si>
  <si>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</si>
  <si>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</si>
  <si>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</si>
  <si>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</si>
  <si>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</si>
  <si>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</si>
  <si>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</si>
  <si>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</si>
  <si>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</si>
  <si>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</si>
  <si>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</si>
  <si>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</si>
  <si>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</si>
  <si>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</si>
  <si>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</si>
  <si>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</si>
  <si>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</si>
  <si>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</si>
  <si>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</si>
  <si>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</si>
  <si>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</si>
  <si>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</si>
  <si>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</si>
  <si>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</si>
  <si>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</si>
  <si>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</si>
  <si>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</si>
  <si>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</si>
  <si>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</si>
  <si>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</si>
  <si>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</si>
  <si>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</si>
  <si>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</si>
  <si>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</si>
  <si>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</si>
  <si>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</si>
  <si>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</si>
  <si>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</si>
  <si>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</si>
  <si>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</si>
  <si>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</si>
  <si>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</si>
  <si>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</si>
  <si>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</si>
  <si>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</si>
  <si>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</si>
  <si>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</si>
  <si>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</si>
  <si>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</si>
  <si>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</si>
  <si>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</si>
  <si>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</si>
  <si>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</si>
  <si>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</si>
  <si>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</si>
  <si>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</si>
  <si>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</si>
  <si>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</si>
  <si>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</si>
  <si>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</si>
  <si>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</si>
  <si>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</si>
  <si>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</si>
  <si>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</si>
  <si>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</si>
  <si>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</si>
  <si>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</si>
  <si>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</si>
  <si>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</si>
  <si>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</si>
  <si>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</si>
  <si>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</si>
  <si>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</si>
  <si>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</si>
  <si>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</si>
  <si>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</si>
  <si>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</si>
  <si>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</si>
  <si>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</si>
  <si>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</si>
  <si>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</si>
  <si>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</si>
  <si>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</si>
  <si>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</si>
  <si>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</si>
  <si>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</si>
  <si>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</si>
  <si>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</si>
  <si>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</si>
  <si>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</si>
  <si>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</si>
  <si>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</si>
  <si>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</si>
  <si>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</si>
  <si>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</si>
  <si>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</si>
  <si>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</si>
  <si>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</si>
  <si>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</si>
  <si>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</si>
  <si>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</si>
  <si>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</si>
  <si>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</si>
  <si>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</si>
  <si>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</si>
  <si>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</si>
  <si>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</si>
  <si>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</si>
  <si>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</si>
  <si>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</si>
  <si>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</si>
  <si>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</si>
  <si>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</si>
  <si>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</si>
  <si>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</si>
  <si>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</si>
  <si>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</si>
  <si>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</si>
  <si>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</si>
  <si>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</si>
  <si>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</si>
  <si>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</si>
  <si>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</si>
  <si>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</si>
  <si>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</si>
  <si>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</si>
  <si>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</si>
  <si>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</si>
  <si>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</si>
  <si>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</si>
  <si>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</si>
  <si>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</si>
  <si>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</si>
  <si>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</si>
  <si>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</si>
  <si>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</si>
  <si>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</si>
  <si>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</si>
  <si>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</si>
  <si>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</si>
  <si>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</si>
  <si>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</si>
  <si>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</si>
  <si>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</si>
  <si>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</si>
  <si>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</si>
  <si>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</si>
  <si>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</si>
  <si>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</si>
  <si>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</si>
  <si>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</si>
  <si>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</si>
  <si>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</si>
  <si>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</si>
  <si>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</si>
  <si>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</si>
  <si>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</si>
  <si>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</si>
  <si>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</si>
  <si>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</si>
  <si>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</si>
  <si>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</si>
  <si>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</si>
  <si>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</si>
  <si>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</si>
  <si>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</si>
  <si>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</si>
  <si>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</si>
  <si>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</si>
  <si>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</si>
  <si>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</si>
  <si>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</si>
  <si>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</si>
  <si>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</si>
  <si>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</si>
  <si>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</si>
  <si>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</si>
  <si>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</si>
  <si>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</si>
  <si>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</si>
  <si>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</si>
  <si>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</si>
  <si>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</si>
  <si>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</si>
  <si>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</si>
  <si>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</si>
  <si>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</si>
  <si>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</si>
  <si>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</si>
  <si>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</si>
  <si>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</si>
  <si>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</si>
  <si>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</si>
  <si>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</si>
  <si>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</si>
  <si>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</si>
  <si>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</si>
  <si>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</si>
  <si>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</si>
  <si>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</si>
  <si>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</si>
  <si>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</si>
  <si>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</si>
  <si>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</si>
  <si>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</si>
  <si>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</si>
  <si>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</si>
  <si>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</si>
  <si>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</si>
  <si>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</si>
  <si>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</si>
  <si>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</si>
  <si>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</si>
  <si>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</si>
  <si>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</si>
  <si>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</si>
  <si>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</si>
  <si>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</si>
  <si>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</si>
  <si>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</si>
  <si>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</si>
  <si>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</si>
  <si>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</si>
  <si>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</si>
  <si>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</si>
  <si>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</si>
  <si>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</si>
  <si>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</si>
  <si>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</si>
  <si>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</si>
  <si>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</si>
  <si>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</si>
  <si>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</si>
  <si>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</si>
  <si>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</si>
  <si>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</si>
  <si>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</si>
  <si>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</si>
  <si>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</si>
  <si>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</si>
  <si>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</si>
  <si>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</si>
  <si>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</si>
  <si>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</si>
  <si>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</si>
  <si>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</si>
  <si>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</si>
  <si>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</si>
  <si>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</si>
  <si>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</si>
  <si>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</si>
  <si>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</si>
  <si>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</si>
  <si>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</si>
  <si>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</si>
  <si>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</si>
  <si>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</si>
  <si>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</si>
  <si>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</si>
  <si>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</si>
  <si>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</si>
  <si>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</si>
  <si>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</si>
  <si>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</si>
  <si>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</si>
  <si>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</si>
  <si>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</si>
  <si>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</si>
  <si>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</si>
  <si>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</si>
  <si>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</si>
  <si>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</si>
  <si>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</si>
  <si>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</si>
  <si>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</si>
  <si>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</si>
  <si>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</si>
  <si>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</si>
  <si>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</si>
  <si>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</si>
  <si>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</si>
  <si>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</si>
  <si>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</si>
  <si>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</si>
  <si>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</si>
  <si>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</si>
  <si>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</si>
  <si>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</si>
  <si>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</si>
  <si>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</si>
  <si>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</si>
  <si>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</si>
  <si>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</si>
  <si>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</si>
  <si>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</si>
  <si>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</si>
  <si>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</si>
  <si>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</si>
  <si>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</si>
  <si>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</si>
  <si>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</si>
  <si>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</si>
  <si>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</si>
  <si>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</si>
  <si>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</si>
  <si>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</si>
  <si>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</si>
  <si>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</si>
  <si>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</si>
  <si>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</si>
  <si>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</si>
  <si>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</si>
  <si>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</si>
  <si>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</si>
  <si>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</si>
  <si>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</si>
  <si>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</si>
  <si>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</si>
  <si>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</si>
  <si>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</si>
  <si>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</si>
  <si>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</si>
  <si>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</si>
  <si>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</si>
  <si>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</si>
  <si>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</si>
  <si>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</si>
  <si>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</si>
  <si>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</si>
  <si>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</si>
  <si>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</si>
  <si>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</si>
  <si>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</si>
  <si>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</si>
  <si>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</si>
  <si>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</si>
  <si>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</si>
  <si>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</si>
  <si>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</si>
  <si>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</si>
  <si>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</si>
  <si>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</si>
  <si>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</si>
  <si>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</si>
  <si>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</si>
  <si>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</si>
  <si>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</si>
  <si>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</si>
  <si>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</si>
  <si>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</si>
  <si>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</si>
  <si>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</si>
  <si>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</si>
  <si>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</si>
  <si>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</si>
  <si>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</si>
  <si>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</si>
  <si>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</si>
  <si>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</si>
  <si>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</si>
  <si>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</si>
  <si>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</si>
  <si>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</si>
  <si>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</si>
  <si>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</si>
  <si>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</si>
  <si>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</si>
  <si>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</si>
  <si>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</si>
  <si>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</si>
  <si>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</si>
  <si>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</si>
  <si>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</si>
  <si>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</si>
  <si>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</si>
  <si>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</si>
  <si>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</si>
  <si>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</si>
  <si>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</si>
  <si>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</si>
  <si>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</si>
  <si>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</si>
  <si>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</si>
  <si>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</si>
  <si>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</si>
  <si>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</si>
  <si>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</si>
  <si>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</si>
  <si>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</si>
  <si>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</si>
  <si>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</si>
  <si>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</si>
  <si>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</si>
  <si>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</si>
  <si>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</si>
  <si>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</si>
  <si>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</si>
  <si>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</si>
  <si>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</si>
  <si>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</si>
  <si>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</si>
  <si>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</si>
  <si>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</si>
  <si>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</si>
  <si>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</si>
  <si>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</si>
  <si>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</si>
  <si>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</si>
  <si>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</si>
  <si>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</si>
  <si>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</si>
  <si>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</si>
  <si>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</si>
  <si>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</si>
  <si>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</si>
  <si>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</si>
  <si>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</si>
  <si>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</si>
  <si>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</si>
  <si>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</si>
  <si>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</si>
  <si>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</si>
  <si>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</si>
  <si>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</si>
  <si>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</si>
  <si>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</si>
  <si>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</si>
  <si>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</si>
  <si>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</si>
  <si>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</si>
  <si>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</si>
  <si>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</si>
  <si>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</si>
  <si>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</si>
  <si>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</si>
  <si>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</si>
  <si>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</si>
  <si>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</si>
  <si>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</si>
  <si>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</si>
  <si>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</si>
  <si>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</si>
  <si>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</si>
  <si>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</si>
  <si>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</si>
  <si>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</si>
  <si>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</si>
  <si>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</si>
  <si>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</si>
  <si>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</si>
  <si>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</si>
  <si>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</si>
  <si>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</si>
  <si>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</si>
  <si>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</si>
  <si>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</si>
  <si>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</si>
  <si>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</si>
  <si>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</si>
  <si>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</si>
  <si>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</si>
  <si>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</si>
  <si>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</si>
  <si>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</si>
  <si>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</si>
  <si>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</si>
  <si>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</si>
  <si>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</si>
  <si>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</si>
  <si>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</si>
  <si>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</si>
  <si>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</si>
  <si>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</si>
  <si>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</si>
  <si>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</si>
  <si>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</si>
  <si>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</si>
  <si>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</si>
  <si>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</si>
  <si>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</si>
  <si>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</si>
  <si>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</si>
  <si>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</si>
  <si>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</si>
  <si>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</si>
  <si>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</si>
  <si>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</si>
  <si>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</si>
  <si>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</si>
  <si>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</si>
  <si>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</si>
  <si>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</si>
  <si>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</si>
  <si>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</si>
  <si>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</si>
  <si>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</si>
  <si>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</si>
  <si>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</si>
  <si>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</si>
  <si>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</si>
  <si>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</si>
  <si>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</si>
  <si>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</si>
  <si>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</si>
  <si>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</si>
  <si>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</si>
  <si>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</si>
  <si>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</si>
  <si>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</si>
  <si>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</si>
  <si>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</si>
  <si>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</si>
  <si>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</si>
  <si>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</si>
  <si>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</si>
  <si>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</si>
  <si>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</si>
  <si>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</si>
  <si>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</si>
  <si>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</si>
  <si>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</si>
  <si>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</si>
  <si>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</si>
  <si>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</si>
  <si>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</si>
  <si>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</si>
  <si>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</si>
  <si>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</si>
  <si>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</si>
  <si>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</si>
  <si>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</si>
  <si>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</si>
  <si>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</si>
  <si>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</si>
  <si>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</si>
  <si>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</si>
  <si>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</si>
  <si>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</si>
  <si>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</si>
  <si>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</si>
  <si>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</si>
  <si>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</si>
  <si>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</si>
  <si>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</si>
  <si>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</si>
  <si>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</si>
  <si>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</si>
  <si>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</si>
  <si>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</si>
  <si>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</si>
  <si>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</si>
  <si>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</si>
  <si>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</si>
  <si>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</si>
  <si>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</si>
  <si>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</si>
  <si>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</si>
  <si>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</si>
  <si>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</si>
  <si>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</si>
  <si>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</si>
  <si>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</si>
  <si>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</si>
  <si>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</si>
  <si>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</si>
  <si>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</si>
  <si>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</si>
  <si>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</si>
  <si>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</si>
  <si>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</si>
  <si>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</si>
  <si>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</si>
  <si>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</si>
  <si>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</si>
  <si>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</si>
  <si>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</si>
  <si>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</si>
  <si>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</si>
  <si>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</si>
  <si>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</si>
  <si>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</si>
  <si>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</si>
  <si>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</si>
  <si>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</si>
  <si>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</si>
  <si>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</si>
  <si>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</si>
  <si>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</si>
  <si>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</si>
  <si>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</si>
  <si>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</si>
  <si>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</si>
  <si>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</si>
  <si>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</si>
  <si>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</si>
  <si>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</si>
  <si>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</si>
  <si>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</si>
  <si>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</si>
  <si>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</si>
  <si>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</si>
  <si>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</si>
  <si>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</si>
  <si>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</si>
  <si>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</si>
  <si>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</si>
  <si>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</si>
  <si>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</si>
  <si>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</si>
  <si>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</si>
  <si>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</si>
  <si>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</si>
  <si>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</si>
  <si>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</si>
  <si>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</si>
  <si>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</si>
  <si>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</si>
  <si>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</si>
  <si>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</si>
  <si>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</si>
  <si>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</si>
  <si>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</si>
  <si>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</si>
  <si>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</si>
  <si>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</si>
  <si>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</si>
  <si>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</si>
  <si>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</si>
  <si>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</si>
  <si>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</si>
  <si>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</si>
  <si>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</si>
  <si>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</si>
  <si>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</si>
  <si>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</si>
  <si>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</si>
  <si>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</si>
  <si>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</si>
  <si>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</si>
  <si>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</si>
  <si>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</si>
  <si>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</si>
  <si>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</si>
  <si>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</si>
  <si>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</si>
  <si>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</si>
  <si>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</si>
  <si>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</si>
  <si>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</si>
  <si>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</si>
  <si>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</si>
  <si>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</si>
  <si>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</si>
  <si>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</si>
  <si>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</si>
  <si>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</si>
  <si>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</si>
  <si>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</si>
  <si>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</si>
  <si>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</si>
  <si>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</si>
  <si>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</si>
  <si>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</si>
  <si>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</si>
  <si>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</si>
  <si>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</si>
  <si>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</si>
  <si>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</si>
  <si>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</si>
  <si>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</si>
  <si>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</si>
  <si>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</si>
  <si>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</si>
  <si>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</si>
  <si>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</si>
  <si>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</si>
  <si>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</si>
  <si>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</si>
  <si>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</si>
  <si>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</si>
  <si>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</si>
  <si>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</si>
  <si>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</si>
  <si>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</si>
  <si>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</si>
  <si>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</si>
  <si>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</si>
  <si>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</si>
  <si>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</si>
  <si>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</si>
  <si>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</si>
  <si>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</si>
  <si>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</si>
  <si>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</si>
  <si>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</si>
  <si>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</si>
  <si>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</si>
  <si>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</si>
  <si>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</si>
  <si>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</si>
  <si>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</si>
  <si>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</si>
  <si>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</si>
  <si>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</si>
  <si>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</si>
  <si>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</si>
  <si>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</si>
  <si>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</si>
  <si>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</si>
  <si>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</si>
  <si>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</si>
  <si>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</si>
  <si>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</si>
  <si>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</si>
  <si>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</si>
  <si>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</si>
  <si>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</si>
  <si>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</si>
  <si>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</si>
  <si>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</si>
  <si>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</si>
  <si>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</si>
  <si>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</si>
  <si>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</si>
  <si>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</si>
  <si>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</si>
  <si>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</si>
  <si>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</si>
  <si>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</si>
  <si>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</si>
  <si>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</si>
  <si>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</si>
  <si>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</si>
  <si>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</si>
  <si>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</si>
  <si>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</si>
  <si>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</si>
  <si>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</si>
  <si>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</si>
  <si>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</si>
  <si>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</si>
  <si>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</si>
  <si>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</si>
  <si>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</si>
  <si>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</si>
  <si>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</si>
  <si>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</si>
  <si>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</si>
  <si>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</si>
  <si>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</si>
  <si>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</si>
  <si>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</si>
  <si>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</si>
  <si>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</si>
  <si>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</si>
  <si>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</si>
  <si>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</si>
  <si>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</si>
  <si>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</si>
  <si>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</si>
  <si>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</si>
  <si>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</si>
  <si>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</si>
  <si>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</si>
  <si>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</si>
  <si>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</si>
  <si>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</si>
  <si>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</si>
  <si>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</si>
  <si>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</si>
  <si>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</si>
  <si>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</si>
  <si>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</si>
  <si>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</si>
  <si>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</si>
  <si>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</si>
  <si>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</si>
  <si>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</si>
  <si>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</si>
  <si>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</si>
  <si>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</si>
  <si>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</si>
  <si>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</si>
  <si>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</si>
  <si>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</si>
  <si>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</si>
  <si>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</si>
  <si>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</si>
  <si>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</si>
  <si>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</si>
  <si>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</si>
  <si>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</si>
  <si>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</si>
  <si>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</si>
  <si>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</si>
  <si>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</si>
  <si>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</si>
  <si>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</si>
  <si>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</si>
  <si>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</si>
  <si>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</si>
  <si>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</si>
  <si>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</si>
  <si>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</si>
  <si>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</si>
  <si>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</si>
  <si>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</si>
  <si>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</si>
  <si>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</si>
  <si>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</si>
  <si>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</si>
  <si>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</si>
  <si>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</si>
  <si>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</si>
  <si>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</si>
  <si>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</si>
  <si>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</si>
  <si>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</si>
  <si>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</si>
  <si>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</si>
  <si>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</si>
  <si>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</si>
  <si>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</si>
  <si>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</si>
  <si>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</si>
  <si>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</si>
  <si>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</si>
  <si>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</si>
  <si>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</si>
  <si>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</si>
  <si>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</si>
  <si>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</si>
  <si>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</si>
  <si>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</si>
  <si>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</si>
  <si>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</si>
  <si>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</si>
  <si>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</si>
  <si>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</si>
  <si>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</si>
  <si>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</si>
  <si>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</si>
  <si>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</si>
  <si>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</si>
  <si>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</si>
  <si>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</si>
  <si>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</si>
  <si>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</si>
  <si>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</si>
  <si>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</si>
  <si>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</si>
  <si>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</si>
  <si>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</si>
  <si>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</si>
  <si>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</si>
  <si>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</si>
  <si>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</si>
  <si>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</si>
  <si>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</si>
  <si>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</si>
  <si>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</si>
  <si>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</si>
  <si>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</si>
  <si>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</si>
  <si>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</si>
  <si>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</si>
  <si>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</si>
  <si>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</si>
  <si>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</si>
  <si>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</si>
  <si>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</si>
  <si>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</si>
  <si>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</si>
  <si>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</si>
  <si>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</si>
  <si>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</si>
  <si>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</si>
  <si>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</si>
  <si>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</si>
  <si>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</si>
  <si>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</si>
  <si>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</si>
  <si>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</si>
  <si>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</si>
  <si>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</si>
  <si>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</si>
  <si>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</si>
  <si>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</si>
  <si>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</si>
  <si>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</si>
  <si>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</si>
  <si>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</si>
  <si>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</si>
  <si>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</si>
  <si>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</si>
  <si>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</si>
  <si>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</si>
  <si>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</si>
  <si>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</si>
  <si>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</si>
  <si>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</si>
  <si>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</si>
  <si>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</si>
  <si>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</si>
  <si>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</si>
  <si>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</si>
  <si>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</si>
  <si>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</si>
  <si>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</si>
  <si>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</si>
  <si>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</si>
  <si>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</si>
  <si>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</si>
  <si>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</si>
  <si>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</si>
  <si>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</si>
  <si>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</si>
  <si>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</si>
  <si>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</si>
  <si>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</si>
  <si>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</si>
  <si>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</si>
  <si>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</si>
  <si>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</si>
  <si>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</si>
  <si>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</si>
  <si>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</si>
  <si>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</si>
  <si>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</si>
  <si>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</si>
  <si>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</si>
  <si>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</si>
  <si>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</si>
  <si>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</si>
  <si>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</si>
  <si>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</si>
  <si>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</si>
  <si>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</si>
  <si>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</si>
  <si>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</si>
  <si>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</si>
  <si>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</si>
  <si>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</si>
  <si>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</si>
  <si>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</si>
  <si>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</si>
  <si>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</si>
  <si>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</si>
  <si>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</si>
  <si>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</si>
  <si>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</si>
  <si>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</si>
  <si>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</si>
  <si>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</si>
  <si>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</si>
  <si>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</si>
  <si>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</si>
  <si>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</si>
  <si>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</si>
  <si>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</si>
  <si>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</si>
  <si>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</si>
  <si>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</si>
  <si>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</si>
  <si>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</si>
  <si>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</si>
  <si>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</si>
  <si>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</si>
  <si>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</si>
  <si>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</si>
  <si>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</si>
  <si>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</si>
  <si>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</si>
  <si>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</si>
  <si>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</si>
  <si>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</si>
  <si>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</si>
  <si>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</si>
  <si>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</si>
  <si>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</si>
  <si>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</si>
  <si>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</si>
  <si>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</si>
  <si>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</si>
  <si>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</si>
  <si>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</si>
  <si>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</si>
  <si>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</si>
  <si>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</si>
  <si>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</si>
  <si>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</si>
  <si>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</si>
  <si>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</si>
  <si>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</si>
  <si>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</si>
  <si>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</si>
  <si>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</si>
  <si>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</si>
  <si>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</si>
  <si>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</si>
  <si>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</si>
  <si>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</si>
  <si>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</si>
  <si>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</si>
  <si>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</si>
  <si>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</si>
  <si>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</si>
  <si>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</si>
  <si>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</si>
  <si>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</si>
  <si>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</si>
  <si>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</si>
  <si>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</si>
  <si>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</si>
  <si>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</si>
  <si>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</si>
  <si>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</si>
  <si>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</si>
  <si>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</si>
  <si>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</si>
  <si>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</si>
  <si>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</si>
  <si>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</si>
  <si>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</si>
  <si>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</si>
  <si>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</si>
  <si>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</si>
  <si>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</si>
  <si>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</si>
  <si>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</si>
  <si>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</si>
  <si>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</si>
  <si>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</si>
  <si>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</si>
  <si>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</si>
  <si>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</si>
  <si>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</si>
  <si>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</si>
  <si>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</si>
  <si>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</si>
  <si>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</si>
  <si>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</si>
  <si>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</si>
  <si>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</si>
  <si>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</si>
  <si>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</si>
  <si>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</si>
  <si>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</si>
  <si>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</si>
  <si>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</si>
  <si>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</si>
  <si>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</si>
  <si>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</si>
  <si>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</si>
  <si>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</si>
  <si>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</si>
  <si>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</si>
  <si>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</si>
  <si>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</si>
  <si>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</si>
  <si>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</si>
  <si>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</si>
  <si>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</si>
  <si>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</si>
  <si>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</si>
  <si>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</si>
  <si>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</si>
  <si>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</si>
  <si>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</si>
  <si>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</si>
  <si>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</si>
  <si>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</si>
  <si>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</si>
  <si>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</si>
  <si>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</si>
  <si>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</si>
  <si>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</si>
  <si>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</si>
  <si>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</si>
  <si>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</si>
  <si>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</si>
  <si>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</si>
  <si>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</si>
  <si>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</si>
  <si>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</si>
  <si>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</si>
  <si>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</si>
  <si>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</si>
  <si>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</si>
  <si>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</si>
  <si>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</si>
  <si>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</si>
  <si>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</si>
  <si>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</si>
  <si>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</si>
  <si>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</si>
  <si>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</si>
  <si>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</si>
  <si>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</si>
  <si>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</si>
  <si>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</si>
  <si>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</si>
  <si>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</si>
  <si>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</si>
  <si>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</si>
  <si>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</si>
  <si>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</si>
  <si>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</si>
  <si>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</si>
  <si>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</si>
  <si>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</si>
  <si>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</si>
  <si>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</si>
  <si>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</si>
  <si>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</si>
  <si>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</si>
  <si>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</si>
  <si>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</si>
  <si>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</si>
  <si>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</si>
  <si>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</si>
  <si>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</si>
  <si>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</si>
  <si>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</si>
  <si>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</si>
  <si>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</si>
  <si>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</si>
  <si>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</si>
  <si>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</si>
  <si>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</si>
  <si>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</si>
  <si>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</si>
  <si>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</si>
  <si>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</si>
  <si>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</si>
  <si>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</si>
  <si>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</si>
  <si>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</si>
  <si>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</si>
  <si>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</si>
  <si>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</si>
  <si>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</si>
  <si>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</si>
  <si>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</si>
  <si>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</si>
  <si>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</si>
  <si>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</si>
  <si>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</si>
  <si>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</si>
  <si>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</si>
  <si>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</si>
  <si>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</si>
  <si>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</si>
  <si>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</si>
  <si>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</si>
  <si>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</si>
  <si>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</si>
  <si>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</si>
  <si>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</si>
  <si>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</si>
  <si>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</si>
  <si>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</si>
  <si>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</si>
  <si>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</si>
  <si>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</si>
  <si>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</si>
  <si>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</si>
  <si>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</si>
  <si>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</si>
  <si>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</si>
  <si>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</si>
  <si>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</si>
  <si>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</si>
  <si>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</si>
  <si>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</si>
  <si>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</si>
  <si>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</si>
  <si>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</si>
  <si>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</si>
  <si>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</si>
  <si>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</si>
  <si>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</si>
  <si>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</si>
  <si>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</si>
  <si>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</si>
  <si>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</si>
  <si>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</si>
  <si>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</si>
  <si>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</si>
  <si>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</si>
  <si>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</si>
  <si>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</si>
  <si>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</si>
  <si>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</si>
  <si>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</si>
  <si>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</si>
  <si>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</si>
  <si>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</si>
  <si>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</si>
  <si>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</si>
  <si>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</si>
  <si>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</si>
  <si>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</si>
  <si>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</si>
  <si>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</si>
  <si>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</si>
  <si>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</si>
  <si>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</si>
  <si>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</si>
  <si>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</si>
  <si>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</si>
  <si>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</si>
  <si>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</si>
  <si>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</si>
  <si>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</si>
  <si>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</si>
  <si>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</si>
  <si>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</si>
  <si>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</si>
  <si>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</si>
  <si>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</si>
  <si>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</si>
  <si>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</si>
  <si>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</si>
  <si>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</si>
  <si>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</si>
  <si>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</si>
  <si>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</si>
  <si>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</si>
  <si>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</si>
  <si>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</si>
  <si>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</si>
  <si>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</si>
  <si>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</si>
  <si>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</si>
  <si>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</si>
  <si>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</si>
  <si>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</si>
  <si>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</si>
  <si>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</si>
  <si>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</si>
  <si>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</si>
  <si>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</si>
  <si>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</si>
  <si>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</si>
  <si>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</si>
  <si>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</si>
  <si>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</si>
  <si>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</si>
  <si>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</si>
  <si>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</si>
  <si>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</si>
  <si>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</si>
  <si>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</si>
  <si>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</si>
  <si>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</si>
  <si>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</si>
  <si>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</si>
  <si>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</si>
  <si>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</si>
  <si>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</si>
  <si>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</si>
  <si>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</si>
  <si>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</si>
  <si>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</si>
  <si>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</si>
  <si>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</si>
  <si>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</si>
  <si>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</si>
  <si>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</si>
  <si>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</si>
  <si>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</si>
  <si>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</si>
  <si>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</si>
  <si>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</si>
  <si>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</si>
  <si>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</si>
  <si>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</si>
  <si>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</si>
  <si>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</si>
  <si>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</si>
  <si>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</si>
  <si>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</si>
  <si>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</si>
  <si>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</si>
  <si>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</si>
  <si>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</si>
  <si>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</si>
  <si>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</si>
  <si>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</si>
  <si>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</si>
  <si>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</si>
  <si>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</si>
  <si>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</si>
  <si>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</si>
  <si>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</si>
  <si>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</si>
  <si>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</si>
  <si>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</si>
  <si>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</si>
  <si>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</si>
  <si>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</si>
  <si>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</si>
  <si>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</si>
  <si>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</si>
  <si>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</si>
  <si>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</si>
  <si>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</si>
  <si>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</si>
  <si>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</si>
  <si>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</si>
  <si>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</si>
  <si>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</si>
  <si>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</si>
  <si>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</si>
  <si>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</si>
  <si>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</si>
  <si>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</si>
  <si>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</si>
  <si>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</si>
  <si>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</si>
  <si>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</si>
  <si>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</si>
  <si>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</si>
  <si>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</si>
  <si>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</si>
  <si>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</si>
  <si>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</si>
  <si>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</si>
  <si>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</si>
  <si>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</si>
  <si>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</si>
  <si>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</si>
  <si>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</si>
  <si>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</si>
  <si>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</si>
  <si>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</si>
  <si>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</si>
  <si>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</si>
  <si>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</si>
  <si>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</si>
  <si>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</si>
  <si>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</si>
  <si>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</si>
  <si>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</si>
  <si>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</si>
  <si>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</si>
  <si>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</si>
  <si>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</si>
  <si>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</si>
  <si>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</si>
  <si>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</si>
  <si>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</si>
  <si>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</si>
  <si>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</si>
  <si>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</si>
  <si>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</si>
  <si>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</si>
  <si>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</si>
  <si>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</si>
  <si>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</si>
  <si>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</si>
  <si>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</si>
  <si>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</si>
  <si>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</si>
  <si>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</si>
  <si>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</si>
  <si>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</si>
  <si>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</si>
  <si>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</si>
  <si>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</si>
  <si>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</si>
  <si>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</si>
  <si>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</si>
  <si>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</si>
  <si>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</si>
  <si>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</si>
  <si>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</si>
  <si>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</si>
  <si>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</si>
  <si>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</si>
  <si>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</si>
  <si>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</si>
  <si>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</si>
  <si>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</si>
  <si>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</si>
  <si>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</si>
  <si>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</si>
  <si>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</si>
  <si>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</si>
  <si>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</si>
  <si>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</si>
  <si>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</si>
  <si>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</si>
  <si>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</si>
  <si>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</si>
  <si>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</si>
  <si>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</si>
  <si>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</si>
  <si>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</si>
  <si>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</si>
  <si>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</si>
  <si>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</si>
  <si>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</si>
  <si>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</si>
  <si>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</si>
  <si>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</si>
  <si>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</si>
  <si>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</si>
  <si>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</si>
  <si>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</si>
  <si>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</si>
  <si>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</si>
  <si>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</si>
  <si>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</si>
  <si>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</si>
  <si>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</si>
  <si>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</si>
  <si>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</si>
  <si>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</si>
  <si>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</si>
  <si>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</si>
  <si>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</si>
  <si>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</si>
  <si>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</si>
  <si>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</si>
  <si>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</si>
  <si>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</si>
  <si>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</si>
  <si>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</si>
  <si>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</si>
  <si>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</si>
  <si>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</si>
  <si>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</si>
  <si>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</si>
  <si>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</si>
  <si>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</si>
  <si>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</si>
  <si>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</si>
  <si>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</si>
  <si>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</si>
  <si>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</si>
  <si>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</si>
  <si>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</si>
  <si>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</si>
  <si>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</si>
  <si>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</si>
  <si>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</si>
  <si>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</si>
  <si>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</si>
  <si>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</si>
  <si>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</si>
  <si>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</si>
  <si>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</si>
  <si>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</si>
  <si>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</si>
  <si>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</si>
  <si>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</si>
  <si>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</si>
  <si>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</si>
  <si>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</si>
  <si>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</si>
  <si>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</si>
  <si>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</si>
  <si>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</si>
  <si>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</si>
  <si>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</si>
  <si>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</si>
  <si>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</si>
  <si>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</si>
  <si>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</si>
  <si>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</si>
  <si>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</si>
  <si>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</si>
  <si>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</si>
  <si>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</si>
  <si>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</si>
  <si>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</si>
  <si>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</si>
  <si>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</si>
  <si>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</si>
  <si>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</si>
  <si>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</si>
  <si>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</si>
  <si>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</si>
  <si>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</si>
  <si>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</si>
  <si>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</si>
  <si>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</si>
  <si>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</si>
  <si>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</si>
  <si>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</si>
  <si>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</si>
  <si>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</si>
  <si>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</si>
  <si>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</si>
  <si>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</si>
  <si>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</si>
  <si>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</si>
  <si>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</si>
  <si>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</si>
  <si>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</si>
  <si>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</si>
  <si>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</si>
  <si>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</si>
  <si>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</si>
  <si>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</si>
  <si>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</si>
  <si>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</si>
  <si>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</si>
  <si>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</si>
  <si>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</si>
  <si>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</si>
  <si>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</si>
  <si>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</si>
  <si>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</si>
  <si>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</si>
  <si>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</si>
  <si>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</si>
  <si>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</si>
  <si>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</si>
  <si>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</si>
  <si>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</si>
  <si>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</si>
  <si>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</si>
  <si>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</si>
  <si>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</si>
  <si>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</si>
  <si>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</si>
  <si>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</si>
  <si>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</si>
  <si>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</si>
  <si>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</si>
  <si>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</si>
  <si>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</si>
  <si>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</si>
  <si>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</si>
  <si>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</si>
  <si>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</si>
  <si>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</si>
  <si>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</si>
  <si>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</si>
  <si>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</si>
  <si>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</si>
  <si>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</si>
  <si>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</si>
  <si>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</si>
  <si>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</si>
  <si>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</si>
  <si>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</si>
  <si>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</si>
  <si>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</si>
  <si>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</si>
  <si>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</si>
  <si>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</si>
  <si>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</si>
  <si>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</si>
  <si>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</si>
  <si>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</si>
  <si>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</si>
  <si>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</si>
  <si>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</si>
  <si>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</si>
  <si>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</si>
  <si>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</si>
  <si>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</si>
  <si>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</si>
  <si>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</si>
  <si>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</si>
  <si>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</si>
  <si>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</si>
  <si>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</si>
  <si>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</si>
  <si>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</si>
  <si>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</si>
  <si>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</si>
  <si>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</si>
  <si>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</si>
  <si>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</si>
  <si>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</si>
  <si>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</si>
  <si>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</si>
  <si>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</si>
  <si>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</si>
  <si>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</si>
  <si>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</si>
  <si>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</si>
  <si>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</si>
  <si>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</si>
  <si>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</si>
  <si>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</si>
  <si>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</si>
  <si>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</si>
  <si>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</si>
  <si>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</si>
  <si>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</si>
  <si>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</si>
  <si>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</si>
  <si>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</si>
  <si>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</si>
  <si>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</si>
  <si>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</si>
  <si>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</si>
  <si>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</si>
  <si>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</si>
  <si>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</si>
  <si>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</si>
  <si>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</si>
  <si>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</si>
  <si>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</si>
  <si>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</si>
  <si>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</si>
  <si>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</si>
  <si>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</si>
  <si>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</si>
  <si>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</si>
  <si>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</si>
  <si>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</si>
  <si>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</si>
  <si>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</si>
  <si>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</si>
  <si>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</si>
  <si>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</si>
  <si>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</si>
  <si>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</si>
  <si>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</si>
  <si>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</si>
  <si>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</si>
  <si>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</si>
  <si>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</si>
  <si>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</si>
  <si>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</si>
  <si>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</si>
  <si>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</si>
  <si>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</si>
  <si>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</si>
  <si>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</si>
  <si>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</si>
  <si>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</si>
  <si>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</si>
  <si>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</si>
  <si>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</si>
  <si>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</si>
  <si>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</si>
  <si>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</si>
  <si>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</si>
  <si>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</si>
  <si>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</si>
  <si>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</si>
  <si>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</si>
  <si>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</si>
  <si>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</si>
  <si>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</si>
  <si>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</si>
  <si>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</si>
  <si>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</si>
  <si>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</si>
  <si>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</si>
  <si>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</si>
  <si>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</si>
  <si>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</si>
  <si>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</si>
  <si>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</si>
  <si>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</si>
  <si>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</si>
  <si>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</si>
  <si>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</si>
  <si>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</si>
  <si>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</si>
  <si>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</si>
  <si>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</si>
  <si>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</si>
  <si>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</si>
  <si>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</si>
  <si>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</si>
  <si>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</si>
  <si>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</si>
  <si>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</si>
  <si>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</si>
  <si>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</si>
  <si>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</si>
  <si>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</si>
  <si>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</si>
  <si>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</si>
  <si>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</si>
  <si>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</si>
  <si>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</si>
  <si>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</si>
  <si>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</si>
  <si>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</si>
  <si>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</si>
  <si>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</si>
  <si>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</si>
  <si>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</si>
  <si>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</si>
  <si>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</si>
  <si>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</si>
  <si>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</si>
  <si>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</si>
  <si>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</si>
  <si>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</si>
  <si>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</si>
  <si>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</si>
  <si>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</si>
  <si>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</si>
  <si>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</si>
  <si>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</si>
  <si>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</si>
  <si>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</si>
  <si>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</si>
  <si>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</si>
  <si>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</si>
  <si>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</si>
  <si>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</si>
  <si>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</si>
  <si>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</si>
  <si>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</si>
  <si>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</si>
  <si>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</si>
  <si>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</si>
  <si>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</si>
  <si>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</si>
  <si>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</si>
  <si>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</si>
  <si>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</si>
  <si>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</si>
  <si>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</si>
  <si>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</si>
  <si>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</si>
  <si>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</si>
  <si>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</si>
  <si>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</si>
  <si>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</si>
  <si>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</si>
  <si>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</si>
  <si>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</si>
  <si>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</si>
  <si>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</si>
  <si>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</si>
  <si>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</si>
  <si>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</si>
  <si>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</si>
  <si>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</si>
  <si>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</si>
  <si>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</si>
  <si>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</si>
  <si>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</si>
  <si>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</si>
  <si>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</si>
  <si>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</si>
  <si>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</si>
  <si>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</si>
  <si>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</si>
  <si>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</si>
  <si>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</si>
  <si>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</si>
  <si>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</si>
  <si>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</si>
  <si>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</si>
  <si>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</si>
  <si>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</si>
  <si>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</si>
  <si>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</si>
  <si>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</si>
  <si>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</si>
  <si>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</si>
  <si>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</si>
  <si>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</si>
  <si>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</si>
  <si>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</si>
  <si>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</si>
  <si>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</si>
  <si>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</si>
  <si>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</si>
  <si>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</si>
  <si>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</si>
  <si>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</si>
  <si>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</si>
  <si>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</si>
  <si>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</si>
  <si>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</si>
  <si>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</si>
  <si>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</si>
  <si>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</si>
  <si>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</si>
  <si>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</si>
  <si>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</si>
  <si>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</si>
  <si>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</si>
  <si>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</si>
  <si>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</si>
  <si>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</si>
  <si>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</si>
  <si>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</si>
  <si>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</si>
  <si>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</si>
  <si>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</si>
  <si>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</si>
  <si>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</si>
  <si>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</si>
  <si>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</si>
  <si>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</si>
  <si>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</si>
  <si>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</si>
  <si>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</si>
  <si>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</si>
  <si>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</si>
  <si>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</si>
  <si>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</si>
  <si>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</si>
  <si>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</si>
  <si>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</si>
  <si>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</si>
  <si>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</si>
  <si>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</si>
  <si>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</si>
  <si>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</si>
  <si>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</si>
  <si>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</si>
  <si>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</si>
  <si>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</si>
  <si>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</si>
  <si>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</si>
  <si>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</si>
  <si>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</si>
  <si>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</si>
  <si>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</si>
  <si>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</si>
  <si>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</si>
  <si>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</si>
  <si>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</si>
  <si>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</si>
  <si>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</si>
  <si>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</si>
  <si>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</si>
  <si>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</si>
  <si>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</si>
  <si>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</si>
  <si>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</si>
  <si>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</si>
  <si>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</si>
  <si>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</si>
  <si>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</si>
  <si>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</si>
  <si>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</si>
  <si>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</si>
  <si>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</si>
  <si>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</si>
  <si>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</si>
  <si>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</si>
  <si>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</si>
  <si>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</si>
  <si>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</si>
  <si>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</si>
  <si>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</si>
  <si>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</si>
  <si>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</si>
  <si>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</si>
  <si>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</si>
  <si>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</si>
  <si>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</si>
  <si>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</si>
  <si>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</si>
  <si>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</si>
  <si>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</si>
  <si>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</si>
  <si>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</si>
  <si>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</si>
  <si>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</si>
  <si>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</si>
  <si>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</si>
  <si>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</si>
  <si>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</si>
  <si>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</si>
  <si>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</si>
  <si>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</si>
  <si>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</si>
  <si>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</si>
  <si>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</si>
  <si>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</si>
  <si>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</si>
  <si>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</si>
  <si>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</si>
  <si>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</si>
  <si>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</si>
  <si>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</si>
  <si>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</si>
  <si>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</si>
  <si>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</si>
  <si>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</si>
  <si>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</si>
  <si>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</si>
  <si>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</si>
  <si>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</si>
  <si>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</si>
  <si>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</si>
  <si>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</si>
  <si>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</si>
  <si>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</si>
  <si>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</si>
  <si>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</si>
  <si>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</si>
  <si>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</si>
  <si>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</si>
  <si>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</si>
  <si>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</si>
  <si>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</si>
  <si>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</si>
  <si>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</si>
  <si>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</si>
  <si>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</si>
  <si>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</si>
  <si>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</si>
  <si>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</si>
  <si>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</si>
  <si>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</si>
  <si>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</si>
  <si>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</si>
  <si>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</si>
  <si>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</si>
  <si>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</si>
  <si>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</si>
  <si>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</si>
  <si>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</si>
  <si>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</si>
  <si>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</si>
  <si>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</si>
  <si>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</si>
  <si>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</si>
  <si>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</si>
  <si>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</si>
  <si>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</si>
  <si>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</si>
  <si>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</si>
  <si>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</si>
  <si>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</si>
  <si>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</si>
  <si>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</si>
  <si>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</si>
  <si>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</si>
  <si>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</si>
  <si>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</si>
  <si>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</si>
  <si>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</si>
  <si>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</si>
  <si>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</si>
  <si>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</si>
  <si>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</si>
  <si>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</si>
  <si>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</si>
  <si>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</si>
  <si>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</si>
  <si>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</si>
  <si>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</si>
  <si>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</si>
  <si>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</si>
  <si>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</si>
  <si>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</si>
  <si>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</si>
  <si>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</si>
  <si>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</si>
  <si>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</si>
  <si>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</si>
  <si>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</si>
  <si>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</si>
  <si>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</si>
  <si>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</si>
  <si>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</si>
  <si>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</si>
  <si>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</si>
  <si>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</si>
  <si>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</si>
  <si>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</si>
  <si>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</si>
  <si>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</si>
  <si>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</si>
  <si>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</si>
  <si>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</si>
  <si>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</si>
  <si>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</si>
  <si>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</si>
  <si>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</si>
  <si>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</si>
  <si>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</si>
  <si>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</si>
  <si>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</si>
  <si>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</si>
  <si>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</si>
  <si>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</si>
  <si>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</si>
  <si>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</si>
  <si>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</si>
  <si>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</si>
  <si>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</si>
  <si>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</si>
  <si>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</si>
  <si>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</si>
  <si>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</si>
  <si>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</si>
  <si>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</si>
  <si>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</si>
  <si>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</si>
  <si>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</si>
  <si>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</si>
  <si>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</si>
  <si>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</si>
  <si>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</si>
  <si>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</si>
  <si>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</si>
  <si>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</si>
  <si>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</si>
  <si>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</si>
  <si>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</si>
  <si>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</si>
  <si>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</si>
  <si>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</si>
  <si>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</si>
  <si>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</si>
  <si>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</si>
  <si>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</si>
  <si>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</si>
  <si>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</si>
  <si>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</si>
  <si>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</si>
  <si>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</si>
  <si>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</si>
  <si>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</si>
  <si>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</si>
  <si>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</si>
  <si>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</si>
  <si>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</si>
  <si>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</si>
  <si>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</si>
  <si>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</si>
  <si>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</si>
  <si>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</si>
  <si>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</si>
  <si>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</si>
  <si>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</si>
  <si>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</si>
  <si>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</si>
  <si>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</si>
  <si>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</si>
  <si>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</si>
  <si>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</si>
  <si>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</si>
  <si>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</si>
  <si>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</si>
  <si>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</si>
  <si>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</si>
  <si>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</si>
  <si>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</si>
  <si>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</si>
  <si>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</si>
  <si>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</si>
  <si>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</si>
  <si>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</si>
  <si>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</si>
  <si>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</si>
  <si>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</si>
  <si>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</si>
  <si>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</si>
  <si>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</si>
  <si>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</si>
  <si>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</si>
  <si>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</si>
  <si>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</si>
  <si>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</si>
  <si>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</si>
  <si>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</si>
  <si>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</si>
  <si>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</si>
  <si>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</si>
  <si>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</si>
  <si>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</si>
  <si>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</si>
  <si>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</si>
  <si>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</si>
  <si>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</si>
  <si>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</si>
  <si>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</si>
  <si>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</si>
  <si>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</si>
  <si>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</si>
  <si>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</si>
  <si>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</si>
  <si>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</si>
  <si>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</si>
  <si>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</si>
  <si>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</si>
  <si>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</si>
  <si>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</si>
  <si>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</si>
  <si>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</si>
  <si>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</si>
  <si>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</si>
  <si>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</si>
  <si>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</si>
  <si>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</si>
  <si>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</si>
  <si>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</si>
  <si>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</si>
  <si>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</si>
  <si>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</si>
  <si>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</si>
  <si>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</si>
  <si>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</si>
  <si>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</si>
  <si>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</si>
  <si>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</si>
  <si>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</si>
  <si>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</si>
  <si>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</si>
  <si>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</si>
  <si>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</si>
  <si>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</si>
  <si>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</si>
  <si>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</si>
  <si>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</si>
  <si>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</si>
  <si>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</si>
  <si>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</si>
  <si>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</si>
  <si>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</si>
  <si>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</si>
  <si>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</si>
  <si>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</si>
  <si>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</si>
  <si>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</si>
  <si>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</si>
  <si>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</si>
  <si>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</si>
  <si>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</si>
  <si>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</si>
  <si>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</si>
  <si>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</si>
  <si>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</si>
  <si>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</si>
  <si>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</si>
  <si>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</si>
  <si>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</si>
  <si>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</si>
  <si>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</si>
  <si>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</si>
  <si>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</si>
  <si>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</si>
  <si>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</si>
  <si>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</si>
  <si>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</si>
  <si>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</si>
  <si>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</si>
  <si>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</si>
  <si>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</si>
  <si>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</si>
  <si>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</si>
  <si>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</si>
  <si>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</si>
  <si>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</si>
  <si>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</si>
  <si>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</si>
  <si>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</si>
  <si>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</si>
  <si>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</si>
  <si>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</si>
  <si>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</si>
  <si>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</si>
  <si>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</si>
  <si>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</si>
  <si>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</si>
  <si>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</si>
  <si>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</si>
  <si>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</si>
  <si>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</si>
  <si>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</si>
  <si>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</si>
  <si>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</si>
  <si>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</si>
  <si>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</si>
  <si>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</si>
  <si>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</si>
  <si>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</si>
  <si>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</si>
  <si>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</si>
  <si>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</si>
  <si>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</si>
  <si>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</si>
  <si>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</si>
  <si>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</si>
  <si>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</si>
  <si>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</si>
  <si>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</si>
  <si>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</si>
  <si>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</si>
  <si>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</si>
  <si>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</si>
  <si>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</si>
  <si>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</si>
  <si>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</si>
  <si>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</si>
  <si>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</si>
  <si>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</si>
  <si>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</si>
  <si>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</si>
  <si>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</si>
  <si>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</si>
  <si>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</si>
  <si>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</si>
  <si>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</si>
  <si>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</si>
  <si>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</si>
  <si>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</si>
  <si>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</si>
  <si>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</si>
  <si>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</si>
  <si>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</si>
  <si>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</si>
  <si>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</si>
  <si>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</si>
  <si>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</si>
  <si>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</si>
  <si>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</si>
  <si>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</si>
  <si>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</si>
  <si>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</si>
  <si>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</si>
  <si>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</si>
  <si>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</si>
  <si>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</si>
  <si>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</si>
  <si>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</si>
  <si>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</si>
  <si>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</si>
  <si>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</si>
  <si>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</si>
  <si>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</si>
  <si>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</si>
  <si>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</si>
  <si>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</si>
  <si>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</si>
  <si>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</si>
  <si>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</si>
  <si>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</si>
  <si>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</si>
  <si>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</si>
  <si>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</si>
  <si>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</si>
  <si>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</si>
  <si>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</si>
  <si>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</si>
  <si>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</si>
  <si>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</si>
  <si>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</si>
  <si>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</si>
  <si>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</si>
  <si>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</si>
  <si>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</si>
  <si>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</si>
  <si>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</si>
  <si>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</si>
  <si>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</si>
  <si>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</si>
  <si>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</si>
  <si>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</si>
  <si>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</si>
  <si>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</si>
  <si>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</si>
  <si>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</si>
  <si>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</si>
  <si>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</si>
  <si>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</si>
  <si>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</si>
  <si>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</si>
  <si>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</si>
  <si>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</si>
  <si>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</si>
  <si>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</si>
  <si>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</si>
  <si>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</si>
  <si>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</si>
  <si>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</si>
  <si>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</si>
  <si>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</si>
  <si>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</si>
  <si>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</si>
  <si>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</si>
  <si>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</si>
  <si>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</si>
  <si>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</si>
  <si>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</si>
  <si>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</si>
  <si>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</si>
  <si>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</si>
  <si>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</si>
  <si>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</si>
  <si>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</si>
  <si>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</si>
  <si>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</si>
  <si>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</si>
  <si>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</si>
  <si>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</si>
  <si>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</si>
  <si>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</si>
  <si>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</si>
  <si>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</si>
  <si>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</si>
  <si>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</si>
  <si>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</si>
  <si>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</si>
  <si>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</si>
  <si>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</si>
  <si>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</si>
  <si>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</si>
  <si>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</si>
  <si>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</si>
  <si>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</si>
  <si>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</si>
  <si>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</si>
  <si>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</si>
  <si>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</si>
  <si>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</si>
  <si>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</si>
  <si>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</si>
  <si>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</si>
  <si>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</si>
  <si>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</si>
  <si>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</si>
  <si>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</si>
  <si>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</si>
  <si>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</si>
  <si>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</si>
  <si>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</si>
  <si>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</si>
  <si>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</si>
  <si>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</si>
  <si>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</si>
  <si>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</si>
  <si>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</si>
  <si>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</si>
  <si>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</si>
  <si>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</si>
  <si>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</si>
  <si>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</si>
  <si>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</si>
  <si>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</si>
  <si>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</si>
  <si>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</si>
  <si>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</si>
  <si>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</si>
  <si>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</si>
  <si>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</si>
  <si>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</si>
  <si>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</si>
  <si>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</si>
  <si>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</si>
  <si>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</si>
  <si>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</si>
  <si>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</si>
  <si>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</si>
  <si>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</si>
  <si>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</si>
  <si>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</si>
  <si>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</si>
  <si>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</si>
  <si>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</si>
  <si>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</si>
  <si>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</si>
  <si>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</si>
  <si>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</si>
  <si>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</si>
  <si>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</si>
  <si>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</si>
  <si>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</si>
  <si>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</si>
  <si>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</si>
  <si>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</si>
  <si>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</si>
  <si>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</si>
  <si>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</si>
  <si>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</si>
  <si>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</si>
  <si>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</si>
  <si>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</si>
  <si>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</si>
  <si>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</si>
  <si>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</si>
  <si>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</si>
  <si>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</si>
  <si>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</si>
  <si>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</si>
  <si>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</si>
  <si>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</si>
  <si>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</si>
  <si>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</si>
  <si>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</si>
  <si>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</si>
  <si>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</si>
  <si>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</si>
  <si>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</si>
  <si>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</si>
  <si>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</si>
  <si>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</si>
  <si>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</si>
  <si>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</si>
  <si>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</si>
  <si>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</si>
  <si>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</si>
  <si>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</si>
  <si>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</si>
  <si>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</si>
  <si>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</si>
  <si>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</si>
  <si>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</si>
  <si>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</si>
  <si>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</si>
  <si>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</si>
  <si>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</si>
  <si>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</si>
  <si>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</si>
  <si>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</si>
  <si>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</si>
  <si>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</si>
  <si>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</si>
  <si>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</si>
  <si>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</si>
  <si>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</si>
  <si>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</si>
  <si>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</si>
  <si>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</si>
  <si>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</si>
  <si>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</si>
  <si>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</si>
  <si>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</si>
  <si>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</si>
  <si>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</si>
  <si>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</si>
  <si>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</si>
  <si>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</si>
  <si>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</si>
  <si>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</si>
  <si>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</si>
  <si>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</si>
  <si>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</si>
  <si>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</si>
  <si>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</si>
  <si>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</si>
  <si>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</si>
  <si>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</si>
  <si>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</si>
  <si>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</si>
  <si>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</si>
  <si>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</si>
  <si>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</si>
  <si>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</si>
  <si>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</si>
  <si>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</si>
  <si>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</si>
  <si>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</si>
  <si>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</si>
  <si>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</si>
  <si>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</si>
  <si>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</si>
  <si>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</si>
  <si>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</si>
  <si>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</si>
  <si>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</si>
  <si>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</si>
  <si>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</si>
  <si>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</si>
  <si>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</si>
  <si>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</si>
  <si>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</si>
  <si>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</si>
  <si>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</si>
  <si>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</si>
  <si>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</si>
  <si>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</si>
  <si>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</si>
  <si>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</si>
  <si>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</si>
  <si>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</si>
  <si>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</si>
  <si>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</si>
  <si>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</si>
  <si>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</si>
  <si>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</si>
  <si>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</si>
  <si>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</si>
  <si>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</si>
  <si>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</si>
  <si>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</si>
  <si>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</si>
  <si>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</si>
  <si>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</si>
  <si>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</si>
  <si>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</si>
  <si>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</si>
  <si>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</si>
  <si>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</si>
  <si>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</si>
  <si>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</si>
  <si>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</si>
  <si>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</si>
  <si>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</si>
  <si>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</si>
  <si>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</si>
  <si>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</si>
  <si>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</si>
  <si>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</si>
  <si>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</si>
  <si>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</si>
  <si>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</si>
  <si>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</si>
  <si>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</si>
  <si>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</si>
  <si>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</si>
  <si>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</si>
  <si>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</si>
  <si>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</si>
  <si>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</si>
  <si>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</si>
  <si>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</si>
  <si>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</si>
  <si>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</si>
  <si>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</si>
  <si>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</si>
  <si>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</si>
  <si>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</si>
  <si>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</si>
  <si>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</si>
  <si>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</si>
  <si>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</si>
  <si>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</si>
  <si>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</si>
  <si>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</si>
  <si>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</si>
  <si>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</si>
  <si>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</si>
  <si>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</si>
  <si>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</si>
  <si>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</si>
  <si>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</si>
  <si>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</si>
  <si>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</si>
  <si>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</si>
  <si>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</si>
  <si>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</si>
  <si>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</si>
  <si>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</si>
  <si>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</si>
  <si>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</si>
  <si>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</si>
  <si>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</si>
  <si>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</si>
  <si>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</si>
  <si>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</si>
  <si>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</si>
  <si>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</si>
  <si>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</si>
  <si>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</si>
  <si>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</si>
  <si>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</si>
  <si>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</si>
  <si>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</si>
  <si>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</si>
  <si>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</si>
  <si>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</si>
  <si>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</si>
  <si>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</si>
  <si>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</si>
  <si>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</si>
  <si>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</si>
  <si>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</si>
  <si>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</si>
  <si>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</si>
  <si>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</si>
  <si>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</si>
  <si>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</si>
  <si>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</si>
  <si>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</si>
  <si>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</si>
  <si>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</si>
  <si>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</si>
  <si>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</si>
  <si>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</si>
  <si>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</si>
  <si>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</si>
  <si>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</si>
  <si>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</si>
  <si>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</si>
  <si>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</si>
  <si>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</si>
  <si>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</si>
  <si>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</si>
  <si>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</si>
  <si>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</si>
  <si>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</si>
  <si>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</si>
  <si>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</si>
  <si>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</si>
  <si>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</si>
  <si>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</si>
  <si>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</si>
  <si>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</si>
  <si>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</si>
  <si>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</si>
  <si>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</si>
  <si>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</si>
  <si>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</si>
  <si>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</si>
  <si>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</si>
  <si>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</si>
  <si>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</si>
  <si>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</si>
  <si>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</si>
  <si>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</si>
  <si>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</si>
  <si>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</si>
  <si>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</si>
  <si>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</si>
  <si>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</si>
  <si>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</si>
  <si>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</si>
  <si>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</si>
  <si>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</si>
  <si>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</si>
  <si>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</si>
  <si>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</si>
  <si>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</si>
  <si>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</si>
  <si>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</si>
  <si>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</si>
  <si>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</si>
  <si>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</si>
  <si>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</si>
  <si>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</si>
  <si>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</si>
  <si>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</si>
  <si>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</si>
  <si>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</si>
  <si>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</si>
  <si>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</si>
  <si>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</si>
  <si>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</si>
  <si>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</si>
  <si>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</si>
  <si>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</si>
  <si>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</si>
  <si>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</si>
  <si>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</si>
  <si>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</si>
  <si>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</si>
  <si>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</si>
  <si>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</si>
  <si>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</si>
  <si>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</si>
  <si>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</si>
  <si>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</si>
  <si>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</si>
  <si>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</si>
  <si>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</si>
  <si>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</si>
  <si>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</si>
  <si>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</si>
  <si>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</si>
  <si>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</si>
  <si>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</si>
  <si>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</si>
  <si>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</si>
  <si>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</si>
  <si>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</si>
  <si>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</si>
  <si>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</si>
  <si>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</si>
  <si>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</si>
  <si>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</si>
  <si>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</si>
  <si>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</si>
  <si>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</si>
  <si>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</si>
  <si>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</si>
  <si>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</si>
  <si>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</si>
  <si>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</si>
  <si>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</si>
  <si>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</si>
  <si>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</si>
  <si>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</si>
  <si>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</si>
  <si>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</si>
  <si>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</si>
  <si>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</si>
  <si>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</si>
  <si>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</si>
  <si>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</si>
  <si>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</si>
  <si>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</si>
  <si>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</si>
  <si>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</si>
  <si>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</si>
  <si>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</si>
  <si>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</si>
  <si>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</si>
  <si>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</si>
  <si>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</si>
  <si>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</si>
  <si>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</si>
  <si>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</si>
  <si>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</si>
  <si>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</si>
  <si>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</si>
  <si>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</si>
  <si>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</si>
  <si>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</si>
  <si>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</si>
  <si>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</si>
  <si>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</si>
  <si>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</si>
  <si>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</si>
  <si>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</si>
  <si>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</si>
  <si>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</si>
  <si>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</si>
  <si>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</si>
  <si>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</si>
  <si>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</si>
  <si>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</si>
  <si>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</si>
  <si>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</si>
  <si>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</si>
  <si>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</si>
  <si>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</si>
  <si>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</si>
  <si>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</si>
  <si>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</si>
  <si>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</si>
  <si>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</si>
  <si>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</si>
  <si>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</si>
  <si>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</si>
  <si>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</si>
  <si>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</si>
  <si>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</si>
  <si>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</si>
  <si>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</si>
  <si>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</si>
  <si>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</si>
  <si>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</si>
  <si>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</si>
  <si>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</si>
  <si>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</si>
  <si>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</si>
  <si>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</si>
  <si>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</si>
  <si>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</si>
  <si>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</si>
  <si>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</si>
  <si>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</si>
  <si>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</si>
  <si>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</si>
  <si>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</si>
  <si>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</si>
  <si>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</si>
  <si>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</si>
  <si>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</si>
  <si>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</si>
  <si>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</si>
  <si>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</si>
  <si>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</si>
  <si>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</si>
  <si>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</si>
  <si>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</si>
  <si>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</si>
  <si>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</si>
  <si>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</si>
  <si>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</si>
  <si>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</si>
  <si>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</si>
  <si>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</si>
  <si>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</si>
  <si>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</si>
  <si>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</si>
  <si>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</si>
  <si>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</si>
  <si>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</si>
  <si>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</si>
  <si>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</si>
  <si>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</si>
  <si>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</si>
  <si>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</si>
  <si>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</si>
  <si>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</si>
  <si>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</si>
  <si>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</si>
  <si>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</si>
  <si>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</si>
  <si>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</si>
  <si>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</si>
  <si>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</si>
  <si>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</si>
  <si>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</si>
  <si>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</si>
  <si>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</si>
  <si>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</si>
  <si>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</si>
  <si>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</si>
  <si>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</si>
  <si>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</si>
  <si>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</si>
  <si>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</si>
  <si>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</si>
  <si>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</si>
  <si>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</si>
  <si>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</si>
  <si>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</si>
  <si>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</si>
  <si>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</si>
  <si>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</si>
  <si>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</si>
  <si>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</si>
  <si>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</si>
  <si>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</si>
  <si>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</si>
  <si>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</si>
  <si>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</si>
  <si>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</si>
  <si>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</si>
  <si>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</si>
  <si>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</si>
  <si>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</si>
  <si>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</si>
  <si>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</si>
  <si>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</si>
  <si>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</si>
  <si>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</si>
  <si>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</si>
  <si>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</si>
  <si>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</si>
  <si>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</si>
  <si>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</si>
  <si>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</si>
  <si>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</si>
  <si>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</si>
  <si>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</si>
  <si>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</si>
  <si>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</si>
  <si>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</si>
  <si>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</si>
  <si>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</si>
  <si>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</si>
  <si>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</si>
  <si>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</si>
  <si>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</si>
  <si>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</si>
  <si>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</si>
  <si>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</si>
  <si>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</si>
  <si>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</si>
  <si>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</si>
  <si>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</si>
  <si>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</si>
  <si>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</si>
  <si>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</si>
  <si>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</si>
  <si>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</si>
  <si>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</si>
  <si>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</si>
  <si>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</si>
  <si>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</si>
  <si>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</si>
  <si>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</si>
  <si>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</si>
  <si>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</si>
  <si>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</si>
  <si>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</si>
  <si>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</si>
  <si>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</si>
  <si>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</si>
  <si>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</si>
  <si>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</si>
  <si>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</si>
  <si>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</si>
  <si>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</si>
  <si>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</si>
  <si>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</si>
  <si>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</si>
  <si>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</si>
  <si>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</si>
  <si>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</si>
  <si>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</si>
  <si>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</si>
  <si>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</si>
  <si>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</si>
  <si>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</si>
  <si>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</si>
  <si>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</si>
  <si>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</si>
  <si>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</si>
  <si>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</si>
  <si>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</si>
  <si>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</si>
  <si>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</si>
  <si>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</si>
  <si>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</si>
  <si>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</si>
  <si>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</si>
  <si>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</si>
  <si>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</si>
  <si>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</si>
  <si>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</si>
  <si>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</si>
  <si>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</si>
  <si>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</si>
  <si>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</si>
  <si>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</si>
  <si>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</si>
  <si>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</si>
  <si>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</si>
  <si>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</si>
  <si>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</si>
  <si>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</si>
  <si>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</si>
  <si>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</si>
  <si>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</si>
  <si>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</si>
  <si>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</si>
  <si>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</si>
  <si>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</si>
  <si>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</si>
  <si>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</si>
  <si>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</si>
  <si>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</si>
  <si>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</si>
  <si>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</si>
  <si>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</si>
  <si>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</si>
  <si>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</si>
  <si>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</si>
  <si>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</si>
  <si>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</si>
  <si>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</si>
  <si>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</si>
  <si>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</si>
  <si>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</si>
  <si>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</si>
  <si>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</si>
  <si>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</si>
  <si>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</si>
  <si>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</si>
  <si>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</si>
  <si>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</si>
  <si>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</si>
  <si>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</si>
  <si>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</si>
  <si>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</si>
  <si>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</si>
  <si>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</si>
  <si>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</si>
  <si>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</si>
  <si>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</si>
  <si>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</si>
  <si>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</si>
  <si>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</si>
  <si>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</si>
  <si>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</si>
  <si>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</si>
  <si>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</si>
  <si>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</si>
  <si>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</si>
  <si>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</si>
  <si>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</si>
  <si>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</si>
  <si>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</si>
  <si>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</si>
  <si>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</si>
  <si>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</si>
  <si>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</si>
  <si>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</si>
  <si>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</si>
  <si>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</si>
  <si>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</si>
  <si>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</si>
  <si>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</si>
  <si>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</si>
  <si>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</si>
  <si>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</si>
  <si>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</si>
  <si>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</si>
  <si>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</si>
  <si>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</si>
  <si>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</si>
  <si>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</si>
  <si>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</si>
  <si>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</si>
  <si>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</si>
  <si>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</si>
  <si>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</si>
  <si>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</si>
  <si>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</si>
  <si>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</si>
  <si>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</si>
  <si>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</si>
  <si>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</si>
  <si>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</si>
  <si>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</si>
  <si>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</si>
  <si>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</si>
  <si>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</si>
  <si>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</si>
  <si>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</si>
  <si>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</si>
  <si>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</si>
  <si>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</si>
  <si>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</si>
  <si>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</si>
  <si>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</si>
  <si>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</si>
  <si>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</si>
  <si>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</si>
  <si>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</si>
  <si>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</si>
  <si>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</si>
  <si>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</si>
  <si>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</si>
  <si>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</si>
  <si>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</si>
  <si>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</si>
  <si>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</si>
  <si>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</si>
  <si>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</si>
  <si>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</si>
  <si>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</si>
  <si>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</si>
  <si>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</si>
  <si>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</si>
  <si>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</si>
  <si>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</si>
  <si>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</si>
  <si>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</si>
  <si>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</si>
  <si>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</si>
  <si>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</si>
  <si>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</si>
  <si>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</si>
  <si>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</si>
  <si>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</si>
  <si>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</si>
  <si>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</si>
  <si>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</si>
  <si>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</si>
  <si>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</si>
  <si>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</si>
  <si>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</si>
  <si>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</si>
  <si>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</si>
  <si>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</si>
  <si>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</si>
  <si>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</si>
  <si>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</si>
  <si>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</si>
  <si>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</si>
  <si>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</si>
  <si>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</si>
  <si>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</si>
  <si>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</si>
  <si>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</si>
  <si>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</si>
  <si>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</si>
  <si>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</si>
  <si>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</si>
  <si>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</si>
  <si>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</si>
  <si>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</si>
  <si>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</si>
  <si>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</si>
  <si>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</si>
  <si>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</si>
  <si>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</si>
  <si>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</si>
  <si>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</si>
  <si>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</si>
  <si>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</si>
  <si>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</si>
  <si>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</si>
  <si>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</si>
  <si>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</si>
  <si>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</si>
  <si>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</si>
  <si>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</si>
  <si>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</si>
  <si>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</si>
  <si>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</si>
  <si>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</si>
  <si>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</si>
  <si>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</si>
  <si>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</si>
  <si>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</si>
  <si>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</si>
  <si>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</si>
  <si>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</si>
  <si>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</si>
  <si>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</si>
  <si>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</si>
  <si>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</si>
  <si>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</si>
  <si>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</si>
  <si>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</si>
  <si>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</si>
  <si>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</si>
  <si>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</si>
  <si>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</si>
  <si>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</si>
  <si>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</si>
  <si>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</si>
  <si>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</si>
  <si>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</si>
  <si>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</si>
  <si>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</si>
  <si>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</si>
  <si>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</si>
  <si>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</si>
  <si>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</si>
  <si>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</si>
  <si>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</si>
  <si>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</si>
  <si>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</si>
  <si>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</si>
  <si>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</si>
  <si>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</si>
  <si>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</si>
  <si>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</si>
  <si>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</si>
  <si>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</si>
  <si>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</si>
  <si>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</si>
  <si>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</si>
  <si>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</si>
  <si>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</si>
  <si>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</si>
  <si>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</si>
  <si>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</si>
  <si>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</si>
  <si>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</si>
  <si>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</si>
  <si>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</si>
  <si>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</si>
  <si>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</si>
  <si>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</si>
  <si>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</si>
  <si>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</si>
  <si>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</si>
  <si>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</si>
  <si>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</si>
  <si>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</si>
  <si>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</si>
  <si>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</si>
  <si>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</si>
  <si>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</si>
  <si>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</si>
  <si>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</si>
  <si>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</si>
  <si>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</si>
  <si>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</si>
  <si>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</si>
  <si>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</si>
  <si>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</si>
  <si>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</si>
  <si>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</si>
  <si>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</si>
  <si>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</si>
  <si>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</si>
  <si>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</si>
  <si>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</si>
  <si>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</si>
  <si>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</si>
  <si>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</si>
  <si>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</si>
  <si>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</si>
  <si>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</si>
  <si>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</si>
  <si>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</si>
  <si>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</si>
  <si>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</si>
  <si>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</si>
  <si>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</si>
  <si>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</si>
  <si>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</si>
  <si>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</si>
  <si>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</si>
  <si>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</si>
  <si>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</si>
  <si>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</si>
  <si>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</si>
  <si>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</si>
  <si>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</si>
  <si>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</si>
  <si>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</si>
  <si>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</si>
  <si>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</si>
  <si>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</si>
  <si>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</si>
  <si>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</si>
  <si>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</si>
  <si>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</si>
  <si>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</si>
  <si>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</si>
  <si>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</si>
  <si>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</si>
  <si>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</si>
  <si>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</si>
  <si>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</si>
  <si>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</si>
  <si>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</si>
  <si>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</si>
  <si>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</si>
  <si>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</si>
  <si>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</si>
  <si>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</si>
  <si>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</si>
  <si>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</si>
  <si>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</si>
  <si>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</si>
  <si>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</si>
  <si>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</si>
  <si>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</si>
  <si>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</si>
  <si>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</si>
  <si>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</si>
  <si>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</si>
  <si>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</si>
  <si>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</si>
  <si>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</si>
  <si>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</si>
  <si>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</si>
  <si>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</si>
  <si>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</si>
  <si>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</si>
  <si>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</si>
  <si>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</si>
  <si>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</si>
  <si>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</si>
  <si>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</si>
  <si>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</si>
  <si>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</si>
  <si>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</si>
  <si>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</si>
  <si>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</si>
  <si>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</si>
  <si>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</si>
  <si>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</si>
  <si>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</si>
  <si>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</si>
  <si>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</si>
  <si>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</si>
  <si>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</si>
  <si>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</si>
  <si>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</si>
  <si>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</si>
  <si>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</si>
  <si>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</si>
  <si>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</si>
  <si>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</si>
  <si>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</si>
  <si>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</si>
  <si>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</si>
  <si>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</si>
  <si>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</si>
  <si>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</si>
  <si>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</si>
  <si>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</si>
  <si>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</si>
  <si>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</si>
  <si>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</si>
  <si>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</si>
  <si>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</si>
  <si>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</si>
  <si>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</si>
  <si>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</si>
  <si>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</si>
  <si>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</si>
  <si>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</si>
  <si>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</si>
  <si>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</si>
  <si>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</si>
  <si>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</si>
  <si>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</si>
  <si>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</si>
  <si>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</si>
  <si>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</si>
  <si>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</si>
  <si>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</si>
  <si>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</si>
  <si>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</si>
  <si>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</si>
  <si>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</si>
  <si>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</si>
  <si>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</si>
  <si>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</si>
  <si>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</si>
  <si>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</si>
  <si>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</si>
  <si>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</si>
  <si>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</si>
  <si>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</si>
  <si>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</si>
  <si>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</si>
  <si>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</si>
  <si>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</si>
  <si>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</si>
  <si>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</si>
  <si>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</si>
  <si>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</si>
  <si>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</si>
  <si>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</si>
  <si>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</si>
  <si>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</si>
  <si>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</si>
  <si>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</si>
  <si>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</si>
  <si>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</si>
  <si>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</si>
  <si>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</si>
  <si>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</si>
  <si>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</si>
  <si>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</si>
  <si>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</si>
  <si>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</si>
  <si>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</si>
  <si>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</si>
  <si>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</si>
  <si>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</si>
  <si>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</si>
  <si>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</si>
  <si>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</si>
  <si>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</si>
  <si>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</si>
  <si>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</si>
  <si>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</si>
  <si>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</si>
  <si>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</si>
  <si>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</si>
  <si>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</si>
  <si>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</si>
  <si>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</si>
  <si>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</si>
  <si>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</si>
  <si>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</si>
  <si>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</si>
  <si>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</si>
  <si>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</si>
  <si>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</si>
  <si>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</si>
  <si>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</si>
  <si>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</si>
  <si>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</si>
  <si>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</si>
  <si>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</si>
  <si>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</si>
  <si>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</si>
  <si>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</si>
  <si>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</si>
  <si>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</si>
  <si>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</si>
  <si>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</si>
  <si>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</si>
  <si>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</si>
  <si>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</si>
  <si>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</si>
  <si>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</si>
  <si>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</si>
  <si>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</si>
  <si>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</si>
  <si>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</si>
  <si>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</si>
  <si>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</si>
  <si>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</si>
  <si>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</si>
  <si>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</si>
  <si>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</si>
  <si>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</si>
  <si>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</si>
  <si>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</si>
  <si>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</si>
  <si>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</si>
  <si>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</si>
  <si>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</si>
  <si>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</si>
  <si>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</si>
  <si>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</si>
  <si>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</si>
  <si>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</si>
  <si>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</si>
  <si>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</si>
  <si>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</si>
  <si>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</si>
  <si>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</si>
  <si>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</si>
  <si>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</si>
  <si>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</si>
  <si>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</si>
  <si>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</si>
  <si>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</si>
  <si>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</si>
  <si>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</si>
  <si>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</si>
  <si>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</si>
  <si>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</si>
  <si>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</si>
  <si>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</si>
  <si>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</si>
  <si>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</si>
  <si>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</si>
  <si>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</si>
  <si>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</si>
  <si>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</si>
  <si>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</si>
  <si>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</si>
  <si>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</si>
  <si>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</si>
  <si>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</si>
  <si>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</si>
  <si>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</si>
  <si>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</si>
  <si>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</si>
  <si>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</si>
  <si>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</si>
  <si>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</si>
  <si>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</si>
  <si>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</si>
  <si>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</si>
  <si>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</si>
  <si>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</si>
  <si>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</si>
  <si>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</si>
  <si>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</si>
  <si>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</si>
  <si>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</si>
  <si>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</si>
  <si>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</si>
  <si>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</si>
  <si>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</si>
  <si>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</si>
  <si>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</si>
  <si>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</si>
  <si>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</si>
  <si>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</si>
  <si>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</si>
  <si>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</si>
  <si>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</si>
  <si>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</si>
  <si>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</si>
  <si>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</si>
  <si>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</si>
  <si>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</si>
  <si>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</si>
  <si>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</si>
  <si>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</si>
  <si>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</si>
  <si>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</si>
  <si>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</si>
  <si>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</si>
  <si>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</si>
  <si>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</si>
  <si>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</si>
  <si>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</si>
  <si>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</si>
  <si>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</si>
  <si>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</si>
  <si>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</si>
  <si>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</si>
  <si>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</si>
  <si>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</si>
  <si>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</si>
  <si>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</si>
  <si>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</si>
  <si>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</si>
  <si>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</si>
  <si>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</si>
  <si>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</si>
  <si>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</si>
  <si>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</si>
  <si>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</si>
  <si>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</si>
  <si>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</si>
  <si>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</si>
  <si>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</si>
  <si>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</si>
  <si>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</si>
  <si>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</si>
  <si>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</si>
  <si>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</si>
  <si>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</si>
  <si>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</si>
  <si>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</si>
  <si>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</si>
  <si>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</si>
  <si>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</si>
  <si>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</si>
  <si>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</si>
  <si>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</si>
  <si>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</si>
  <si>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</si>
  <si>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</si>
  <si>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</si>
  <si>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</si>
  <si>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</si>
  <si>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</si>
  <si>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</si>
  <si>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</si>
  <si>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</si>
  <si>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</si>
  <si>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</si>
  <si>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</si>
  <si>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</si>
  <si>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</si>
  <si>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</si>
  <si>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</si>
  <si>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</si>
  <si>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</si>
  <si>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</si>
  <si>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</si>
  <si>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</si>
  <si>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</si>
  <si>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</si>
  <si>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</si>
  <si>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</si>
  <si>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</si>
  <si>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</si>
  <si>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</si>
  <si>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</si>
  <si>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</si>
  <si>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</si>
  <si>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</si>
  <si>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</si>
  <si>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</si>
  <si>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</si>
  <si>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</si>
  <si>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</si>
  <si>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</si>
  <si>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</si>
  <si>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</si>
  <si>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</si>
  <si>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</si>
  <si>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</si>
  <si>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</si>
  <si>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</si>
  <si>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</si>
  <si>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</si>
  <si>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</si>
  <si>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</si>
  <si>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</si>
  <si>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</si>
  <si>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</si>
  <si>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</si>
  <si>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</si>
  <si>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</si>
  <si>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</si>
  <si>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</si>
  <si>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</si>
  <si>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</si>
  <si>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</si>
  <si>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</si>
  <si>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</si>
  <si>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</si>
  <si>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</si>
  <si>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</si>
  <si>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</si>
  <si>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</si>
  <si>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</si>
  <si>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</si>
  <si>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</si>
  <si>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</si>
  <si>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</si>
  <si>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</si>
  <si>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</si>
  <si>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</si>
  <si>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</si>
  <si>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</si>
  <si>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</si>
  <si>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</si>
  <si>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</si>
  <si>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</si>
  <si>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</si>
  <si>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</si>
  <si>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</si>
  <si>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</si>
  <si>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</si>
  <si>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</si>
  <si>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</si>
  <si>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</si>
  <si>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</si>
  <si>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</si>
  <si>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</si>
  <si>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</si>
  <si>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</si>
  <si>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</si>
  <si>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</si>
  <si>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</si>
  <si>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</si>
  <si>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</si>
  <si>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</si>
  <si>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</si>
  <si>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</si>
  <si>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</si>
  <si>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</si>
  <si>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</si>
  <si>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</si>
  <si>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</si>
  <si>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</si>
  <si>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</si>
  <si>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</si>
  <si>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</si>
  <si>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</si>
  <si>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</si>
  <si>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</si>
  <si>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</si>
  <si>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</si>
  <si>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</si>
  <si>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</si>
  <si>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</si>
  <si>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</si>
  <si>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</si>
  <si>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</si>
  <si>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</si>
  <si>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</si>
  <si>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</si>
  <si>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</si>
  <si>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</si>
  <si>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</si>
  <si>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</si>
  <si>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</si>
  <si>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</si>
  <si>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</si>
  <si>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</si>
  <si>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</si>
  <si>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</si>
  <si>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</si>
  <si>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</si>
  <si>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</si>
  <si>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</si>
  <si>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</si>
  <si>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</si>
  <si>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</si>
  <si>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</si>
  <si>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</si>
  <si>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</si>
  <si>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</si>
  <si>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</si>
  <si>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</si>
  <si>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</si>
  <si>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</si>
  <si>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</si>
  <si>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</si>
  <si>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</si>
  <si>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</si>
  <si>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</si>
  <si>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</si>
  <si>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</si>
  <si>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</si>
  <si>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</si>
  <si>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</si>
  <si>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</si>
  <si>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</si>
  <si>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</si>
  <si>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</si>
  <si>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</si>
  <si>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</si>
  <si>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</si>
  <si>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</si>
  <si>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</si>
  <si>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</si>
  <si>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</si>
  <si>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</si>
  <si>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</si>
  <si>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</si>
  <si>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</si>
  <si>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</si>
  <si>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</si>
  <si>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</si>
  <si>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</si>
  <si>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</si>
  <si>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</si>
  <si>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</si>
  <si>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</si>
  <si>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</si>
  <si>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</si>
  <si>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</si>
  <si>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</si>
  <si>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</si>
  <si>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</si>
  <si>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</si>
  <si>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</si>
  <si>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</si>
  <si>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</si>
  <si>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</si>
  <si>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</si>
  <si>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</si>
  <si>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</si>
  <si>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</si>
  <si>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</si>
  <si>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</si>
  <si>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</si>
  <si>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</si>
  <si>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</si>
  <si>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</si>
  <si>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</si>
  <si>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</si>
  <si>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</si>
  <si>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</si>
  <si>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</si>
  <si>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</si>
  <si>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</si>
  <si>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</si>
  <si>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</si>
  <si>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</si>
  <si>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</si>
  <si>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</si>
  <si>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</si>
  <si>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</si>
  <si>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</si>
  <si>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</si>
  <si>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</si>
  <si>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</si>
  <si>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</si>
  <si>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</si>
  <si>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</si>
  <si>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</si>
  <si>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</si>
  <si>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</si>
  <si>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</si>
  <si>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</si>
  <si>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</si>
  <si>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</si>
  <si>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</si>
  <si>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</si>
  <si>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</si>
  <si>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</si>
  <si>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</si>
  <si>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</si>
  <si>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</si>
  <si>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</si>
  <si>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</si>
  <si>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</si>
  <si>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</si>
  <si>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</si>
  <si>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</si>
  <si>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</si>
  <si>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</si>
  <si>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</si>
  <si>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</si>
  <si>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</si>
  <si>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</si>
  <si>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</si>
  <si>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</si>
  <si>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</si>
  <si>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</si>
  <si>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</si>
  <si>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</si>
  <si>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</si>
  <si>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</si>
  <si>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</si>
  <si>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</si>
  <si>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</si>
  <si>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</si>
  <si>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</si>
  <si>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</si>
  <si>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</si>
  <si>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</si>
  <si>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</si>
  <si>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</si>
  <si>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</si>
  <si>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</si>
  <si>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</si>
  <si>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</si>
  <si>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</si>
  <si>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</si>
  <si>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</si>
  <si>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</si>
  <si>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</si>
  <si>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</si>
  <si>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</si>
  <si>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</si>
  <si>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</si>
  <si>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</si>
  <si>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</si>
  <si>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</si>
  <si>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</si>
  <si>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</si>
  <si>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</si>
  <si>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</si>
  <si>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</si>
  <si>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</si>
  <si>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</si>
  <si>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</si>
  <si>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</si>
  <si>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</si>
  <si>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</si>
  <si>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</si>
  <si>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</si>
  <si>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</si>
  <si>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</si>
  <si>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</si>
  <si>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</si>
  <si>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</si>
  <si>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</si>
  <si>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</si>
  <si>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</si>
  <si>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</si>
  <si>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</si>
  <si>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</si>
  <si>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</si>
  <si>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</si>
  <si>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</si>
  <si>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</si>
  <si>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</si>
  <si>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</si>
  <si>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</si>
  <si>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</si>
  <si>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</si>
  <si>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</si>
  <si>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</si>
  <si>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</si>
  <si>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</si>
  <si>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</si>
  <si>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</si>
  <si>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</si>
  <si>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</si>
  <si>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</si>
  <si>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</si>
  <si>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</si>
  <si>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</si>
  <si>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</si>
  <si>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</si>
  <si>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</si>
  <si>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</si>
  <si>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</si>
  <si>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</si>
  <si>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</si>
  <si>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</si>
  <si>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</si>
  <si>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</si>
  <si>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</si>
  <si>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</si>
  <si>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</si>
  <si>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</si>
  <si>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</si>
  <si>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</si>
  <si>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</si>
  <si>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</si>
  <si>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</si>
  <si>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</si>
  <si>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</si>
  <si>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</si>
  <si>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</si>
  <si>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</si>
  <si>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</si>
  <si>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</si>
  <si>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</si>
  <si>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</si>
  <si>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</si>
  <si>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</si>
  <si>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</si>
  <si>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</si>
  <si>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</si>
  <si>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</si>
  <si>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</si>
  <si>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</si>
  <si>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</si>
  <si>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</si>
  <si>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</si>
  <si>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</si>
  <si>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</si>
  <si>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</si>
  <si>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</si>
  <si>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</si>
  <si>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</si>
  <si>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</si>
  <si>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</si>
  <si>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</si>
  <si>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</si>
  <si>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</si>
  <si>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</si>
  <si>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</si>
  <si>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</si>
  <si>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</si>
  <si>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</si>
  <si>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</si>
  <si>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</si>
  <si>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</si>
  <si>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</si>
  <si>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</si>
  <si>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</si>
  <si>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</si>
  <si>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</si>
  <si>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</si>
  <si>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</si>
  <si>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</si>
  <si>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</si>
  <si>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</si>
  <si>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</si>
  <si>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</si>
  <si>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</si>
  <si>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</si>
  <si>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</si>
  <si>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</si>
  <si>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</si>
  <si>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</si>
  <si>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</si>
  <si>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</si>
  <si>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</si>
  <si>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</si>
  <si>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</si>
  <si>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</si>
  <si>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</si>
  <si>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</si>
  <si>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</si>
  <si>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</si>
  <si>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</si>
  <si>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</si>
  <si>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</si>
  <si>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</si>
  <si>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</si>
  <si>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</si>
  <si>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</si>
  <si>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</si>
  <si>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</si>
  <si>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</si>
  <si>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</si>
  <si>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</si>
  <si>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</si>
  <si>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</si>
  <si>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</si>
  <si>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</si>
  <si>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</si>
  <si>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</si>
  <si>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</si>
  <si>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</si>
  <si>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</si>
  <si>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</si>
  <si>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</si>
  <si>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</si>
  <si>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</si>
  <si>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</si>
  <si>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</si>
  <si>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</si>
  <si>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</si>
  <si>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</si>
  <si>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</si>
  <si>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</si>
  <si>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</si>
  <si>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</si>
  <si>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</si>
  <si>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</si>
  <si>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</si>
  <si>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</si>
  <si>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</si>
  <si>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</si>
  <si>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</si>
  <si>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</si>
  <si>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</si>
  <si>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</si>
  <si>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</si>
  <si>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</si>
  <si>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</si>
  <si>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</si>
  <si>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</si>
  <si>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</si>
  <si>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</si>
  <si>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</si>
  <si>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</si>
  <si>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</si>
  <si>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</si>
  <si>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</si>
  <si>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</si>
  <si>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</si>
  <si>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</si>
  <si>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</si>
  <si>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</si>
  <si>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</si>
  <si>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</si>
  <si>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</si>
  <si>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</si>
  <si>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</si>
  <si>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</si>
  <si>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</si>
  <si>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</si>
  <si>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</si>
  <si>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</si>
  <si>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</si>
  <si>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</si>
  <si>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</si>
  <si>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</si>
  <si>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</si>
  <si>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</si>
  <si>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</si>
  <si>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</si>
  <si>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</si>
  <si>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</si>
  <si>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</si>
  <si>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</si>
  <si>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</si>
  <si>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</si>
  <si>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</si>
  <si>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</si>
  <si>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</si>
  <si>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</si>
  <si>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</si>
  <si>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</si>
  <si>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</si>
  <si>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</si>
  <si>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</si>
  <si>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</si>
  <si>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</si>
  <si>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</si>
  <si>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</si>
  <si>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</si>
  <si>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</si>
  <si>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</si>
  <si>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</si>
  <si>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</si>
  <si>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</si>
  <si>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</si>
  <si>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</si>
  <si>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</si>
  <si>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</si>
  <si>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</si>
  <si>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</si>
  <si>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</si>
  <si>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</si>
  <si>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</si>
  <si>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</si>
  <si>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</si>
  <si>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</si>
  <si>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</si>
  <si>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</si>
  <si>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</si>
  <si>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</si>
  <si>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</si>
  <si>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</si>
  <si>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</si>
  <si>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</si>
  <si>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</si>
  <si>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</si>
  <si>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</si>
  <si>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</si>
  <si>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</si>
  <si>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</si>
  <si>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</si>
  <si>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</si>
  <si>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</si>
  <si>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</si>
  <si>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</si>
  <si>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</si>
  <si>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</si>
  <si>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</si>
  <si>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</si>
  <si>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</si>
  <si>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</si>
  <si>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</si>
  <si>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</si>
  <si>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</si>
  <si>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</si>
  <si>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</si>
  <si>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</si>
  <si>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</si>
  <si>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</si>
  <si>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</si>
  <si>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</si>
  <si>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</si>
  <si>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</si>
  <si>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</si>
  <si>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</si>
  <si>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</si>
  <si>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</si>
  <si>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</si>
  <si>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</si>
  <si>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</si>
  <si>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</si>
  <si>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</si>
  <si>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</si>
  <si>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</si>
  <si>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</si>
  <si>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</si>
  <si>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</si>
  <si>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</si>
  <si>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</si>
  <si>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</si>
  <si>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</si>
  <si>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</si>
  <si>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</si>
  <si>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</si>
  <si>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</si>
  <si>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</si>
  <si>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</si>
  <si>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</si>
  <si>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</si>
  <si>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</si>
  <si>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</si>
  <si>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</si>
  <si>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</si>
  <si>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</si>
  <si>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</si>
  <si>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</si>
  <si>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</si>
  <si>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</si>
  <si>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</si>
  <si>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</si>
  <si>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</si>
  <si>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</si>
  <si>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</si>
  <si>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</si>
  <si>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</si>
  <si>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</si>
  <si>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</si>
  <si>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</si>
  <si>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</si>
  <si>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</si>
  <si>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</si>
  <si>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</si>
  <si>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</si>
  <si>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</si>
  <si>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</si>
  <si>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</si>
  <si>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</si>
  <si>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</si>
  <si>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</si>
  <si>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</si>
  <si>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</si>
  <si>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</si>
  <si>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</si>
  <si>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</si>
  <si>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</si>
  <si>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</si>
  <si>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</si>
  <si>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</si>
  <si>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</si>
  <si>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</si>
  <si>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</si>
  <si>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</si>
  <si>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</si>
  <si>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</si>
  <si>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</si>
  <si>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</si>
  <si>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</si>
  <si>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</si>
  <si>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</si>
  <si>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</si>
  <si>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</si>
  <si>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</si>
  <si>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</si>
  <si>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</si>
  <si>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</si>
  <si>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</si>
  <si>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</si>
  <si>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</si>
  <si>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</si>
  <si>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</si>
  <si>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</si>
  <si>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</si>
  <si>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</si>
  <si>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</si>
  <si>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</si>
  <si>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</si>
  <si>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</si>
  <si>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</si>
  <si>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</si>
  <si>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</si>
  <si>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</si>
  <si>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</si>
  <si>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</si>
  <si>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</si>
  <si>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</si>
  <si>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</si>
  <si>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</si>
  <si>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</si>
  <si>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</si>
  <si>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</si>
  <si>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</si>
  <si>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</si>
  <si>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</si>
  <si>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</si>
  <si>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</si>
  <si>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</si>
  <si>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</si>
  <si>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</si>
  <si>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</si>
  <si>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</si>
  <si>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</si>
  <si>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</si>
  <si>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</si>
  <si>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</si>
  <si>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</si>
  <si>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</si>
  <si>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</si>
  <si>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</si>
  <si>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</si>
  <si>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</si>
  <si>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</si>
  <si>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</si>
  <si>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</si>
  <si>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</si>
  <si>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</si>
  <si>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</si>
  <si>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</si>
  <si>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</si>
  <si>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</si>
  <si>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</si>
  <si>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</si>
  <si>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</si>
  <si>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</si>
  <si>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</si>
  <si>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</si>
  <si>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</si>
  <si>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</si>
  <si>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</si>
  <si>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</si>
  <si>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</si>
  <si>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</si>
  <si>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</si>
  <si>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</si>
  <si>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</si>
  <si>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</si>
  <si>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</si>
  <si>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</si>
  <si>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</si>
  <si>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</si>
  <si>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</si>
  <si>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</si>
  <si>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</si>
  <si>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</si>
  <si>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</si>
  <si>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</si>
  <si>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</si>
  <si>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</si>
  <si>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</si>
  <si>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</si>
  <si>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</si>
  <si>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</si>
  <si>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</si>
  <si>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</si>
  <si>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</si>
  <si>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</si>
  <si>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</si>
  <si>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</si>
  <si>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</si>
  <si>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</si>
  <si>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</si>
  <si>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</si>
  <si>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</si>
  <si>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</si>
  <si>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</si>
  <si>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</si>
  <si>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</si>
  <si>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</si>
  <si>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</si>
  <si>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</si>
  <si>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</si>
  <si>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</si>
  <si>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</si>
  <si>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</si>
  <si>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</si>
  <si>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</si>
  <si>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</si>
  <si>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</si>
  <si>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</si>
  <si>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</si>
  <si>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</si>
  <si>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</si>
  <si>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</si>
  <si>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</si>
  <si>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</si>
  <si>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</si>
  <si>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</si>
  <si>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</si>
  <si>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</si>
  <si>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</si>
  <si>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</si>
  <si>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</si>
  <si>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</si>
  <si>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</si>
  <si>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</si>
  <si>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</si>
  <si>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</si>
  <si>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</si>
  <si>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</si>
  <si>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</si>
  <si>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</si>
  <si>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</si>
  <si>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</si>
  <si>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</si>
  <si>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</si>
  <si>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</si>
  <si>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</si>
  <si>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</si>
  <si>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</si>
  <si>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</si>
  <si>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</si>
  <si>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</si>
  <si>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</si>
  <si>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</si>
  <si>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</si>
  <si>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</si>
  <si>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</si>
  <si>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</si>
  <si>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</si>
  <si>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</si>
  <si>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</si>
  <si>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</si>
  <si>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</si>
  <si>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</si>
  <si>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</si>
  <si>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</si>
  <si>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</si>
  <si>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</si>
  <si>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</si>
  <si>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</si>
  <si>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</si>
  <si>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</si>
  <si>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</si>
  <si>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</si>
  <si>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</si>
  <si>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</si>
  <si>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</si>
  <si>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</si>
  <si>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</si>
  <si>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</si>
  <si>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</si>
  <si>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</si>
  <si>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</si>
  <si>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</si>
  <si>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</si>
  <si>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</si>
  <si>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</si>
  <si>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</si>
  <si>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</si>
  <si>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</si>
  <si>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</si>
  <si>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</si>
  <si>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</si>
  <si>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</si>
  <si>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</si>
  <si>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</si>
  <si>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</si>
  <si>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</si>
  <si>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</si>
  <si>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</si>
  <si>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</si>
  <si>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</si>
  <si>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</si>
  <si>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</si>
  <si>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</si>
  <si>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</si>
  <si>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</si>
  <si>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</si>
  <si>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</si>
  <si>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</si>
  <si>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</si>
  <si>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</si>
  <si>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</si>
  <si>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</si>
  <si>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</si>
  <si>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</si>
  <si>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</si>
  <si>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</si>
  <si>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</si>
  <si>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</si>
  <si>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</si>
  <si>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</si>
  <si>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</si>
  <si>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</si>
  <si>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</si>
  <si>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</si>
  <si>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</si>
  <si>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</si>
  <si>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</si>
  <si>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</si>
  <si>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</si>
  <si>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</si>
  <si>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</si>
  <si>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</si>
  <si>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</si>
  <si>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</si>
  <si>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</si>
  <si>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</si>
  <si>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</si>
  <si>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</si>
  <si>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</si>
  <si>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</si>
  <si>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</si>
  <si>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</si>
  <si>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</si>
  <si>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</si>
  <si>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</si>
  <si>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</si>
  <si>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</si>
  <si>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</si>
  <si>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</si>
  <si>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</si>
  <si>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</si>
  <si>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</si>
  <si>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</si>
  <si>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</si>
  <si>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</si>
  <si>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</si>
  <si>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</si>
  <si>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</si>
  <si>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</si>
  <si>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</si>
  <si>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</si>
  <si>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</si>
  <si>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</si>
  <si>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</si>
  <si>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</si>
  <si>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</si>
  <si>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</si>
  <si>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</si>
  <si>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</si>
  <si>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</si>
  <si>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</si>
  <si>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</si>
  <si>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</si>
  <si>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</si>
  <si>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</si>
  <si>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</si>
  <si>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</si>
  <si>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</si>
  <si>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</si>
  <si>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</si>
  <si>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</si>
  <si>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</si>
  <si>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</si>
  <si>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</si>
  <si>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</si>
  <si>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</si>
  <si>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</si>
  <si>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</si>
  <si>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</si>
  <si>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</si>
  <si>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</si>
  <si>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</si>
  <si>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</si>
  <si>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</si>
  <si>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</si>
  <si>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</si>
  <si>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</si>
  <si>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</si>
  <si>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</si>
  <si>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</si>
  <si>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</si>
  <si>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</si>
  <si>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</si>
  <si>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</si>
  <si>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</si>
  <si>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</si>
  <si>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</si>
  <si>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</si>
  <si>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</si>
  <si>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</si>
  <si>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</si>
  <si>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</si>
  <si>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</si>
  <si>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</si>
  <si>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</si>
  <si>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</si>
  <si>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</si>
  <si>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</si>
  <si>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</si>
  <si>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</si>
  <si>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</si>
  <si>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</si>
  <si>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</si>
  <si>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</si>
  <si>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</si>
  <si>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</si>
  <si>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</si>
  <si>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</si>
  <si>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</si>
  <si>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</si>
  <si>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</si>
  <si>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</si>
  <si>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</si>
  <si>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</si>
  <si>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</si>
  <si>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</si>
  <si>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</si>
  <si>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</si>
  <si>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</si>
  <si>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</si>
  <si>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</si>
  <si>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</si>
  <si>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</si>
  <si>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</si>
  <si>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</si>
  <si>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</si>
  <si>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</si>
  <si>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</si>
  <si>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</si>
  <si>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</si>
  <si>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</si>
  <si>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</si>
  <si>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</si>
  <si>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</si>
  <si>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</si>
  <si>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</si>
  <si>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</si>
  <si>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</si>
  <si>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</si>
  <si>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</si>
  <si>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</si>
  <si>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</si>
  <si>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</si>
  <si>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</si>
  <si>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</si>
  <si>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</si>
  <si>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</si>
  <si>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</si>
  <si>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</si>
  <si>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</si>
  <si>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</si>
  <si>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</si>
  <si>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</si>
  <si>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</si>
  <si>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</si>
  <si>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</si>
  <si>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</si>
  <si>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</si>
  <si>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</si>
  <si>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</si>
  <si>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</si>
  <si>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</si>
  <si>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</si>
  <si>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</si>
  <si>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</si>
  <si>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</si>
  <si>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</si>
  <si>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</si>
  <si>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</si>
  <si>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</si>
  <si>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</si>
  <si>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</si>
  <si>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</si>
  <si>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</si>
  <si>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</si>
  <si>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</si>
  <si>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</si>
  <si>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</si>
  <si>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</si>
  <si>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</si>
  <si>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</si>
  <si>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</si>
  <si>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</si>
  <si>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</si>
  <si>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</si>
  <si>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</si>
  <si>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</si>
  <si>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</si>
  <si>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</si>
  <si>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</si>
  <si>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</si>
  <si>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</si>
  <si>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</si>
  <si>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</si>
  <si>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</si>
  <si>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</si>
  <si>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</si>
  <si>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</si>
  <si>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</si>
  <si>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</si>
  <si>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</si>
  <si>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</si>
  <si>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</si>
  <si>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</si>
  <si>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</si>
  <si>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</si>
  <si>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</si>
  <si>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</si>
  <si>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</si>
  <si>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</si>
  <si>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</si>
  <si>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</si>
  <si>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</si>
  <si>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</si>
  <si>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</si>
  <si>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</si>
  <si>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</si>
  <si>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</si>
  <si>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</si>
  <si>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</si>
  <si>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</si>
  <si>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</si>
  <si>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</si>
  <si>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</si>
  <si>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</si>
  <si>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</si>
  <si>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</si>
  <si>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</si>
  <si>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</si>
  <si>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</si>
  <si>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</si>
  <si>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</si>
  <si>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</si>
  <si>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</si>
  <si>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</si>
  <si>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</si>
  <si>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</si>
  <si>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</si>
  <si>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</si>
  <si>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</si>
  <si>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</si>
  <si>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</si>
  <si>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</si>
  <si>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</si>
  <si>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</si>
  <si>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</si>
  <si>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</si>
  <si>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</si>
  <si>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</si>
  <si>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</si>
  <si>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</si>
  <si>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</si>
  <si>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</si>
  <si>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</si>
  <si>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</si>
  <si>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</si>
  <si>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</si>
  <si>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</si>
  <si>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</si>
  <si>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</si>
  <si>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</si>
  <si>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</si>
  <si>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</si>
  <si>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</si>
  <si>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</si>
  <si>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</si>
  <si>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</si>
  <si>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</si>
  <si>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</si>
  <si>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</si>
  <si>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</si>
  <si>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</si>
  <si>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</si>
  <si>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</si>
  <si>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</si>
  <si>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</si>
  <si>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</si>
  <si>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</si>
  <si>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</si>
  <si>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</si>
  <si>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</si>
  <si>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</si>
  <si>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</si>
  <si>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</si>
  <si>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</si>
  <si>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</si>
  <si>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</si>
  <si>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</si>
  <si>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</si>
  <si>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</si>
  <si>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</si>
  <si>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</si>
  <si>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</si>
  <si>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</si>
  <si>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</si>
  <si>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</si>
  <si>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</si>
  <si>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</si>
  <si>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</si>
  <si>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</si>
  <si>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</si>
  <si>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</si>
  <si>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</si>
  <si>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</si>
  <si>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</si>
  <si>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</si>
  <si>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</si>
  <si>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</si>
  <si>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</si>
  <si>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</si>
  <si>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</si>
  <si>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</si>
  <si>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</si>
  <si>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</si>
  <si>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</si>
  <si>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</si>
  <si>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</si>
  <si>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</si>
  <si>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</si>
  <si>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</si>
  <si>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</si>
  <si>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</si>
  <si>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</si>
  <si>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</si>
  <si>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</si>
  <si>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</si>
  <si>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</si>
  <si>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</si>
  <si>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</si>
  <si>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</si>
  <si>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</si>
  <si>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</si>
  <si>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</si>
  <si>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</si>
  <si>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</si>
  <si>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</si>
  <si>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</si>
  <si>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</si>
  <si>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</si>
  <si>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</si>
  <si>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</si>
  <si>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</si>
  <si>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</si>
  <si>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</si>
  <si>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</si>
  <si>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</si>
  <si>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</si>
  <si>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</si>
  <si>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</si>
  <si>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</si>
  <si>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</si>
  <si>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</si>
  <si>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</si>
  <si>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</si>
  <si>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</si>
  <si>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</si>
  <si>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</si>
  <si>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</si>
  <si>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</si>
  <si>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</si>
  <si>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</si>
  <si>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</si>
  <si>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</si>
  <si>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</si>
  <si>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</si>
  <si>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</si>
  <si>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</si>
  <si>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</si>
  <si>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</si>
  <si>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</si>
  <si>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</si>
  <si>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</si>
  <si>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</si>
  <si>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</si>
  <si>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</si>
  <si>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</si>
  <si>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</si>
  <si>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</si>
  <si>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</si>
  <si>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</si>
  <si>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</si>
  <si>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</si>
  <si>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</si>
  <si>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</si>
  <si>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</si>
  <si>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</si>
  <si>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</si>
  <si>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</si>
  <si>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</si>
  <si>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</si>
  <si>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</si>
  <si>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</si>
  <si>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</si>
  <si>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</si>
  <si>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</si>
  <si>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</si>
  <si>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</si>
  <si>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</si>
  <si>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</si>
  <si>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</si>
  <si>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</si>
  <si>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</si>
  <si>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</si>
  <si>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</si>
  <si>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</si>
  <si>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</si>
  <si>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</si>
  <si>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</si>
  <si>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</si>
  <si>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</si>
  <si>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</si>
  <si>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</si>
  <si>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</si>
  <si>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</si>
  <si>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</si>
  <si>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</si>
  <si>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</si>
  <si>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</si>
  <si>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</si>
  <si>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</si>
  <si>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</si>
  <si>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</si>
  <si>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</si>
  <si>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</si>
  <si>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</si>
  <si>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</si>
  <si>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</si>
  <si>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</si>
  <si>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</si>
  <si>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</si>
  <si>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</si>
  <si>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</si>
  <si>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</si>
  <si>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</si>
  <si>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</si>
  <si>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</si>
  <si>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</si>
  <si>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</si>
  <si>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</si>
  <si>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</si>
  <si>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</si>
  <si>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</si>
  <si>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</si>
  <si>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</si>
  <si>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</si>
  <si>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</si>
  <si>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</si>
  <si>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</si>
  <si>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</si>
  <si>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</si>
  <si>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</si>
  <si>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</si>
  <si>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</si>
  <si>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</si>
  <si>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</si>
  <si>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</si>
  <si>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</si>
  <si>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</si>
  <si>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</si>
  <si>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</si>
  <si>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</si>
  <si>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</si>
  <si>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</si>
  <si>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</si>
  <si>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</si>
  <si>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</si>
  <si>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</si>
  <si>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</si>
  <si>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</si>
  <si>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</si>
  <si>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</si>
  <si>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</si>
  <si>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</si>
  <si>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</si>
  <si>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</si>
  <si>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</si>
  <si>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</si>
  <si>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</si>
  <si>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</si>
  <si>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</si>
  <si>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</si>
  <si>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</si>
  <si>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</si>
  <si>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</si>
  <si>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</si>
  <si>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</si>
  <si>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</si>
  <si>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</si>
  <si>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</si>
  <si>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</si>
  <si>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</si>
  <si>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</si>
  <si>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</si>
  <si>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</si>
  <si>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</si>
  <si>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</si>
  <si>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</si>
  <si>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</si>
  <si>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</si>
  <si>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</si>
  <si>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</si>
  <si>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</si>
  <si>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</si>
  <si>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</si>
  <si>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</si>
  <si>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</si>
  <si>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</si>
  <si>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</si>
  <si>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</si>
  <si>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</si>
  <si>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</si>
  <si>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</si>
  <si>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</si>
  <si>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</si>
  <si>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</si>
  <si>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</si>
  <si>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</si>
  <si>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</si>
  <si>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</si>
  <si>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</si>
  <si>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</si>
  <si>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</si>
  <si>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</si>
  <si>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</si>
  <si>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</si>
  <si>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</si>
  <si>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</si>
  <si>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</si>
  <si>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</si>
  <si>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</si>
  <si>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</si>
  <si>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</si>
  <si>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</si>
  <si>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</si>
  <si>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</si>
  <si>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</si>
  <si>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</si>
  <si>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</si>
  <si>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</si>
  <si>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</si>
  <si>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</si>
  <si>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</si>
  <si>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</si>
  <si>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</si>
  <si>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</si>
  <si>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</si>
  <si>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</si>
  <si>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</si>
  <si>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</si>
  <si>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</si>
  <si>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</si>
  <si>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</si>
  <si>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</si>
  <si>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</si>
  <si>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</si>
  <si>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</si>
  <si>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</si>
  <si>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</si>
  <si>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</si>
  <si>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</si>
  <si>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</si>
  <si>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</si>
  <si>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</si>
  <si>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</si>
  <si>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</si>
  <si>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</si>
  <si>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</si>
  <si>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</si>
  <si>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</si>
  <si>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</si>
  <si>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</si>
  <si>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</si>
  <si>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</si>
  <si>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</si>
  <si>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</si>
  <si>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</si>
  <si>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</si>
  <si>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</si>
  <si>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</si>
  <si>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</si>
  <si>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</si>
  <si>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</si>
  <si>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</si>
  <si>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</si>
  <si>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</si>
  <si>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</si>
  <si>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</si>
  <si>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</si>
  <si>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</si>
  <si>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</si>
  <si>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</si>
  <si>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</si>
  <si>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</si>
  <si>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</si>
  <si>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</si>
  <si>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</si>
  <si>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</si>
  <si>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</si>
  <si>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</si>
  <si>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</si>
  <si>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</si>
  <si>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</si>
  <si>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</si>
  <si>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</si>
  <si>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</si>
  <si>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</si>
  <si>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</si>
  <si>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</si>
  <si>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</si>
  <si>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</si>
  <si>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</si>
  <si>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</si>
  <si>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</si>
  <si>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</si>
  <si>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</si>
  <si>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</si>
  <si>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</si>
  <si>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</si>
  <si>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</si>
  <si>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</si>
  <si>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</si>
  <si>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</si>
  <si>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</si>
  <si>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</si>
  <si>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</si>
  <si>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</si>
  <si>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</si>
  <si>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</si>
  <si>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</si>
  <si>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</si>
  <si>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</si>
  <si>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</si>
  <si>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</si>
  <si>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</si>
  <si>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</si>
  <si>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</si>
  <si>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</si>
  <si>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</si>
  <si>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</si>
  <si>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</si>
  <si>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</si>
  <si>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</si>
  <si>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</si>
  <si>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</si>
  <si>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</si>
  <si>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</si>
  <si>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</si>
  <si>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</si>
  <si>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</si>
  <si>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</si>
  <si>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</si>
  <si>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</si>
  <si>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</si>
  <si>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</si>
  <si>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</si>
  <si>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</si>
  <si>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</si>
  <si>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</si>
  <si>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</si>
  <si>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</si>
  <si>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</si>
  <si>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</si>
  <si>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</si>
  <si>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</si>
  <si>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</si>
  <si>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</si>
  <si>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</si>
  <si>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</si>
  <si>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</si>
  <si>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</si>
  <si>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</si>
  <si>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</si>
  <si>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</si>
  <si>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</si>
  <si>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</si>
  <si>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</si>
  <si>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</si>
  <si>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</si>
  <si>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</si>
  <si>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</si>
  <si>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</si>
  <si>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</si>
  <si>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</si>
  <si>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</si>
  <si>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</si>
  <si>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</si>
  <si>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</si>
  <si>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</si>
  <si>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</si>
  <si>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</si>
  <si>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</si>
  <si>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</si>
  <si>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</si>
  <si>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</si>
  <si>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</si>
  <si>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</si>
  <si>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</si>
  <si>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</si>
  <si>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</si>
  <si>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</si>
  <si>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</si>
  <si>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</si>
  <si>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</si>
  <si>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</si>
  <si>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</si>
  <si>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</si>
  <si>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</si>
  <si>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</si>
  <si>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</si>
  <si>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</si>
  <si>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</si>
  <si>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</si>
  <si>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</si>
  <si>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</si>
  <si>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</si>
  <si>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</si>
  <si>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</si>
  <si>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</si>
  <si>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</si>
  <si>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</si>
  <si>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</si>
  <si>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</si>
  <si>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</si>
  <si>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</si>
  <si>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</si>
  <si>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</si>
  <si>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</si>
  <si>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</si>
  <si>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</si>
  <si>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</si>
  <si>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</si>
  <si>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</si>
  <si>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</si>
  <si>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</si>
  <si>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</si>
  <si>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</si>
  <si>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</si>
  <si>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</si>
  <si>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</si>
  <si>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</si>
  <si>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</si>
  <si>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</si>
  <si>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</si>
  <si>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</si>
  <si>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</si>
  <si>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</si>
  <si>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</si>
  <si>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</si>
  <si>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</si>
  <si>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</si>
  <si>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</si>
  <si>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</si>
  <si>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</si>
  <si>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</si>
  <si>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</si>
  <si>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</si>
  <si>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</si>
  <si>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</si>
  <si>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</si>
  <si>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</si>
  <si>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</si>
  <si>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</si>
  <si>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</si>
  <si>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</si>
  <si>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</si>
  <si>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</si>
  <si>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</si>
  <si>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</si>
  <si>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</si>
  <si>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</si>
  <si>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</si>
  <si>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</si>
  <si>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</si>
  <si>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</si>
  <si>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</si>
  <si>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</si>
  <si>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</si>
  <si>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</si>
  <si>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</si>
  <si>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</si>
  <si>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</si>
  <si>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</si>
  <si>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</si>
  <si>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</si>
  <si>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</si>
  <si>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</si>
  <si>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</si>
  <si>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</si>
  <si>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</si>
  <si>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</si>
  <si>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</si>
  <si>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</si>
  <si>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</si>
  <si>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</si>
  <si>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</si>
  <si>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</si>
  <si>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</si>
  <si>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</si>
  <si>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</si>
  <si>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</si>
  <si>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</si>
  <si>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</si>
  <si>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</si>
  <si>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</si>
  <si>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</si>
  <si>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</si>
  <si>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</si>
  <si>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</si>
  <si>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</si>
  <si>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</si>
  <si>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</si>
  <si>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</si>
  <si>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</si>
  <si>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</si>
  <si>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</si>
  <si>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</si>
  <si>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</si>
  <si>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</si>
  <si>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</si>
  <si>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</si>
  <si>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</si>
  <si>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</si>
  <si>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</si>
  <si>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</si>
  <si>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</si>
  <si>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</si>
  <si>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</si>
  <si>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</si>
  <si>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</si>
  <si>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</si>
  <si>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</si>
  <si>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</si>
  <si>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</si>
  <si>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</si>
  <si>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</si>
  <si>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</si>
  <si>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</si>
  <si>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</si>
  <si>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</si>
  <si>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</si>
  <si>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</si>
  <si>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</si>
  <si>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</si>
  <si>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</si>
  <si>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</si>
  <si>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</si>
  <si>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</si>
  <si>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</si>
  <si>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</si>
  <si>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</si>
  <si>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</si>
  <si>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</si>
  <si>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</si>
  <si>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</si>
  <si>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</si>
  <si>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</si>
  <si>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</si>
  <si>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</si>
  <si>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</si>
  <si>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</si>
  <si>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</si>
  <si>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</si>
  <si>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</si>
  <si>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</si>
  <si>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</si>
  <si>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</si>
  <si>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</si>
  <si>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</si>
  <si>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</si>
  <si>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</si>
  <si>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</si>
  <si>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</si>
  <si>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</si>
  <si>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</si>
  <si>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</si>
  <si>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</si>
  <si>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</si>
  <si>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</si>
  <si>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</si>
  <si>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</si>
  <si>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</si>
  <si>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</si>
  <si>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</si>
  <si>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</si>
  <si>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</si>
  <si>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</si>
  <si>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</si>
  <si>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</si>
  <si>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</si>
  <si>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</si>
  <si>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</si>
  <si>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</si>
  <si>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</si>
  <si>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</si>
  <si>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</si>
  <si>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</si>
  <si>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</si>
  <si>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</si>
  <si>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</si>
  <si>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</si>
  <si>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</si>
  <si>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</si>
  <si>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</si>
  <si>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</si>
  <si>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</si>
  <si>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</si>
  <si>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</si>
  <si>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</si>
  <si>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</si>
  <si>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</si>
  <si>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</si>
  <si>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</si>
  <si>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</si>
  <si>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</si>
  <si>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</si>
  <si>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</si>
  <si>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</si>
  <si>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</si>
  <si>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</si>
  <si>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</si>
  <si>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</si>
  <si>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</si>
  <si>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</si>
  <si>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</si>
  <si>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</si>
  <si>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</si>
  <si>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</si>
  <si>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</si>
  <si>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</si>
  <si>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</si>
  <si>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</si>
  <si>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</si>
  <si>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</si>
  <si>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</si>
  <si>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</si>
  <si>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</si>
  <si>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</si>
  <si>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</si>
  <si>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</si>
  <si>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</si>
  <si>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</si>
  <si>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</si>
  <si>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</si>
  <si>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</si>
  <si>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</si>
  <si>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</si>
  <si>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</si>
  <si>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</si>
  <si>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</si>
  <si>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</si>
  <si>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</si>
  <si>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</si>
  <si>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</si>
  <si>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</si>
  <si>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</si>
  <si>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</si>
  <si>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</si>
  <si>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</si>
  <si>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</si>
  <si>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</si>
  <si>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</si>
  <si>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</si>
  <si>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</si>
  <si>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</si>
  <si>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</si>
  <si>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</si>
  <si>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</si>
  <si>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</si>
  <si>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</si>
  <si>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</si>
  <si>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</si>
  <si>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</si>
  <si>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</si>
  <si>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</si>
  <si>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</si>
  <si>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</si>
  <si>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</si>
  <si>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</si>
  <si>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</si>
  <si>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</si>
  <si>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</si>
  <si>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</si>
  <si>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</si>
  <si>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</si>
  <si>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</si>
  <si>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</si>
  <si>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</si>
  <si>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</si>
  <si>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</si>
  <si>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</si>
  <si>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</si>
  <si>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</si>
  <si>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</si>
  <si>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</si>
  <si>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</si>
  <si>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</si>
  <si>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</si>
  <si>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</si>
  <si>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</si>
  <si>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</si>
  <si>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</si>
  <si>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</si>
  <si>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</si>
  <si>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</si>
  <si>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</si>
  <si>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</si>
  <si>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</si>
  <si>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</si>
  <si>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</si>
  <si>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</si>
  <si>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</si>
  <si>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</si>
  <si>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</si>
  <si>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</si>
  <si>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</si>
  <si>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</si>
  <si>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</si>
  <si>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</si>
  <si>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</si>
  <si>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</si>
  <si>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</si>
  <si>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</si>
  <si>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</si>
  <si>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</si>
  <si>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</si>
  <si>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</si>
  <si>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</si>
  <si>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</si>
  <si>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</si>
  <si>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</si>
  <si>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</si>
  <si>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</si>
  <si>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</si>
  <si>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</si>
  <si>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</si>
  <si>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</si>
  <si>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</si>
  <si>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</si>
  <si>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</si>
  <si>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</si>
  <si>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</si>
  <si>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</si>
  <si>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</si>
  <si>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</si>
  <si>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</si>
  <si>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</si>
  <si>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</si>
  <si>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</si>
  <si>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</si>
  <si>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</si>
  <si>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</si>
  <si>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</si>
  <si>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</si>
  <si>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</si>
  <si>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</si>
  <si>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</si>
  <si>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</si>
  <si>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</si>
  <si>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</si>
  <si>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</si>
  <si>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</si>
  <si>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</si>
  <si>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</si>
  <si>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</si>
  <si>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</si>
  <si>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</si>
  <si>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</si>
  <si>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</si>
  <si>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</si>
  <si>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</si>
  <si>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</si>
  <si>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</si>
  <si>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</si>
  <si>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</si>
  <si>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</si>
  <si>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</si>
  <si>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</si>
  <si>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</si>
  <si>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</si>
  <si>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</si>
  <si>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</si>
  <si>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</si>
  <si>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</si>
  <si>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</si>
  <si>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</si>
  <si>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</si>
  <si>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</si>
  <si>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</si>
  <si>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</si>
  <si>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</si>
  <si>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</si>
  <si>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</si>
  <si>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</si>
  <si>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</si>
  <si>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</si>
  <si>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</si>
  <si>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</si>
  <si>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</si>
  <si>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</si>
  <si>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</si>
  <si>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</si>
  <si>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</si>
  <si>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</si>
  <si>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</si>
  <si>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</si>
  <si>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</si>
  <si>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</si>
  <si>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</si>
  <si>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</si>
  <si>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</si>
  <si>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</si>
  <si>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</si>
  <si>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</si>
  <si>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</si>
  <si>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</si>
  <si>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</si>
  <si>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</si>
  <si>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</si>
  <si>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</si>
  <si>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</si>
  <si>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</si>
  <si>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</si>
  <si>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</si>
  <si>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</si>
  <si>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</si>
  <si>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</si>
  <si>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</si>
  <si>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</si>
  <si>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</si>
  <si>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</si>
  <si>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</si>
  <si>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</si>
  <si>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</si>
  <si>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</si>
  <si>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</si>
  <si>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</si>
  <si>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</si>
  <si>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</si>
  <si>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</si>
  <si>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</si>
  <si>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</si>
  <si>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</si>
  <si>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</si>
  <si>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</si>
  <si>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</si>
  <si>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</si>
  <si>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</si>
  <si>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</si>
  <si>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</si>
  <si>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</si>
  <si>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</si>
  <si>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</si>
  <si>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</si>
  <si>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</si>
  <si>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</si>
  <si>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</si>
  <si>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</si>
  <si>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</si>
  <si>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</si>
  <si>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</si>
  <si>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06142510731108</t>
  </si>
  <si>
    <t>JOSE CAMILO GUZMAN HERRERA</t>
  </si>
  <si>
    <t>06142710761257</t>
  </si>
  <si>
    <t>SANDRA YANETH PEÑATE DE GUZMAN</t>
  </si>
  <si>
    <t>10010105811024</t>
  </si>
  <si>
    <t>06140510091041</t>
  </si>
  <si>
    <t>06140202151068</t>
  </si>
  <si>
    <t>06142109851176</t>
  </si>
  <si>
    <t>NATHALI VANESSA HENRIQUEZ DE ASCENCIO</t>
  </si>
  <si>
    <t>15041RESIN029312022</t>
  </si>
  <si>
    <t>22SD000F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</si>
  <si>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</si>
  <si>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</si>
  <si>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</si>
  <si>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</si>
  <si>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</si>
  <si>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</si>
  <si>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</si>
  <si>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</si>
  <si>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</si>
  <si>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</si>
  <si>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</si>
  <si>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</si>
  <si>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</si>
  <si>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</si>
  <si>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</si>
  <si>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</si>
  <si>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</si>
  <si>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</si>
  <si>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</si>
  <si>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</si>
  <si>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</si>
  <si>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</si>
  <si>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</si>
  <si>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</si>
  <si>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</si>
  <si>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</si>
  <si>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</si>
  <si>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</si>
  <si>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</si>
  <si>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</si>
  <si>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</si>
  <si>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</si>
  <si>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</si>
  <si>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</si>
  <si>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</si>
  <si>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</si>
  <si>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</si>
  <si>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</si>
  <si>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</si>
  <si>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</si>
  <si>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</si>
  <si>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</si>
  <si>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</si>
  <si>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</si>
  <si>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</si>
  <si>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</si>
  <si>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</si>
  <si>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</si>
  <si>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</si>
  <si>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</si>
  <si>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</si>
  <si>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</si>
  <si>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</si>
  <si>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</si>
  <si>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</si>
  <si>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</si>
  <si>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</si>
  <si>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</si>
  <si>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</si>
  <si>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</si>
  <si>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</si>
  <si>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</si>
  <si>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</si>
  <si>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</si>
  <si>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</si>
  <si>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</si>
  <si>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</si>
  <si>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</si>
  <si>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</si>
  <si>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</si>
  <si>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</si>
  <si>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</si>
  <si>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</si>
  <si>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</si>
  <si>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</si>
  <si>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</si>
  <si>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</si>
  <si>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</si>
  <si>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</si>
  <si>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</si>
  <si>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</si>
  <si>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</si>
  <si>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</si>
  <si>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</si>
  <si>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</si>
  <si>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</si>
  <si>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</si>
  <si>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</si>
  <si>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</si>
  <si>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</si>
  <si>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</si>
  <si>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</si>
  <si>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</si>
  <si>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</si>
  <si>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</si>
  <si>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</si>
  <si>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</si>
  <si>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</si>
  <si>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</si>
  <si>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</si>
  <si>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</si>
  <si>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</si>
  <si>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</si>
  <si>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</si>
  <si>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</si>
  <si>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</si>
  <si>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</si>
  <si>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</si>
  <si>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</si>
  <si>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</si>
  <si>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</si>
  <si>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</si>
  <si>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</si>
  <si>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</si>
  <si>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</si>
  <si>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</si>
  <si>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</si>
  <si>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</si>
  <si>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</si>
  <si>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</si>
  <si>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</si>
  <si>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</si>
  <si>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</si>
  <si>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</si>
  <si>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</si>
  <si>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</si>
  <si>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</si>
  <si>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</si>
  <si>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</si>
  <si>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</si>
  <si>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</si>
  <si>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</si>
  <si>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</si>
  <si>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</si>
  <si>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</si>
  <si>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</si>
  <si>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</si>
  <si>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</si>
  <si>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</si>
  <si>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</si>
  <si>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</si>
  <si>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</si>
  <si>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</si>
  <si>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</si>
  <si>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</si>
  <si>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</si>
  <si>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</si>
  <si>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</si>
  <si>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</si>
  <si>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</si>
  <si>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</si>
  <si>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</si>
  <si>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</si>
  <si>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</si>
  <si>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</si>
  <si>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</si>
  <si>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</si>
  <si>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</si>
  <si>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</si>
  <si>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</si>
  <si>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</si>
  <si>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</si>
  <si>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</si>
  <si>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</si>
  <si>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</si>
  <si>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</si>
  <si>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</si>
  <si>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</si>
  <si>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</si>
  <si>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</si>
  <si>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</si>
  <si>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</si>
  <si>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</si>
  <si>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</si>
  <si>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</si>
  <si>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</si>
  <si>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</si>
  <si>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</si>
  <si>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</si>
  <si>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</si>
  <si>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</si>
  <si>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</si>
  <si>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</si>
  <si>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</si>
  <si>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</si>
  <si>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</si>
  <si>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</si>
  <si>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</si>
  <si>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</si>
  <si>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</si>
  <si>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</si>
  <si>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</si>
  <si>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</si>
  <si>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</si>
  <si>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</si>
  <si>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</si>
  <si>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</si>
  <si>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</si>
  <si>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</si>
  <si>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</si>
  <si>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</si>
  <si>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</si>
  <si>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</si>
  <si>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</si>
  <si>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</si>
  <si>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</si>
  <si>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</si>
  <si>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</si>
  <si>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</si>
  <si>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</si>
  <si>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</si>
  <si>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</si>
  <si>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</si>
  <si>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</si>
  <si>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</si>
  <si>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</si>
  <si>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</si>
  <si>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</si>
  <si>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</si>
  <si>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</si>
  <si>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</si>
  <si>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</si>
  <si>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</si>
  <si>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</si>
  <si>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</si>
  <si>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</si>
  <si>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</si>
  <si>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</si>
  <si>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</si>
  <si>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</si>
  <si>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</si>
  <si>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</si>
  <si>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</si>
  <si>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</si>
  <si>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</si>
  <si>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</si>
  <si>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</si>
  <si>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</si>
  <si>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</si>
  <si>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</si>
  <si>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</si>
  <si>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</si>
  <si>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</si>
  <si>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</si>
  <si>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</si>
  <si>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</si>
  <si>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</si>
  <si>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</si>
  <si>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</si>
  <si>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</si>
  <si>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</si>
  <si>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</si>
  <si>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</si>
  <si>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</si>
  <si>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</si>
  <si>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</si>
  <si>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</si>
  <si>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</si>
  <si>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</si>
  <si>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</si>
  <si>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</si>
  <si>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</si>
  <si>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</si>
  <si>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</si>
  <si>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</si>
  <si>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</si>
  <si>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</si>
  <si>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</si>
  <si>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02100406871020</t>
  </si>
  <si>
    <t>CHRISTOFER JONATHAN PACHECO JUAREZ</t>
  </si>
  <si>
    <t>06140808131054</t>
  </si>
  <si>
    <t>KALI SOCIEDAD DE POR ACCIONES DE ECONOMIA</t>
  </si>
  <si>
    <t>DISTRIBUIDORA MARANATHA, S.A. DE C.V.</t>
  </si>
  <si>
    <t>YASMIN ELIZABETH AREVALO PEREZ</t>
  </si>
  <si>
    <t>08100512721013</t>
  </si>
  <si>
    <t>ROXANA GUADALUPE COLORADO</t>
  </si>
  <si>
    <t>06143012871071</t>
  </si>
  <si>
    <t>CORINA MARGARITA SOSA DE HERNANDEZ</t>
  </si>
  <si>
    <t>02101809761019</t>
  </si>
  <si>
    <t>ALEJANDRO FRANCISCO MONTOYA GIRON</t>
  </si>
  <si>
    <t>10/10/2023</t>
  </si>
  <si>
    <t>27/10/2023</t>
  </si>
  <si>
    <t>31/10/2023</t>
  </si>
  <si>
    <t>06141902091038</t>
  </si>
  <si>
    <t>PRODYLAB SA DE CV</t>
  </si>
  <si>
    <t>06142804921169</t>
  </si>
  <si>
    <t>SOFIA ALEJANDRA GARCIA ESCOBAR</t>
  </si>
  <si>
    <t>09/11/2023</t>
  </si>
  <si>
    <t>22/11/2023</t>
  </si>
  <si>
    <t>30/11/2023</t>
  </si>
  <si>
    <t>94833101781011</t>
  </si>
  <si>
    <t>JAIME WALTER ORELLANA RIVAS</t>
  </si>
  <si>
    <t>BRAU SA DE CV</t>
  </si>
  <si>
    <t>05151612570010</t>
  </si>
  <si>
    <t>JOSE EDGARDO BARRIOS AREVALO</t>
  </si>
  <si>
    <t>06141807231019</t>
  </si>
  <si>
    <t>MH MEDIC SA DE CV</t>
  </si>
  <si>
    <t>08/12/2023</t>
  </si>
  <si>
    <t>29/12/2023</t>
  </si>
  <si>
    <t>31/01/2024</t>
  </si>
  <si>
    <t>15041RESIN146362023</t>
  </si>
  <si>
    <t>23BL000F</t>
  </si>
  <si>
    <t>30/01/2024</t>
  </si>
  <si>
    <t>29/01/2024</t>
  </si>
  <si>
    <t>28/01/2024</t>
  </si>
  <si>
    <t>27/01/2024</t>
  </si>
  <si>
    <t>26/01/2024</t>
  </si>
  <si>
    <t>25/01/2024</t>
  </si>
  <si>
    <t>23/01/2024</t>
  </si>
  <si>
    <t>22/01/2024</t>
  </si>
  <si>
    <t>20/01/2024</t>
  </si>
  <si>
    <t>19/01/2024</t>
  </si>
  <si>
    <t>18/01/2024</t>
  </si>
  <si>
    <t>17/01/2024</t>
  </si>
  <si>
    <t>16/01/2024</t>
  </si>
  <si>
    <t>15/01/2024</t>
  </si>
  <si>
    <t>13/01/2024</t>
  </si>
  <si>
    <t>12/01/2024</t>
  </si>
  <si>
    <t>11/01/2024</t>
  </si>
  <si>
    <t>10/01/2024</t>
  </si>
  <si>
    <t>09/01/2024</t>
  </si>
  <si>
    <t>08/01/2024</t>
  </si>
  <si>
    <t>07/01/2024</t>
  </si>
  <si>
    <t>06/01/2024</t>
  </si>
  <si>
    <t>05/01/2024</t>
  </si>
  <si>
    <t>15/10/2023</t>
  </si>
  <si>
    <t>06141301221023</t>
  </si>
  <si>
    <t>CUBAS SA DE 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</si>
</sst>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19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928406</xdr:rowOff>
    </xdr:from>
    <xdr:to>
      <xdr:col>4</xdr:col>
      <xdr:colOff>123825</xdr:colOff>
      <xdr:row>23</xdr:row>
      <xdr:rowOff>133349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1975" y="928406"/>
          <a:ext cx="331470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2023/LIBRO%20DE%20COMPRAS%20Y%20VENTAS%20ORELLANA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Libro de Compras"/>
      <sheetName val="Contribuyente"/>
      <sheetName val="Libro de Contribuyente"/>
      <sheetName val="base de clientes"/>
      <sheetName val="Libro de Consumidor"/>
      <sheetName val="Consumidor"/>
      <sheetName val="Hoja1"/>
      <sheetName val="RET 1%"/>
      <sheetName val="DECLARACION"/>
      <sheetName val="LIBRO DE COMPRAS Y VENTAS ORE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6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9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2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0" dataCellStyle="Moneda"/>
    <tableColumn id="9" xr3:uid="{00000000-0010-0000-0000-000009000000}" name="I. EXENTAS" dataDxfId="109" dataCellStyle="Moneda"/>
    <tableColumn id="10" xr3:uid="{00000000-0010-0000-0000-00000A000000}" name="IMPOR EX" dataDxfId="108" dataCellStyle="Moneda"/>
    <tableColumn id="11" xr3:uid="{00000000-0010-0000-0000-00000B000000}" name="C. GRAVADA" dataDxfId="107" dataCellStyle="Moneda"/>
    <tableColumn id="12" xr3:uid="{00000000-0010-0000-0000-00000C000000}" name="INTER GRAVA" dataDxfId="106" dataCellStyle="Moneda"/>
    <tableColumn id="13" xr3:uid="{00000000-0010-0000-0000-00000D000000}" name="IMPOR BIENES" dataDxfId="105" dataCellStyle="Moneda"/>
    <tableColumn id="14" xr3:uid="{00000000-0010-0000-0000-00000E000000}" name="IMPOR SERV" dataDxfId="104" dataCellStyle="Moneda"/>
    <tableColumn id="15" xr3:uid="{00000000-0010-0000-0000-00000F000000}" name="IVA" dataDxfId="103" dataCellStyle="Moneda"/>
    <tableColumn id="16" xr3:uid="{00000000-0010-0000-0000-000010000000}" name="TOTAL C." dataDxfId="102" dataCellStyle="Moneda"/>
    <tableColumn id="20" xr3:uid="{00000000-0010-0000-0000-000014000000}" name="DUI" dataDxfId="101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0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4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8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7" dataCellStyle="Moneda"/>
    <tableColumn id="18" xr3:uid="{00000000-0010-0000-0100-000012000000}" name="ANEXO"/>
    <tableColumn id="1" xr3:uid="{00000000-0010-0000-0100-000001000000}" name="SUCURSAL" dataDxfId="96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13" totalsRowShown="0" dataDxfId="95" dataCellStyle="Moneda">
  <autoFilter ref="A2:V113" xr:uid="{00000000-000C-0000-FFFF-FFFF02000000}">
    <filterColumn colId="20">
      <filters blank="1">
        <filter val="$10.00"/>
        <filter val="$10.50"/>
        <filter val="$11.00"/>
        <filter val="$12.00"/>
        <filter val="$13.00"/>
        <filter val="$14.00"/>
        <filter val="$15.00"/>
        <filter val="$16.00"/>
        <filter val="$17.00"/>
        <filter val="$18.00"/>
        <filter val="$19.00"/>
        <filter val="$20.00"/>
        <filter val="$21.00"/>
        <filter val="$22.00"/>
        <filter val="$25.00"/>
        <filter val="$26.00"/>
        <filter val="$28.00"/>
        <filter val="$3.00"/>
        <filter val="$32.00"/>
        <filter val="$34.00"/>
        <filter val="$35.00"/>
        <filter val="$36.00"/>
        <filter val="$38.00"/>
        <filter val="$4.00"/>
        <filter val="$40.00"/>
        <filter val="$5.00"/>
        <filter val="$6.00"/>
        <filter val="$7.00"/>
        <filter val="$70.00"/>
        <filter val="$8.00"/>
        <filter val="$8.50"/>
        <filter val="$9.00"/>
      </filters>
    </filterColumn>
  </autoFilter>
  <tableColumns count="22">
    <tableColumn id="1" xr3:uid="{00000000-0010-0000-0200-000001000000}" name="MES"/>
    <tableColumn id="2" xr3:uid="{00000000-0010-0000-0200-000002000000}" name="FECHA" dataDxfId="94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 dataDxfId="84" dataCellStyle="Moneda">
      <calculatedColumnFormula>+[3]!Tabla3[[#This Row],[V GRAVADAS]]</calculatedColumnFormula>
    </tableColumn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94" totalsRowShown="0">
  <autoFilter ref="A1:B4594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N2" sqref="N2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8492</v>
      </c>
      <c r="XFD3" t="s">
        <v>8492</v>
      </c>
    </row>
    <row r="4" spans="2:6 16384:16384" x14ac:dyDescent="0.25">
      <c r="B4" s="23" t="s">
        <v>2</v>
      </c>
      <c r="D4" s="46" t="s">
        <v>9365</v>
      </c>
      <c r="XFD4" t="s">
        <v>8487</v>
      </c>
    </row>
    <row r="5" spans="2:6 16384:16384" hidden="1" x14ac:dyDescent="0.25">
      <c r="B5" s="23" t="s">
        <v>3</v>
      </c>
      <c r="D5" s="26" t="s">
        <v>7706</v>
      </c>
      <c r="XFD5" t="s">
        <v>8488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8489</v>
      </c>
    </row>
    <row r="7" spans="2:6 16384:16384" x14ac:dyDescent="0.25">
      <c r="B7" s="23" t="s">
        <v>5</v>
      </c>
      <c r="D7" s="43"/>
      <c r="XFD7" t="s">
        <v>8491</v>
      </c>
    </row>
    <row r="8" spans="2:6 16384:16384" x14ac:dyDescent="0.25">
      <c r="B8" s="23" t="s">
        <v>6</v>
      </c>
      <c r="D8" s="44" t="s">
        <v>8052</v>
      </c>
      <c r="XFD8" t="s">
        <v>8490</v>
      </c>
    </row>
    <row r="9" spans="2:6 16384:16384" x14ac:dyDescent="0.25">
      <c r="B9" s="23" t="s">
        <v>70</v>
      </c>
      <c r="D9" s="104" t="str">
        <f>IFERROR(IF(D8&lt;&gt;"",VLOOKUP(D8,Tabla4[#All],2,0),IF(D19&lt;&gt;0,VLOOKUP(D19,Tabla4[#All],2,0),0)),"")</f>
        <v>SERVICIOS AMBIENTALES ESPECIALIZADOS, S.A. DE C.V.</v>
      </c>
      <c r="XFD9" t="s">
        <v>9021</v>
      </c>
    </row>
    <row r="10" spans="2:6 16384:16384" x14ac:dyDescent="0.25">
      <c r="B10" s="23" t="s">
        <v>7</v>
      </c>
      <c r="D10" s="105">
        <v>0</v>
      </c>
      <c r="F10" s="2"/>
      <c r="XFD10" t="s">
        <v>9022</v>
      </c>
    </row>
    <row r="11" spans="2:6 16384:16384" hidden="1" x14ac:dyDescent="0.25">
      <c r="B11" s="23" t="s">
        <v>8</v>
      </c>
      <c r="D11" s="105">
        <v>0</v>
      </c>
      <c r="F11" s="2"/>
      <c r="XFD11" t="s">
        <v>9023</v>
      </c>
    </row>
    <row r="12" spans="2:6 16384:16384" hidden="1" x14ac:dyDescent="0.25">
      <c r="B12" s="23" t="s">
        <v>9</v>
      </c>
      <c r="D12" s="105">
        <v>0</v>
      </c>
      <c r="F12" s="2"/>
      <c r="XFD12" t="s">
        <v>9024</v>
      </c>
    </row>
    <row r="13" spans="2:6 16384:16384" x14ac:dyDescent="0.25">
      <c r="B13" s="23" t="s">
        <v>10</v>
      </c>
      <c r="D13" s="106"/>
      <c r="F13" s="15"/>
      <c r="XFD13" t="s">
        <v>9025</v>
      </c>
    </row>
    <row r="14" spans="2:6 16384:16384" x14ac:dyDescent="0.25">
      <c r="B14" s="23" t="s">
        <v>11</v>
      </c>
      <c r="D14" s="105">
        <v>0</v>
      </c>
      <c r="F14" s="2"/>
      <c r="XFD14" t="s">
        <v>9026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107"/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8954</v>
      </c>
      <c r="C1" s="55" t="s">
        <v>8953</v>
      </c>
      <c r="D1" s="55" t="s">
        <v>8493</v>
      </c>
      <c r="E1" s="55"/>
      <c r="F1" s="55" t="s">
        <v>2</v>
      </c>
      <c r="G1" s="55" t="s">
        <v>3</v>
      </c>
      <c r="H1" s="55" t="s">
        <v>4</v>
      </c>
      <c r="I1" s="55" t="s">
        <v>8506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8930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8507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8890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8507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8890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8507</v>
      </c>
      <c r="L4" s="66" t="s">
        <v>7868</v>
      </c>
      <c r="M4">
        <v>441</v>
      </c>
      <c r="N4" t="s">
        <v>8951</v>
      </c>
      <c r="O4" t="str">
        <f t="shared" si="4"/>
        <v>06140802181017</v>
      </c>
      <c r="P4" t="s">
        <v>8952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8950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8507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8854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8507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8884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8507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8857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8507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8884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8507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8923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8507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8923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8507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8923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8507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8923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8507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8944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8507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8921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8507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8949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8507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8917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8507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8884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8507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8885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8507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8885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8507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8925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8507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8886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8507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8886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8507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8886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8507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8924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8507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8924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8507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8924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8507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8924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8507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8924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8507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8920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8507</v>
      </c>
      <c r="L30" s="66" t="s">
        <v>7868</v>
      </c>
      <c r="M30">
        <v>2482</v>
      </c>
      <c r="N30" t="s">
        <v>8941</v>
      </c>
      <c r="O30" t="str">
        <f t="shared" si="4"/>
        <v>06141802881201</v>
      </c>
      <c r="P30" t="s">
        <v>8942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8920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8507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8888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8507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8888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8507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8888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8507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8923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8507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8923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8507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8889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8507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8890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8507</v>
      </c>
      <c r="L38" s="66" t="s">
        <v>7868</v>
      </c>
      <c r="M38">
        <v>13418077</v>
      </c>
      <c r="N38" t="s">
        <v>8946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8890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8507</v>
      </c>
      <c r="L39" s="6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8890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8507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8890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8507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8890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8507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8890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8507</v>
      </c>
      <c r="L43" s="6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8890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8507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8945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8507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8944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8507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8944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8507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8922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8507</v>
      </c>
      <c r="L48" s="66" t="s">
        <v>7868</v>
      </c>
      <c r="M48">
        <v>11010474</v>
      </c>
      <c r="N48" t="s">
        <v>8943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8922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8507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8922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8507</v>
      </c>
      <c r="L50" s="6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8921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8507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8921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8507</v>
      </c>
      <c r="L52" s="6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8921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8507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8857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8507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8857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8507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8857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8507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8857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8507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8857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8507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8834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8507</v>
      </c>
      <c r="L59" s="66" t="s">
        <v>7868</v>
      </c>
      <c r="M59">
        <v>2338</v>
      </c>
      <c r="N59" t="s">
        <v>8941</v>
      </c>
      <c r="O59" t="str">
        <f t="shared" si="4"/>
        <v>06141802881201</v>
      </c>
      <c r="P59" t="s">
        <v>8942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8835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8507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8835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8507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8940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8507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8854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8507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8836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8507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8853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8507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8842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8507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8842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8507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8507</v>
      </c>
      <c r="L68" s="6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8507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8507</v>
      </c>
      <c r="L70" s="6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8507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8507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8507</v>
      </c>
      <c r="L73" s="6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8929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8507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8928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8507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8927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8507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8926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8507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8919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8507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8918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8507</v>
      </c>
      <c r="L79" s="6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8917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8507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8884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8507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8885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8507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8925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8507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8925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8507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8925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8507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8925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8507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8925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8507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8925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8507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8925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8507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8886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8507</v>
      </c>
      <c r="L90" s="6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8887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8507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8887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8507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8887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8507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8924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8507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8924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8507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8920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8507</v>
      </c>
      <c r="L96" s="6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8923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8507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8889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8507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8890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8507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8890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8507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8890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8507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8922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8507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8922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8507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8921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8507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8921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8507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8857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8507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8857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8507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8507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8836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8507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8836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8507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8507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8840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8507</v>
      </c>
      <c r="L112" s="66" t="s">
        <v>7868</v>
      </c>
      <c r="M112">
        <v>1549</v>
      </c>
      <c r="N112" t="s">
        <v>8878</v>
      </c>
      <c r="O112" t="str">
        <f t="shared" si="9"/>
        <v>06141203201065</v>
      </c>
      <c r="P112" t="s">
        <v>8879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8507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8507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8847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8507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8857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8507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8857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8507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8857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8507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8857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8507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8857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8507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8842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8507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8842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8507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8857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8507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8877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8507</v>
      </c>
      <c r="L124" s="66" t="s">
        <v>7868</v>
      </c>
      <c r="M124">
        <v>8</v>
      </c>
      <c r="N124" t="s">
        <v>8872</v>
      </c>
      <c r="O124" t="str">
        <f t="shared" si="9"/>
        <v>12051405761016</v>
      </c>
      <c r="P124" t="s">
        <v>8873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8857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8507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8834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8507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8835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8507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8835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8507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8836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8507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8836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8507</v>
      </c>
      <c r="L130" s="66" t="s">
        <v>7868</v>
      </c>
      <c r="M130">
        <v>45972</v>
      </c>
      <c r="O130" t="str">
        <f t="shared" si="9"/>
        <v>018991736</v>
      </c>
      <c r="P130" t="s">
        <v>8876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8875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8836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8507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8837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8507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8838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8507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8838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8507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8839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8507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8840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8507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8840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8507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8840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8507</v>
      </c>
      <c r="L138" s="6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8840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8507</v>
      </c>
      <c r="L139" s="6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8841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8507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8841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8507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8842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8507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8842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8507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8842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8507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8842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8507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8843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8507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8843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8507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8874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8507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8845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8507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8845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8507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8845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8507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8845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8507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8845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8507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8845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8507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8846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8507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8846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8507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8846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8507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8846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8507</v>
      </c>
      <c r="L158" s="66" t="s">
        <v>7868</v>
      </c>
      <c r="M158">
        <v>11</v>
      </c>
      <c r="N158" t="s">
        <v>8872</v>
      </c>
      <c r="O158" t="str">
        <f t="shared" si="14"/>
        <v>12051405761016</v>
      </c>
      <c r="P158" t="s">
        <v>8873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8851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8507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8851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8507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8847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8507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8848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8507</v>
      </c>
      <c r="L162" s="66" t="s">
        <v>7868</v>
      </c>
      <c r="M162">
        <v>28248</v>
      </c>
      <c r="N162" t="s">
        <v>8870</v>
      </c>
      <c r="O162" t="str">
        <f t="shared" si="14"/>
        <v>06141808121063</v>
      </c>
      <c r="P162" t="s">
        <v>8871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8869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8507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8850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8507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8507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8507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8507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8507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8507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8507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8868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8507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8507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8507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8507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8857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8507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8835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8507</v>
      </c>
      <c r="L176" s="66" t="s">
        <v>7868</v>
      </c>
      <c r="M176">
        <v>490</v>
      </c>
      <c r="N176" t="s">
        <v>8855</v>
      </c>
      <c r="O176" t="str">
        <f t="shared" si="14"/>
        <v>03021608841022</v>
      </c>
      <c r="P176" t="s">
        <v>8856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8835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8507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8835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8507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8854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8507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8836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8507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8836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8507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8837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8507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8837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8507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8837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8507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8837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8507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8837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8507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8837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8507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8838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8507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8838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8507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8853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8507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8853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8507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8853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8507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8839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8507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8839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8507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8842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8507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8842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8507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8842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8507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8842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8507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8842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8507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8842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8507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8842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8507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8842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8507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8843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8507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8844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8507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8844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8507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8845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8507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8852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8507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8852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8507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8852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8507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8852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8507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8851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8507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8851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8507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8851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8507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8851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8507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8847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8507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8850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8507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8850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8507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8507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8507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8507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8507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8507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8849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8507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8849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8507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8507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8507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8507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8507</v>
      </c>
      <c r="L228" s="6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8507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8507</v>
      </c>
      <c r="L230" s="6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8507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8507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8507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8507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8507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8507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8507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8507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8507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8507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8507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8507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8507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8507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8507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8507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8507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8507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8507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8507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8507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8507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8507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8507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8507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8507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8507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8507</v>
      </c>
      <c r="L258" s="6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8507</v>
      </c>
      <c r="L259" s="6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8507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8507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8507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8507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8507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8507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8507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8507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8507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8507</v>
      </c>
      <c r="L269" s="6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8507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8507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8507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8507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8507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8507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8507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8507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8507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8507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8507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8507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8507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8507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8507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8507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8507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8507</v>
      </c>
      <c r="L287" s="6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8507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8507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8507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8507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8507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8507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8507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8507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8507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8507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8507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8507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8507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8507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8507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8507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8507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8507</v>
      </c>
      <c r="L305" s="6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8507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8507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8507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8507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8507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8507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8507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8507</v>
      </c>
      <c r="L313" s="6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8507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8507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8507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8507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8507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8507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8507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8507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8507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8507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8507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8507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8507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8507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8507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8507</v>
      </c>
      <c r="L329" s="6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8507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8507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8507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8507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8507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8507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8507</v>
      </c>
      <c r="L336" s="6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8507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8507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8507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8507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8507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8507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8507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8507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8507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8507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8507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8507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8507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8507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8507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8507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8507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8507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8507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8507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8507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8507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8507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8507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8507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8507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8507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8507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8507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8507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8507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8507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8507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8507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8507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8507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8507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8507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8507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8507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8507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8507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8507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8507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8507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8507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8507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8507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8507</v>
      </c>
      <c r="L385" s="6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8507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8507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8507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8507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8507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8507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8507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8507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8507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8507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8507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8507</v>
      </c>
      <c r="L397" s="6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8507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8507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8507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8507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8507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8507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8507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8507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8507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8507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8507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8507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8507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8507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8507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8507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8507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8507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8507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8507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8507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8507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8507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8507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8507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8507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8507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8507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8507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8507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8507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8507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8507</v>
      </c>
      <c r="L430" s="6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8507</v>
      </c>
      <c r="L431" s="6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8507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8507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8507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8507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8507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8507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8507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8507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8507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8507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8507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8507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8507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8507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8507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8507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8507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8507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8507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8507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8507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8507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8507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8507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8507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8507</v>
      </c>
      <c r="L457" s="6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8507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8507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8507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8507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8507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8507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8507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8507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8507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8507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8507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8507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8507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8507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8507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8507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8507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8507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8507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8507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8507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8507</v>
      </c>
      <c r="L479" s="6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8507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8507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8507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8507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8507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8507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8507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8507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8507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8507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8507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8507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8507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8507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8507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8507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8507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8507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8507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8507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8507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8507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8507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8507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8507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8507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8507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8507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8507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8507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8507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8507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8507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8507</v>
      </c>
      <c r="L513" s="6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8507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8507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8507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8507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8507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8507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8507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8507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8507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8507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8507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8507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8507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8507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8507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8507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8507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8507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8507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8507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8507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8507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8507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8507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8507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8507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8507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8507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8507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8507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8507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8507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8507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8507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8507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8507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8507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8507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8507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8507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8507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8507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8507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8507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8507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8507</v>
      </c>
      <c r="L559" s="6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8507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8507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8507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8507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8507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8507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8507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8507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8507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8507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8507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8507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8507</v>
      </c>
      <c r="L572" s="6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8507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8507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8507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8507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8507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8507</v>
      </c>
      <c r="L578" s="6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8507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8507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8507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8507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8507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8507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8507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8507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8507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8507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8507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8507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8507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8507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8507</v>
      </c>
      <c r="L593" s="6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8507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8507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8507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8507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8507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8507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8507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8507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8507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8507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8507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8507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8507</v>
      </c>
      <c r="L606" s="6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8507</v>
      </c>
      <c r="L607" s="6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8507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8507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8507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8507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8507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8507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8507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8507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8507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8507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8507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8507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8507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8507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8507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8507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8507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8507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8507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8507</v>
      </c>
      <c r="L627" s="6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8507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8507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8507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8507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8507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8507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8507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8507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8507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8507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8507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8507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8507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8507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8507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8507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8507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8507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8507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8507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8507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8507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8507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8507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8507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8507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8507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8507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8507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8507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8507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8507</v>
      </c>
      <c r="L659" s="6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8507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8507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8507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8507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8507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8507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8507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8507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8507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8507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18" priority="1"/>
    <cfRule type="duplicateValues" dxfId="117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17"/>
  <sheetViews>
    <sheetView topLeftCell="C1" zoomScaleNormal="100" workbookViewId="0">
      <selection activeCell="B3" sqref="B3:R11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8492</v>
      </c>
      <c r="B3" t="s">
        <v>9365</v>
      </c>
      <c r="C3" t="s">
        <v>7706</v>
      </c>
      <c r="D3" t="s">
        <v>0</v>
      </c>
      <c r="E3">
        <v>9625</v>
      </c>
      <c r="F3" t="s">
        <v>8052</v>
      </c>
      <c r="G3" t="s">
        <v>8053</v>
      </c>
      <c r="H3" s="2">
        <v>0</v>
      </c>
      <c r="I3" s="2">
        <v>0</v>
      </c>
      <c r="J3" s="2">
        <v>0</v>
      </c>
      <c r="K3" s="15">
        <v>33</v>
      </c>
      <c r="L3" s="2">
        <v>0</v>
      </c>
      <c r="M3" s="2">
        <v>0</v>
      </c>
      <c r="N3" s="2">
        <v>0</v>
      </c>
      <c r="O3" s="2">
        <v>4.29</v>
      </c>
      <c r="P3" s="2">
        <v>37.29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8492</v>
      </c>
      <c r="B4" t="s">
        <v>9365</v>
      </c>
      <c r="C4" t="s">
        <v>7706</v>
      </c>
      <c r="D4" t="s">
        <v>0</v>
      </c>
      <c r="E4">
        <v>69681</v>
      </c>
      <c r="F4" t="s">
        <v>1494</v>
      </c>
      <c r="G4" t="s">
        <v>1495</v>
      </c>
      <c r="H4" s="2">
        <v>0.78</v>
      </c>
      <c r="I4" s="2">
        <v>0</v>
      </c>
      <c r="J4" s="2">
        <v>0</v>
      </c>
      <c r="K4" s="15">
        <v>8.16</v>
      </c>
      <c r="L4" s="2">
        <v>0</v>
      </c>
      <c r="M4" s="2">
        <v>0</v>
      </c>
      <c r="N4" s="2">
        <v>0</v>
      </c>
      <c r="O4" s="2">
        <v>1.0608</v>
      </c>
      <c r="P4" s="2">
        <v>10.0008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8492</v>
      </c>
      <c r="B5" s="126" t="s">
        <v>9357</v>
      </c>
      <c r="C5" t="s">
        <v>7706</v>
      </c>
      <c r="D5" t="s">
        <v>0</v>
      </c>
      <c r="E5">
        <v>8715</v>
      </c>
      <c r="F5" t="s">
        <v>9061</v>
      </c>
      <c r="G5" t="s">
        <v>9341</v>
      </c>
      <c r="H5" s="2">
        <v>0</v>
      </c>
      <c r="I5" s="2">
        <v>0</v>
      </c>
      <c r="J5" s="2">
        <v>0</v>
      </c>
      <c r="K5" s="15">
        <v>275.70999999999998</v>
      </c>
      <c r="L5" s="2">
        <v>0</v>
      </c>
      <c r="M5" s="2">
        <v>0</v>
      </c>
      <c r="N5" s="2">
        <v>0</v>
      </c>
      <c r="O5" s="2">
        <v>35.842300000000002</v>
      </c>
      <c r="P5" s="2">
        <v>311.5523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8492</v>
      </c>
      <c r="B6" s="126" t="s">
        <v>9356</v>
      </c>
      <c r="C6" t="s">
        <v>7706</v>
      </c>
      <c r="D6" t="s">
        <v>0</v>
      </c>
      <c r="E6">
        <v>3708</v>
      </c>
      <c r="F6" t="s">
        <v>957</v>
      </c>
      <c r="G6" t="s">
        <v>958</v>
      </c>
      <c r="H6" s="2">
        <v>0</v>
      </c>
      <c r="I6" s="2">
        <v>0</v>
      </c>
      <c r="J6" s="2">
        <v>0</v>
      </c>
      <c r="K6" s="15">
        <v>116.15</v>
      </c>
      <c r="L6" s="2">
        <v>0</v>
      </c>
      <c r="M6" s="2">
        <v>0</v>
      </c>
      <c r="N6" s="2">
        <v>0</v>
      </c>
      <c r="O6" s="2">
        <v>15.099500000000001</v>
      </c>
      <c r="P6" s="2">
        <v>131.24950000000001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8492</v>
      </c>
      <c r="B7" s="126" t="s">
        <v>9355</v>
      </c>
      <c r="C7" t="s">
        <v>7706</v>
      </c>
      <c r="D7" t="s">
        <v>0</v>
      </c>
      <c r="E7">
        <v>26933</v>
      </c>
      <c r="F7" t="s">
        <v>1498</v>
      </c>
      <c r="G7" t="s">
        <v>1499</v>
      </c>
      <c r="H7" s="2">
        <v>1.08</v>
      </c>
      <c r="I7" s="2">
        <v>0</v>
      </c>
      <c r="J7" s="2">
        <v>0</v>
      </c>
      <c r="K7" s="15">
        <v>12.32</v>
      </c>
      <c r="L7" s="2">
        <v>0</v>
      </c>
      <c r="M7" s="2">
        <v>0</v>
      </c>
      <c r="N7" s="2">
        <v>0</v>
      </c>
      <c r="O7" s="2">
        <v>1.6016000000000001</v>
      </c>
      <c r="P7" s="2">
        <v>15.0016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8492</v>
      </c>
      <c r="B8" s="126" t="s">
        <v>9350</v>
      </c>
      <c r="C8" t="s">
        <v>7706</v>
      </c>
      <c r="D8" t="s">
        <v>0</v>
      </c>
      <c r="E8">
        <v>817</v>
      </c>
      <c r="F8" t="s">
        <v>9059</v>
      </c>
      <c r="G8" t="s">
        <v>9060</v>
      </c>
      <c r="H8" s="2">
        <v>0</v>
      </c>
      <c r="I8" s="2">
        <v>0</v>
      </c>
      <c r="J8" s="2">
        <v>0</v>
      </c>
      <c r="K8" s="15">
        <v>26.11</v>
      </c>
      <c r="L8" s="2">
        <v>0</v>
      </c>
      <c r="M8" s="2">
        <v>0</v>
      </c>
      <c r="N8" s="2">
        <v>0</v>
      </c>
      <c r="O8" s="2">
        <v>3.3942999999999999</v>
      </c>
      <c r="P8" s="2">
        <v>29.504300000000001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8492</v>
      </c>
      <c r="B9" s="126" t="s">
        <v>9349</v>
      </c>
      <c r="C9" t="s">
        <v>7706</v>
      </c>
      <c r="D9" t="s">
        <v>0</v>
      </c>
      <c r="E9">
        <v>3168</v>
      </c>
      <c r="F9" t="s">
        <v>957</v>
      </c>
      <c r="G9" t="s">
        <v>958</v>
      </c>
      <c r="H9" s="2">
        <v>0</v>
      </c>
      <c r="I9" s="2">
        <v>0</v>
      </c>
      <c r="J9" s="2">
        <v>0</v>
      </c>
      <c r="K9" s="15">
        <v>118.01</v>
      </c>
      <c r="L9" s="2">
        <v>0</v>
      </c>
      <c r="M9" s="2">
        <v>0</v>
      </c>
      <c r="N9" s="2">
        <v>0</v>
      </c>
      <c r="O9" s="2">
        <v>15.3413</v>
      </c>
      <c r="P9" s="2">
        <v>133.35130000000001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8492</v>
      </c>
      <c r="B10" t="s">
        <v>9393</v>
      </c>
      <c r="C10" t="s">
        <v>7706</v>
      </c>
      <c r="D10" t="s">
        <v>0</v>
      </c>
      <c r="E10">
        <v>708</v>
      </c>
      <c r="F10" t="s">
        <v>9394</v>
      </c>
      <c r="G10" t="s">
        <v>9395</v>
      </c>
      <c r="H10" s="2">
        <v>0</v>
      </c>
      <c r="I10" s="2">
        <v>0</v>
      </c>
      <c r="J10" s="2">
        <v>0</v>
      </c>
      <c r="K10" s="15">
        <v>234.51</v>
      </c>
      <c r="L10" s="2">
        <v>0</v>
      </c>
      <c r="M10" s="2">
        <v>0</v>
      </c>
      <c r="N10" s="2">
        <v>0</v>
      </c>
      <c r="O10" s="2">
        <v>30.4863</v>
      </c>
      <c r="P10" s="2">
        <v>264.99630000000002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8492</v>
      </c>
      <c r="B11" t="s">
        <v>9348</v>
      </c>
      <c r="C11" t="s">
        <v>7706</v>
      </c>
      <c r="D11" t="s">
        <v>0</v>
      </c>
      <c r="E11">
        <v>537</v>
      </c>
      <c r="F11" t="s">
        <v>9062</v>
      </c>
      <c r="G11" t="s">
        <v>9340</v>
      </c>
      <c r="H11" s="2">
        <v>0</v>
      </c>
      <c r="I11" s="2">
        <v>0</v>
      </c>
      <c r="J11" s="2">
        <v>0</v>
      </c>
      <c r="K11" s="15">
        <v>166.68</v>
      </c>
      <c r="L11" s="2">
        <v>0</v>
      </c>
      <c r="M11" s="2">
        <v>0</v>
      </c>
      <c r="N11" s="2">
        <v>0</v>
      </c>
      <c r="O11" s="2">
        <v>21.668400000000002</v>
      </c>
      <c r="P11" s="2">
        <v>188.3484</v>
      </c>
      <c r="Q11"/>
      <c r="R11" t="s">
        <v>8045</v>
      </c>
      <c r="S11" s="2">
        <v>0</v>
      </c>
      <c r="T11" s="2">
        <v>0</v>
      </c>
      <c r="U11" s="2"/>
    </row>
    <row r="12" spans="1:21" ht="15.75" thickBot="1" x14ac:dyDescent="0.3">
      <c r="K12" s="15"/>
      <c r="Q12"/>
      <c r="S12" s="2"/>
      <c r="T12" s="2"/>
      <c r="U12" s="2"/>
    </row>
    <row r="13" spans="1:21" ht="15.75" thickBot="1" x14ac:dyDescent="0.3">
      <c r="A13" s="127" t="s">
        <v>71</v>
      </c>
      <c r="B13" s="128"/>
      <c r="C13" s="128"/>
      <c r="D13" s="128"/>
      <c r="E13" s="128"/>
      <c r="F13" s="128"/>
      <c r="G13" s="129"/>
      <c r="H13" s="3">
        <f>+SUBTOTAL(9,Tabla1[C. EXENTAS])</f>
        <v>1.86</v>
      </c>
      <c r="I13" s="3">
        <f>+SUBTOTAL(9,Tabla1[I. EXENTAS])</f>
        <v>0</v>
      </c>
      <c r="J13" s="3">
        <f>+SUBTOTAL(9,Tabla1[IMPOR EX])</f>
        <v>0</v>
      </c>
      <c r="K13" s="3">
        <f>+SUBTOTAL(9,Tabla1[C. GRAVADA])</f>
        <v>990.65000000000009</v>
      </c>
      <c r="L13" s="3">
        <f>+SUBTOTAL(9,Tabla1[INTER GRAVA])</f>
        <v>0</v>
      </c>
      <c r="M13" s="3">
        <f>+SUBTOTAL(9,Tabla1[IMPOR BIENES])</f>
        <v>0</v>
      </c>
      <c r="N13" s="3">
        <f>+SUBTOTAL(9,Tabla1[IMPOR SERV])</f>
        <v>0</v>
      </c>
      <c r="O13" s="3">
        <f>+SUBTOTAL(9,Tabla1[IVA])</f>
        <v>128.78450000000001</v>
      </c>
      <c r="P13" s="3">
        <f>+SUBTOTAL(9,Tabla1[TOTAL C.])</f>
        <v>1121.2945000000002</v>
      </c>
      <c r="Q13" s="3"/>
      <c r="R13" s="3">
        <f>+SUBTOTAL(9,Tabla1[ANEXO 3])</f>
        <v>0</v>
      </c>
      <c r="S13" s="3"/>
      <c r="T13" s="3">
        <f>+SUBTOTAL(9,Tabla1[PERCEPCIONES])</f>
        <v>0</v>
      </c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115"/>
    </row>
    <row r="136" spans="21:21" x14ac:dyDescent="0.25">
      <c r="U136" s="115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1117" spans="1:20" s="42" customFormat="1" x14ac:dyDescent="0.25">
      <c r="A1117"/>
      <c r="B1117"/>
      <c r="C1117"/>
      <c r="D1117"/>
      <c r="E1117"/>
      <c r="F1117"/>
      <c r="G1117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/>
      <c r="S1117"/>
      <c r="T1117"/>
    </row>
  </sheetData>
  <dataConsolidate/>
  <mergeCells count="1">
    <mergeCell ref="A13:G13"/>
  </mergeCells>
  <phoneticPr fontId="8" type="noConversion"/>
  <conditionalFormatting sqref="E1:E1048576">
    <cfRule type="duplicateValues" dxfId="116" priority="25"/>
    <cfRule type="duplicateValues" dxfId="115" priority="26"/>
  </conditionalFormatting>
  <conditionalFormatting sqref="E3:E12">
    <cfRule type="duplicateValues" dxfId="114" priority="84"/>
    <cfRule type="duplicateValues" dxfId="113" priority="85"/>
  </conditionalFormatting>
  <conditionalFormatting sqref="E3:E12">
    <cfRule type="duplicateValues" dxfId="112" priority="86"/>
    <cfRule type="duplicateValues" dxfId="111" priority="87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2" sqref="D2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8492</v>
      </c>
      <c r="F2" s="2"/>
      <c r="XFD2" t="s">
        <v>8492</v>
      </c>
    </row>
    <row r="3" spans="1:9 16384:16384" x14ac:dyDescent="0.25">
      <c r="B3" s="23" t="s">
        <v>2</v>
      </c>
      <c r="D3" s="48">
        <v>45083</v>
      </c>
      <c r="F3" s="40"/>
      <c r="XFD3" t="s">
        <v>8487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8488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8489</v>
      </c>
    </row>
    <row r="6" spans="1:9 16384:16384" hidden="1" x14ac:dyDescent="0.25">
      <c r="B6" s="24" t="s">
        <v>28</v>
      </c>
      <c r="D6" s="75" t="s">
        <v>9027</v>
      </c>
      <c r="F6" s="2"/>
      <c r="XFD6" t="s">
        <v>8491</v>
      </c>
    </row>
    <row r="7" spans="1:9 16384:16384" hidden="1" x14ac:dyDescent="0.25">
      <c r="B7" s="23" t="s">
        <v>27</v>
      </c>
      <c r="D7" s="75" t="s">
        <v>9028</v>
      </c>
      <c r="F7" s="2"/>
      <c r="XFD7" t="s">
        <v>8490</v>
      </c>
    </row>
    <row r="8" spans="1:9 16384:16384" ht="16.5" customHeight="1" x14ac:dyDescent="0.25">
      <c r="B8" s="23" t="s">
        <v>26</v>
      </c>
      <c r="D8" s="108"/>
      <c r="F8" s="33"/>
      <c r="XFD8" t="s">
        <v>9021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9022</v>
      </c>
    </row>
    <row r="10" spans="1:9 16384:16384" ht="16.5" customHeight="1" x14ac:dyDescent="0.25">
      <c r="B10" s="23" t="s">
        <v>24</v>
      </c>
      <c r="D10" s="119" t="s">
        <v>9342</v>
      </c>
      <c r="F10" s="39"/>
      <c r="XFD10" t="s">
        <v>9023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ROXANA GUADALUPE COLORADO</v>
      </c>
      <c r="F11" s="32"/>
      <c r="H11" s="1"/>
      <c r="I11" s="1"/>
      <c r="XFD11" t="s">
        <v>9024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9025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9026</v>
      </c>
    </row>
    <row r="14" spans="1:9 16384:16384" x14ac:dyDescent="0.25">
      <c r="B14" s="23" t="s">
        <v>23</v>
      </c>
      <c r="D14" s="112">
        <v>0</v>
      </c>
      <c r="F14" s="32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7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x14ac:dyDescent="0.25">
      <c r="B3" s="13"/>
      <c r="T3" t="str">
        <f>IF(Tabla2[[#This Row],[SERIE ]]="22SD004C","BODEGA",IF(Tabla2[[#This Row],[SERIE ]]="21DS000T","CASA MATRIZ","SUCURSAL"))</f>
        <v>SUCURSAL</v>
      </c>
    </row>
    <row r="4" spans="1:20" ht="15.75" thickBot="1" x14ac:dyDescent="0.3">
      <c r="R4" s="15"/>
      <c r="S4" s="1"/>
    </row>
    <row r="5" spans="1:20" ht="15.75" thickBot="1" x14ac:dyDescent="0.3">
      <c r="A5" s="128"/>
      <c r="B5" s="128"/>
      <c r="C5" s="128"/>
      <c r="D5" s="128"/>
      <c r="E5" s="128"/>
      <c r="F5" s="128"/>
      <c r="G5" s="128"/>
      <c r="H5" s="128"/>
      <c r="I5" s="128"/>
      <c r="J5" s="129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1"/>
    </row>
    <row r="59" spans="20:20" x14ac:dyDescent="0.25">
      <c r="T59" s="2"/>
    </row>
    <row r="60" spans="20:20" x14ac:dyDescent="0.25">
      <c r="T60" s="2"/>
    </row>
    <row r="4774" spans="1:20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5:J5"/>
  </mergeCells>
  <phoneticPr fontId="8" type="noConversion"/>
  <conditionalFormatting sqref="G1:G1048576">
    <cfRule type="duplicateValues" dxfId="99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8938</v>
      </c>
      <c r="B28" t="s">
        <v>8939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8858</v>
      </c>
      <c r="B31" t="s">
        <v>8859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8858</v>
      </c>
      <c r="B34" t="s">
        <v>8859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8936</v>
      </c>
      <c r="B77" t="s">
        <v>8937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8935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8933</v>
      </c>
      <c r="B86" t="s">
        <v>8934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8897</v>
      </c>
      <c r="B100" t="s">
        <v>8898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8858</v>
      </c>
      <c r="B106" t="s">
        <v>8859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8897</v>
      </c>
      <c r="B113" t="s">
        <v>8898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8891</v>
      </c>
      <c r="B115" t="s">
        <v>8892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8858</v>
      </c>
      <c r="B120" t="s">
        <v>8859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8858</v>
      </c>
      <c r="B122" t="s">
        <v>8859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8931</v>
      </c>
      <c r="B130" t="s">
        <v>8932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8893</v>
      </c>
      <c r="B150" t="s">
        <v>8894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8915</v>
      </c>
      <c r="B154" t="s">
        <v>8916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8913</v>
      </c>
      <c r="B183" t="s">
        <v>8914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8858</v>
      </c>
      <c r="B208" t="s">
        <v>8859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8828</v>
      </c>
      <c r="B225" t="s">
        <v>8829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8891</v>
      </c>
      <c r="B243" t="s">
        <v>8892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8911</v>
      </c>
      <c r="B245" t="s">
        <v>8912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8909</v>
      </c>
      <c r="B249" t="s">
        <v>8910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8907</v>
      </c>
      <c r="B262" t="s">
        <v>8908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8905</v>
      </c>
      <c r="B315" t="s">
        <v>8906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8903</v>
      </c>
      <c r="B325" t="s">
        <v>8904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8901</v>
      </c>
      <c r="B359" t="s">
        <v>8902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8899</v>
      </c>
      <c r="B396" t="s">
        <v>8900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8897</v>
      </c>
      <c r="B411" t="s">
        <v>8898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8895</v>
      </c>
      <c r="B418" t="s">
        <v>8896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8893</v>
      </c>
      <c r="B435" t="s">
        <v>8894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8891</v>
      </c>
      <c r="B505" t="s">
        <v>8892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8882</v>
      </c>
      <c r="B523" t="s">
        <v>8883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8880</v>
      </c>
      <c r="B537" t="s">
        <v>8881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8858</v>
      </c>
      <c r="B623" t="s">
        <v>8859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8866</v>
      </c>
      <c r="B626" t="s">
        <v>8867</v>
      </c>
    </row>
    <row r="627" spans="1:2" x14ac:dyDescent="0.25">
      <c r="A627" t="s">
        <v>8866</v>
      </c>
      <c r="B627" t="s">
        <v>8867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8864</v>
      </c>
      <c r="B631" t="s">
        <v>8865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8862</v>
      </c>
      <c r="B637" t="s">
        <v>8863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8860</v>
      </c>
      <c r="B643" t="s">
        <v>8861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8858</v>
      </c>
      <c r="B645" t="s">
        <v>8859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8860</v>
      </c>
      <c r="B647" t="s">
        <v>8861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8858</v>
      </c>
      <c r="B656" t="s">
        <v>8859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8832</v>
      </c>
      <c r="B701" t="s">
        <v>8833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8830</v>
      </c>
      <c r="B705" t="s">
        <v>8831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8828</v>
      </c>
      <c r="B841" t="s">
        <v>8829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8826</v>
      </c>
      <c r="B856" t="s">
        <v>8827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8824</v>
      </c>
      <c r="B880" t="s">
        <v>8825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8822</v>
      </c>
      <c r="B904" t="s">
        <v>8823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8820</v>
      </c>
      <c r="B1025" t="s">
        <v>8821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8818</v>
      </c>
      <c r="B1028" t="s">
        <v>8819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8816</v>
      </c>
      <c r="B1068" t="s">
        <v>8817</v>
      </c>
    </row>
    <row r="1069" spans="1:2" x14ac:dyDescent="0.25">
      <c r="A1069" t="s">
        <v>8814</v>
      </c>
      <c r="B1069" t="s">
        <v>8815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8812</v>
      </c>
      <c r="B1090" t="s">
        <v>8813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8810</v>
      </c>
      <c r="B1188" t="s">
        <v>8811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8809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8807</v>
      </c>
      <c r="B1298" t="s">
        <v>8808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8805</v>
      </c>
      <c r="B1326" t="s">
        <v>8806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7944</v>
      </c>
      <c r="XFD2" t="s">
        <v>7944</v>
      </c>
    </row>
    <row r="3" spans="2:4 16384:16384" x14ac:dyDescent="0.25">
      <c r="B3" s="68" t="s">
        <v>2</v>
      </c>
      <c r="D3" s="7" t="s">
        <v>9366</v>
      </c>
      <c r="XFD3" t="s">
        <v>7981</v>
      </c>
    </row>
    <row r="4" spans="2:4 16384:16384" hidden="1" x14ac:dyDescent="0.25">
      <c r="B4" s="68" t="s">
        <v>3</v>
      </c>
      <c r="D4" s="74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4" t="s">
        <v>7706</v>
      </c>
      <c r="XFD5" t="s">
        <v>8265</v>
      </c>
    </row>
    <row r="6" spans="2:4 16384:16384" ht="14.25" hidden="1" customHeight="1" x14ac:dyDescent="0.25">
      <c r="B6" s="70" t="s">
        <v>69</v>
      </c>
      <c r="D6" s="75" t="s">
        <v>9066</v>
      </c>
      <c r="XFD6" t="s">
        <v>8322</v>
      </c>
    </row>
    <row r="7" spans="2:4 16384:16384" ht="14.25" hidden="1" customHeight="1" x14ac:dyDescent="0.25">
      <c r="B7" s="70" t="s">
        <v>68</v>
      </c>
      <c r="D7" s="75" t="s">
        <v>9067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116"/>
  <sheetViews>
    <sheetView topLeftCell="D74" workbookViewId="0">
      <selection activeCell="B3" sqref="B3:V11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7944</v>
      </c>
      <c r="B3" t="s">
        <v>9367</v>
      </c>
      <c r="C3" t="s">
        <v>1</v>
      </c>
      <c r="D3" t="s">
        <v>7706</v>
      </c>
      <c r="E3" t="s">
        <v>9368</v>
      </c>
      <c r="F3" t="s">
        <v>9369</v>
      </c>
      <c r="G3">
        <v>2296</v>
      </c>
      <c r="H3">
        <v>2296</v>
      </c>
      <c r="I3">
        <v>2296</v>
      </c>
      <c r="J3">
        <v>2296</v>
      </c>
      <c r="L3" s="2">
        <v>0</v>
      </c>
      <c r="M3" s="2">
        <v>0</v>
      </c>
      <c r="N3" s="2">
        <v>0</v>
      </c>
      <c r="O3" s="2">
        <v>8.5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8.5</v>
      </c>
      <c r="V3" t="s">
        <v>55</v>
      </c>
    </row>
    <row r="4" spans="1:22" x14ac:dyDescent="0.25">
      <c r="A4" t="s">
        <v>7944</v>
      </c>
      <c r="B4" t="s">
        <v>9370</v>
      </c>
      <c r="C4" t="s">
        <v>1</v>
      </c>
      <c r="D4" t="s">
        <v>7706</v>
      </c>
      <c r="E4" t="s">
        <v>9368</v>
      </c>
      <c r="F4" t="s">
        <v>9369</v>
      </c>
      <c r="G4">
        <v>2295</v>
      </c>
      <c r="H4">
        <v>2295</v>
      </c>
      <c r="I4">
        <v>2295</v>
      </c>
      <c r="J4">
        <v>2295</v>
      </c>
      <c r="L4" s="2">
        <v>0</v>
      </c>
      <c r="M4" s="2">
        <v>0</v>
      </c>
      <c r="N4" s="2">
        <v>0</v>
      </c>
      <c r="O4" s="2">
        <v>21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21</v>
      </c>
      <c r="V4" t="s">
        <v>55</v>
      </c>
    </row>
    <row r="5" spans="1:22" x14ac:dyDescent="0.25">
      <c r="A5" t="s">
        <v>7944</v>
      </c>
      <c r="B5" t="s">
        <v>9370</v>
      </c>
      <c r="C5" t="s">
        <v>1</v>
      </c>
      <c r="D5" t="s">
        <v>7706</v>
      </c>
      <c r="E5" t="s">
        <v>9368</v>
      </c>
      <c r="F5" t="s">
        <v>9369</v>
      </c>
      <c r="G5">
        <v>2294</v>
      </c>
      <c r="H5">
        <v>2294</v>
      </c>
      <c r="I5">
        <v>2294</v>
      </c>
      <c r="J5">
        <v>2294</v>
      </c>
      <c r="L5" s="2">
        <v>0</v>
      </c>
      <c r="M5" s="2">
        <v>0</v>
      </c>
      <c r="N5" s="2">
        <v>0</v>
      </c>
      <c r="O5" s="2">
        <v>20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20</v>
      </c>
      <c r="V5" t="s">
        <v>55</v>
      </c>
    </row>
    <row r="6" spans="1:22" x14ac:dyDescent="0.25">
      <c r="A6" t="s">
        <v>7944</v>
      </c>
      <c r="B6" t="s">
        <v>9370</v>
      </c>
      <c r="C6" t="s">
        <v>1</v>
      </c>
      <c r="D6" t="s">
        <v>7706</v>
      </c>
      <c r="E6" t="s">
        <v>9368</v>
      </c>
      <c r="F6" t="s">
        <v>9369</v>
      </c>
      <c r="G6">
        <v>2293</v>
      </c>
      <c r="H6">
        <v>2293</v>
      </c>
      <c r="I6">
        <v>2293</v>
      </c>
      <c r="J6">
        <v>2293</v>
      </c>
      <c r="L6" s="2">
        <v>0</v>
      </c>
      <c r="M6" s="2">
        <v>0</v>
      </c>
      <c r="N6" s="2">
        <v>0</v>
      </c>
      <c r="O6" s="2">
        <v>7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7</v>
      </c>
      <c r="V6" t="s">
        <v>55</v>
      </c>
    </row>
    <row r="7" spans="1:22" x14ac:dyDescent="0.25">
      <c r="A7" t="s">
        <v>7944</v>
      </c>
      <c r="B7" t="s">
        <v>9370</v>
      </c>
      <c r="C7" t="s">
        <v>1</v>
      </c>
      <c r="D7" t="s">
        <v>7706</v>
      </c>
      <c r="E7" t="s">
        <v>9368</v>
      </c>
      <c r="F7" t="s">
        <v>9369</v>
      </c>
      <c r="G7">
        <v>2292</v>
      </c>
      <c r="H7">
        <v>2292</v>
      </c>
      <c r="I7">
        <v>2292</v>
      </c>
      <c r="J7">
        <v>2292</v>
      </c>
      <c r="L7" s="2">
        <v>0</v>
      </c>
      <c r="M7" s="2">
        <v>0</v>
      </c>
      <c r="N7" s="2">
        <v>0</v>
      </c>
      <c r="O7" s="2">
        <v>15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15</v>
      </c>
      <c r="V7" t="s">
        <v>55</v>
      </c>
    </row>
    <row r="8" spans="1:22" x14ac:dyDescent="0.25">
      <c r="A8" t="s">
        <v>7944</v>
      </c>
      <c r="B8" t="s">
        <v>9371</v>
      </c>
      <c r="C8" t="s">
        <v>1</v>
      </c>
      <c r="D8" t="s">
        <v>7706</v>
      </c>
      <c r="E8" t="s">
        <v>9368</v>
      </c>
      <c r="F8" t="s">
        <v>9369</v>
      </c>
      <c r="G8">
        <v>2291</v>
      </c>
      <c r="H8">
        <v>2291</v>
      </c>
      <c r="I8">
        <v>2291</v>
      </c>
      <c r="J8">
        <v>2291</v>
      </c>
      <c r="L8" s="2">
        <v>0</v>
      </c>
      <c r="M8" s="2">
        <v>0</v>
      </c>
      <c r="N8" s="2">
        <v>0</v>
      </c>
      <c r="O8" s="2">
        <v>8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8</v>
      </c>
      <c r="V8" t="s">
        <v>55</v>
      </c>
    </row>
    <row r="9" spans="1:22" x14ac:dyDescent="0.25">
      <c r="A9" t="s">
        <v>7944</v>
      </c>
      <c r="B9" t="s">
        <v>9371</v>
      </c>
      <c r="C9" t="s">
        <v>1</v>
      </c>
      <c r="D9" t="s">
        <v>7706</v>
      </c>
      <c r="E9" t="s">
        <v>9368</v>
      </c>
      <c r="F9" t="s">
        <v>9369</v>
      </c>
      <c r="G9">
        <v>2290</v>
      </c>
      <c r="H9">
        <v>2290</v>
      </c>
      <c r="I9">
        <v>2290</v>
      </c>
      <c r="J9">
        <v>2290</v>
      </c>
      <c r="L9" s="2">
        <v>0</v>
      </c>
      <c r="M9" s="2">
        <v>0</v>
      </c>
      <c r="N9" s="2">
        <v>0</v>
      </c>
      <c r="O9" s="2">
        <v>12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12</v>
      </c>
      <c r="V9" t="s">
        <v>55</v>
      </c>
    </row>
    <row r="10" spans="1:22" x14ac:dyDescent="0.25">
      <c r="A10" t="s">
        <v>7944</v>
      </c>
      <c r="B10" t="s">
        <v>9371</v>
      </c>
      <c r="C10" t="s">
        <v>1</v>
      </c>
      <c r="D10" t="s">
        <v>7706</v>
      </c>
      <c r="E10" t="s">
        <v>9368</v>
      </c>
      <c r="F10" t="s">
        <v>9369</v>
      </c>
      <c r="G10">
        <v>2289</v>
      </c>
      <c r="H10">
        <v>2289</v>
      </c>
      <c r="I10">
        <v>2289</v>
      </c>
      <c r="J10">
        <v>2289</v>
      </c>
      <c r="L10" s="2">
        <v>0</v>
      </c>
      <c r="M10" s="2">
        <v>0</v>
      </c>
      <c r="N10" s="2">
        <v>0</v>
      </c>
      <c r="O10" s="2">
        <v>26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26</v>
      </c>
      <c r="V10" t="s">
        <v>55</v>
      </c>
    </row>
    <row r="11" spans="1:22" x14ac:dyDescent="0.25">
      <c r="A11" t="s">
        <v>7944</v>
      </c>
      <c r="B11" t="s">
        <v>9371</v>
      </c>
      <c r="C11" t="s">
        <v>1</v>
      </c>
      <c r="D11" t="s">
        <v>7706</v>
      </c>
      <c r="E11" t="s">
        <v>9368</v>
      </c>
      <c r="F11" t="s">
        <v>9369</v>
      </c>
      <c r="G11">
        <v>2288</v>
      </c>
      <c r="H11">
        <v>2288</v>
      </c>
      <c r="I11">
        <v>2288</v>
      </c>
      <c r="J11">
        <v>2288</v>
      </c>
      <c r="L11" s="2">
        <v>0</v>
      </c>
      <c r="M11" s="2">
        <v>0</v>
      </c>
      <c r="N11" s="2">
        <v>0</v>
      </c>
      <c r="O11" s="2">
        <v>8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8</v>
      </c>
      <c r="V11" t="s">
        <v>55</v>
      </c>
    </row>
    <row r="12" spans="1:22" x14ac:dyDescent="0.25">
      <c r="A12" t="s">
        <v>7944</v>
      </c>
      <c r="B12" t="s">
        <v>9371</v>
      </c>
      <c r="C12" t="s">
        <v>1</v>
      </c>
      <c r="D12" t="s">
        <v>7706</v>
      </c>
      <c r="E12" t="s">
        <v>9368</v>
      </c>
      <c r="F12" t="s">
        <v>9369</v>
      </c>
      <c r="G12">
        <v>2287</v>
      </c>
      <c r="H12">
        <v>2287</v>
      </c>
      <c r="I12">
        <v>2287</v>
      </c>
      <c r="J12">
        <v>2287</v>
      </c>
      <c r="L12" s="2">
        <v>0</v>
      </c>
      <c r="M12" s="2">
        <v>0</v>
      </c>
      <c r="N12" s="2">
        <v>0</v>
      </c>
      <c r="O12" s="2">
        <v>7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7</v>
      </c>
      <c r="V12" t="s">
        <v>55</v>
      </c>
    </row>
    <row r="13" spans="1:22" x14ac:dyDescent="0.25">
      <c r="A13" t="s">
        <v>7944</v>
      </c>
      <c r="B13" t="s">
        <v>9371</v>
      </c>
      <c r="C13" t="s">
        <v>1</v>
      </c>
      <c r="D13" t="s">
        <v>7706</v>
      </c>
      <c r="E13" t="s">
        <v>9368</v>
      </c>
      <c r="F13" t="s">
        <v>9369</v>
      </c>
      <c r="G13">
        <v>2286</v>
      </c>
      <c r="H13">
        <v>2286</v>
      </c>
      <c r="I13">
        <v>2286</v>
      </c>
      <c r="J13">
        <v>2286</v>
      </c>
      <c r="L13" s="2">
        <v>0</v>
      </c>
      <c r="M13" s="2">
        <v>0</v>
      </c>
      <c r="N13" s="2">
        <v>0</v>
      </c>
      <c r="O13" s="2">
        <v>4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4</v>
      </c>
      <c r="V13" t="s">
        <v>55</v>
      </c>
    </row>
    <row r="14" spans="1:22" x14ac:dyDescent="0.25">
      <c r="A14" t="s">
        <v>7944</v>
      </c>
      <c r="B14" t="s">
        <v>9371</v>
      </c>
      <c r="C14" t="s">
        <v>1</v>
      </c>
      <c r="D14" t="s">
        <v>7706</v>
      </c>
      <c r="E14" t="s">
        <v>9368</v>
      </c>
      <c r="F14" t="s">
        <v>9369</v>
      </c>
      <c r="G14">
        <v>2285</v>
      </c>
      <c r="H14">
        <v>2285</v>
      </c>
      <c r="I14">
        <v>2285</v>
      </c>
      <c r="J14">
        <v>2285</v>
      </c>
      <c r="L14" s="2">
        <v>0</v>
      </c>
      <c r="M14" s="2">
        <v>0</v>
      </c>
      <c r="N14" s="2">
        <v>0</v>
      </c>
      <c r="O14" s="2">
        <v>3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3</v>
      </c>
      <c r="V14" t="s">
        <v>55</v>
      </c>
    </row>
    <row r="15" spans="1:22" x14ac:dyDescent="0.25">
      <c r="A15" t="s">
        <v>7944</v>
      </c>
      <c r="B15" t="s">
        <v>9371</v>
      </c>
      <c r="C15" t="s">
        <v>1</v>
      </c>
      <c r="D15" t="s">
        <v>7706</v>
      </c>
      <c r="E15" t="s">
        <v>9368</v>
      </c>
      <c r="F15" t="s">
        <v>9369</v>
      </c>
      <c r="G15">
        <v>2284</v>
      </c>
      <c r="H15">
        <v>2284</v>
      </c>
      <c r="I15">
        <v>2284</v>
      </c>
      <c r="J15">
        <v>2284</v>
      </c>
      <c r="L15" s="2">
        <v>0</v>
      </c>
      <c r="M15" s="2">
        <v>0</v>
      </c>
      <c r="N15" s="2">
        <v>0</v>
      </c>
      <c r="O15" s="2">
        <v>13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13</v>
      </c>
      <c r="V15" t="s">
        <v>55</v>
      </c>
    </row>
    <row r="16" spans="1:22" x14ac:dyDescent="0.25">
      <c r="A16" t="s">
        <v>7944</v>
      </c>
      <c r="B16" t="s">
        <v>9371</v>
      </c>
      <c r="C16" t="s">
        <v>1</v>
      </c>
      <c r="D16" t="s">
        <v>7706</v>
      </c>
      <c r="E16" t="s">
        <v>9368</v>
      </c>
      <c r="F16" t="s">
        <v>9369</v>
      </c>
      <c r="G16">
        <v>2283</v>
      </c>
      <c r="H16">
        <v>2283</v>
      </c>
      <c r="I16">
        <v>2283</v>
      </c>
      <c r="J16">
        <v>2283</v>
      </c>
      <c r="L16" s="2">
        <v>0</v>
      </c>
      <c r="M16" s="2">
        <v>0</v>
      </c>
      <c r="N16" s="2">
        <v>0</v>
      </c>
      <c r="O16" s="2">
        <v>14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14</v>
      </c>
      <c r="V16" t="s">
        <v>55</v>
      </c>
    </row>
    <row r="17" spans="1:22" x14ac:dyDescent="0.25">
      <c r="A17" t="s">
        <v>7944</v>
      </c>
      <c r="B17" t="s">
        <v>9371</v>
      </c>
      <c r="C17" t="s">
        <v>1</v>
      </c>
      <c r="D17" t="s">
        <v>7706</v>
      </c>
      <c r="E17" t="s">
        <v>9368</v>
      </c>
      <c r="F17" t="s">
        <v>9369</v>
      </c>
      <c r="G17">
        <v>2282</v>
      </c>
      <c r="H17">
        <v>2282</v>
      </c>
      <c r="I17">
        <v>2282</v>
      </c>
      <c r="J17">
        <v>2282</v>
      </c>
      <c r="L17" s="2">
        <v>0</v>
      </c>
      <c r="M17" s="2">
        <v>0</v>
      </c>
      <c r="N17" s="2">
        <v>0</v>
      </c>
      <c r="O17" s="2">
        <v>15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15</v>
      </c>
      <c r="V17" t="s">
        <v>55</v>
      </c>
    </row>
    <row r="18" spans="1:22" x14ac:dyDescent="0.25">
      <c r="A18" t="s">
        <v>7944</v>
      </c>
      <c r="B18" t="s">
        <v>9371</v>
      </c>
      <c r="C18" t="s">
        <v>1</v>
      </c>
      <c r="D18" t="s">
        <v>7706</v>
      </c>
      <c r="E18" t="s">
        <v>9368</v>
      </c>
      <c r="F18" t="s">
        <v>9369</v>
      </c>
      <c r="G18">
        <v>2281</v>
      </c>
      <c r="H18">
        <v>2281</v>
      </c>
      <c r="I18">
        <v>2281</v>
      </c>
      <c r="J18">
        <v>2281</v>
      </c>
      <c r="L18" s="2">
        <v>0</v>
      </c>
      <c r="M18" s="2">
        <v>0</v>
      </c>
      <c r="N18" s="2">
        <v>0</v>
      </c>
      <c r="O18" s="2">
        <v>16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16</v>
      </c>
      <c r="V18" t="s">
        <v>55</v>
      </c>
    </row>
    <row r="19" spans="1:22" x14ac:dyDescent="0.25">
      <c r="A19" t="s">
        <v>7944</v>
      </c>
      <c r="B19" t="s">
        <v>9371</v>
      </c>
      <c r="C19" t="s">
        <v>1</v>
      </c>
      <c r="D19" t="s">
        <v>7706</v>
      </c>
      <c r="E19" t="s">
        <v>9368</v>
      </c>
      <c r="F19" t="s">
        <v>9369</v>
      </c>
      <c r="G19">
        <v>2280</v>
      </c>
      <c r="H19">
        <v>2280</v>
      </c>
      <c r="I19">
        <v>2280</v>
      </c>
      <c r="J19">
        <v>2280</v>
      </c>
      <c r="L19" s="2">
        <v>0</v>
      </c>
      <c r="M19" s="2">
        <v>0</v>
      </c>
      <c r="N19" s="2">
        <v>0</v>
      </c>
      <c r="O19" s="2">
        <v>17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17</v>
      </c>
      <c r="V19" t="s">
        <v>55</v>
      </c>
    </row>
    <row r="20" spans="1:22" x14ac:dyDescent="0.25">
      <c r="A20" t="s">
        <v>7944</v>
      </c>
      <c r="B20" t="s">
        <v>9372</v>
      </c>
      <c r="C20" t="s">
        <v>1</v>
      </c>
      <c r="D20" t="s">
        <v>7706</v>
      </c>
      <c r="E20" t="s">
        <v>9368</v>
      </c>
      <c r="F20" t="s">
        <v>9369</v>
      </c>
      <c r="G20">
        <v>2279</v>
      </c>
      <c r="H20">
        <v>2279</v>
      </c>
      <c r="I20">
        <v>2279</v>
      </c>
      <c r="J20">
        <v>2279</v>
      </c>
      <c r="L20" s="2">
        <v>0</v>
      </c>
      <c r="M20" s="2">
        <v>0</v>
      </c>
      <c r="N20" s="2">
        <v>0</v>
      </c>
      <c r="O20" s="2">
        <v>18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18</v>
      </c>
      <c r="V20" t="s">
        <v>55</v>
      </c>
    </row>
    <row r="21" spans="1:22" x14ac:dyDescent="0.25">
      <c r="A21" t="s">
        <v>7944</v>
      </c>
      <c r="B21" t="s">
        <v>9372</v>
      </c>
      <c r="C21" t="s">
        <v>1</v>
      </c>
      <c r="D21" t="s">
        <v>7706</v>
      </c>
      <c r="E21" t="s">
        <v>9368</v>
      </c>
      <c r="F21" t="s">
        <v>9369</v>
      </c>
      <c r="G21">
        <v>2278</v>
      </c>
      <c r="H21">
        <v>2278</v>
      </c>
      <c r="I21">
        <v>2278</v>
      </c>
      <c r="J21">
        <v>2278</v>
      </c>
      <c r="L21" s="2">
        <v>0</v>
      </c>
      <c r="M21" s="2">
        <v>0</v>
      </c>
      <c r="N21" s="2">
        <v>0</v>
      </c>
      <c r="O21" s="2">
        <v>19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19</v>
      </c>
      <c r="V21" t="s">
        <v>55</v>
      </c>
    </row>
    <row r="22" spans="1:22" x14ac:dyDescent="0.25">
      <c r="A22" t="s">
        <v>7944</v>
      </c>
      <c r="B22" t="s">
        <v>9372</v>
      </c>
      <c r="C22" t="s">
        <v>1</v>
      </c>
      <c r="D22" t="s">
        <v>7706</v>
      </c>
      <c r="E22" t="s">
        <v>9368</v>
      </c>
      <c r="F22" t="s">
        <v>9369</v>
      </c>
      <c r="G22">
        <v>2277</v>
      </c>
      <c r="H22">
        <v>2277</v>
      </c>
      <c r="I22">
        <v>2277</v>
      </c>
      <c r="J22">
        <v>2277</v>
      </c>
      <c r="L22" s="2">
        <v>0</v>
      </c>
      <c r="M22" s="2">
        <v>0</v>
      </c>
      <c r="N22" s="2">
        <v>0</v>
      </c>
      <c r="O22" s="2">
        <v>20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20</v>
      </c>
      <c r="V22" t="s">
        <v>55</v>
      </c>
    </row>
    <row r="23" spans="1:22" x14ac:dyDescent="0.25">
      <c r="A23" t="s">
        <v>7944</v>
      </c>
      <c r="B23" t="s">
        <v>9372</v>
      </c>
      <c r="C23" t="s">
        <v>1</v>
      </c>
      <c r="D23" t="s">
        <v>7706</v>
      </c>
      <c r="E23" t="s">
        <v>9368</v>
      </c>
      <c r="F23" t="s">
        <v>9369</v>
      </c>
      <c r="G23">
        <v>2276</v>
      </c>
      <c r="H23">
        <v>2276</v>
      </c>
      <c r="I23">
        <v>2276</v>
      </c>
      <c r="J23">
        <v>2276</v>
      </c>
      <c r="L23" s="2">
        <v>0</v>
      </c>
      <c r="M23" s="2">
        <v>0</v>
      </c>
      <c r="N23" s="2">
        <v>0</v>
      </c>
      <c r="O23" s="2">
        <v>3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3</v>
      </c>
      <c r="V23" t="s">
        <v>55</v>
      </c>
    </row>
    <row r="24" spans="1:22" x14ac:dyDescent="0.25">
      <c r="A24" t="s">
        <v>7944</v>
      </c>
      <c r="B24" t="s">
        <v>9372</v>
      </c>
      <c r="C24" t="s">
        <v>1</v>
      </c>
      <c r="D24" t="s">
        <v>7706</v>
      </c>
      <c r="E24" t="s">
        <v>9368</v>
      </c>
      <c r="F24" t="s">
        <v>9369</v>
      </c>
      <c r="G24">
        <v>2275</v>
      </c>
      <c r="H24">
        <v>2275</v>
      </c>
      <c r="I24">
        <v>2275</v>
      </c>
      <c r="J24">
        <v>2275</v>
      </c>
      <c r="L24" s="2">
        <v>0</v>
      </c>
      <c r="M24" s="2">
        <v>0</v>
      </c>
      <c r="N24" s="2">
        <v>0</v>
      </c>
      <c r="O24" s="2">
        <v>14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14</v>
      </c>
      <c r="V24" t="s">
        <v>55</v>
      </c>
    </row>
    <row r="25" spans="1:22" x14ac:dyDescent="0.25">
      <c r="A25" t="s">
        <v>7944</v>
      </c>
      <c r="B25" t="s">
        <v>9372</v>
      </c>
      <c r="C25" t="s">
        <v>1</v>
      </c>
      <c r="D25" t="s">
        <v>7706</v>
      </c>
      <c r="E25" t="s">
        <v>9368</v>
      </c>
      <c r="F25" t="s">
        <v>9369</v>
      </c>
      <c r="G25">
        <v>2274</v>
      </c>
      <c r="H25">
        <v>2274</v>
      </c>
      <c r="I25">
        <v>2274</v>
      </c>
      <c r="J25">
        <v>2274</v>
      </c>
      <c r="L25" s="2">
        <v>0</v>
      </c>
      <c r="M25" s="2">
        <v>0</v>
      </c>
      <c r="N25" s="2">
        <v>0</v>
      </c>
      <c r="O25" s="2">
        <v>13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13</v>
      </c>
      <c r="V25" t="s">
        <v>55</v>
      </c>
    </row>
    <row r="26" spans="1:22" x14ac:dyDescent="0.25">
      <c r="A26" t="s">
        <v>7944</v>
      </c>
      <c r="B26" t="s">
        <v>9372</v>
      </c>
      <c r="C26" t="s">
        <v>1</v>
      </c>
      <c r="D26" t="s">
        <v>7706</v>
      </c>
      <c r="E26" t="s">
        <v>9368</v>
      </c>
      <c r="F26" t="s">
        <v>9369</v>
      </c>
      <c r="G26">
        <v>2273</v>
      </c>
      <c r="H26">
        <v>2273</v>
      </c>
      <c r="I26">
        <v>2273</v>
      </c>
      <c r="J26">
        <v>2273</v>
      </c>
      <c r="L26" s="2">
        <v>0</v>
      </c>
      <c r="M26" s="2">
        <v>0</v>
      </c>
      <c r="N26" s="2">
        <v>0</v>
      </c>
      <c r="O26" s="2">
        <v>12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12</v>
      </c>
      <c r="V26" t="s">
        <v>55</v>
      </c>
    </row>
    <row r="27" spans="1:22" x14ac:dyDescent="0.25">
      <c r="A27" t="s">
        <v>7944</v>
      </c>
      <c r="B27" t="s">
        <v>9372</v>
      </c>
      <c r="C27" t="s">
        <v>1</v>
      </c>
      <c r="D27" t="s">
        <v>7706</v>
      </c>
      <c r="E27" t="s">
        <v>9368</v>
      </c>
      <c r="F27" t="s">
        <v>9369</v>
      </c>
      <c r="G27">
        <v>2272</v>
      </c>
      <c r="H27">
        <v>2272</v>
      </c>
      <c r="I27">
        <v>2272</v>
      </c>
      <c r="J27">
        <v>2272</v>
      </c>
      <c r="L27" s="2">
        <v>0</v>
      </c>
      <c r="M27" s="2">
        <v>0</v>
      </c>
      <c r="N27" s="2">
        <v>0</v>
      </c>
      <c r="O27" s="2">
        <v>11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11</v>
      </c>
      <c r="V27" t="s">
        <v>55</v>
      </c>
    </row>
    <row r="28" spans="1:22" x14ac:dyDescent="0.25">
      <c r="A28" t="s">
        <v>7944</v>
      </c>
      <c r="B28" t="s">
        <v>9372</v>
      </c>
      <c r="C28" t="s">
        <v>1</v>
      </c>
      <c r="D28" t="s">
        <v>7706</v>
      </c>
      <c r="E28" t="s">
        <v>9368</v>
      </c>
      <c r="F28" t="s">
        <v>9369</v>
      </c>
      <c r="G28">
        <v>2271</v>
      </c>
      <c r="H28">
        <v>2271</v>
      </c>
      <c r="I28">
        <v>2271</v>
      </c>
      <c r="J28">
        <v>2271</v>
      </c>
      <c r="L28" s="2">
        <v>0</v>
      </c>
      <c r="M28" s="2">
        <v>0</v>
      </c>
      <c r="N28" s="2">
        <v>0</v>
      </c>
      <c r="O28" s="2">
        <v>10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10</v>
      </c>
      <c r="V28" t="s">
        <v>55</v>
      </c>
    </row>
    <row r="29" spans="1:22" x14ac:dyDescent="0.25">
      <c r="A29" t="s">
        <v>7944</v>
      </c>
      <c r="B29" t="s">
        <v>9372</v>
      </c>
      <c r="C29" t="s">
        <v>1</v>
      </c>
      <c r="D29" t="s">
        <v>7706</v>
      </c>
      <c r="E29" t="s">
        <v>9368</v>
      </c>
      <c r="F29" t="s">
        <v>9369</v>
      </c>
      <c r="G29">
        <v>2270</v>
      </c>
      <c r="H29">
        <v>2270</v>
      </c>
      <c r="I29">
        <v>2270</v>
      </c>
      <c r="J29">
        <v>2270</v>
      </c>
      <c r="L29" s="2">
        <v>0</v>
      </c>
      <c r="M29" s="2">
        <v>0</v>
      </c>
      <c r="N29" s="2">
        <v>0</v>
      </c>
      <c r="O29" s="2">
        <v>9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9</v>
      </c>
      <c r="V29" t="s">
        <v>55</v>
      </c>
    </row>
    <row r="30" spans="1:22" x14ac:dyDescent="0.25">
      <c r="A30" t="s">
        <v>7944</v>
      </c>
      <c r="B30" t="s">
        <v>9372</v>
      </c>
      <c r="C30" t="s">
        <v>1</v>
      </c>
      <c r="D30" t="s">
        <v>7706</v>
      </c>
      <c r="E30" t="s">
        <v>9368</v>
      </c>
      <c r="F30" t="s">
        <v>9369</v>
      </c>
      <c r="G30">
        <v>2269</v>
      </c>
      <c r="H30">
        <v>2269</v>
      </c>
      <c r="I30">
        <v>2269</v>
      </c>
      <c r="J30">
        <v>2269</v>
      </c>
      <c r="L30" s="2">
        <v>0</v>
      </c>
      <c r="M30" s="2">
        <v>0</v>
      </c>
      <c r="N30" s="2">
        <v>0</v>
      </c>
      <c r="O30" s="2">
        <v>3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3</v>
      </c>
      <c r="V30" t="s">
        <v>55</v>
      </c>
    </row>
    <row r="31" spans="1:22" x14ac:dyDescent="0.25">
      <c r="A31" t="s">
        <v>7944</v>
      </c>
      <c r="B31" t="s">
        <v>9372</v>
      </c>
      <c r="C31" t="s">
        <v>1</v>
      </c>
      <c r="D31" t="s">
        <v>7706</v>
      </c>
      <c r="E31" t="s">
        <v>9368</v>
      </c>
      <c r="F31" t="s">
        <v>9369</v>
      </c>
      <c r="G31">
        <v>2268</v>
      </c>
      <c r="H31">
        <v>2268</v>
      </c>
      <c r="I31">
        <v>2268</v>
      </c>
      <c r="J31">
        <v>2268</v>
      </c>
      <c r="L31" s="2">
        <v>0</v>
      </c>
      <c r="M31" s="2">
        <v>0</v>
      </c>
      <c r="N31" s="2">
        <v>0</v>
      </c>
      <c r="O31" s="2">
        <v>8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8</v>
      </c>
      <c r="V31" t="s">
        <v>55</v>
      </c>
    </row>
    <row r="32" spans="1:22" x14ac:dyDescent="0.25">
      <c r="A32" t="s">
        <v>7944</v>
      </c>
      <c r="B32" t="s">
        <v>9373</v>
      </c>
      <c r="C32" t="s">
        <v>1</v>
      </c>
      <c r="D32" t="s">
        <v>7706</v>
      </c>
      <c r="E32" t="s">
        <v>9368</v>
      </c>
      <c r="F32" t="s">
        <v>9369</v>
      </c>
      <c r="G32">
        <v>2267</v>
      </c>
      <c r="H32">
        <v>2267</v>
      </c>
      <c r="I32">
        <v>2267</v>
      </c>
      <c r="J32">
        <v>2267</v>
      </c>
      <c r="L32" s="2">
        <v>0</v>
      </c>
      <c r="M32" s="2">
        <v>0</v>
      </c>
      <c r="N32" s="2">
        <v>0</v>
      </c>
      <c r="O32" s="2">
        <v>7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7</v>
      </c>
      <c r="V32" t="s">
        <v>55</v>
      </c>
    </row>
    <row r="33" spans="1:22" x14ac:dyDescent="0.25">
      <c r="A33" t="s">
        <v>7944</v>
      </c>
      <c r="B33" t="s">
        <v>9373</v>
      </c>
      <c r="C33" t="s">
        <v>1</v>
      </c>
      <c r="D33" t="s">
        <v>7706</v>
      </c>
      <c r="E33" t="s">
        <v>9368</v>
      </c>
      <c r="F33" t="s">
        <v>9369</v>
      </c>
      <c r="G33">
        <v>2266</v>
      </c>
      <c r="H33">
        <v>2266</v>
      </c>
      <c r="I33">
        <v>2266</v>
      </c>
      <c r="J33">
        <v>2266</v>
      </c>
      <c r="L33" s="2">
        <v>0</v>
      </c>
      <c r="M33" s="2">
        <v>0</v>
      </c>
      <c r="N33" s="2">
        <v>0</v>
      </c>
      <c r="O33" s="2">
        <v>6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6</v>
      </c>
      <c r="V33" t="s">
        <v>55</v>
      </c>
    </row>
    <row r="34" spans="1:22" x14ac:dyDescent="0.25">
      <c r="A34" t="s">
        <v>7944</v>
      </c>
      <c r="B34" t="s">
        <v>9373</v>
      </c>
      <c r="C34" t="s">
        <v>1</v>
      </c>
      <c r="D34" t="s">
        <v>7706</v>
      </c>
      <c r="E34" t="s">
        <v>9368</v>
      </c>
      <c r="F34" t="s">
        <v>9369</v>
      </c>
      <c r="G34">
        <v>2265</v>
      </c>
      <c r="H34">
        <v>2265</v>
      </c>
      <c r="I34">
        <v>2265</v>
      </c>
      <c r="J34">
        <v>2265</v>
      </c>
      <c r="L34" s="2">
        <v>0</v>
      </c>
      <c r="M34" s="2">
        <v>0</v>
      </c>
      <c r="N34" s="2">
        <v>0</v>
      </c>
      <c r="O34" s="2">
        <v>18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18</v>
      </c>
      <c r="V34" t="s">
        <v>55</v>
      </c>
    </row>
    <row r="35" spans="1:22" x14ac:dyDescent="0.25">
      <c r="A35" t="s">
        <v>7944</v>
      </c>
      <c r="B35" t="s">
        <v>9373</v>
      </c>
      <c r="C35" t="s">
        <v>1</v>
      </c>
      <c r="D35" t="s">
        <v>7706</v>
      </c>
      <c r="E35" t="s">
        <v>9368</v>
      </c>
      <c r="F35" t="s">
        <v>9369</v>
      </c>
      <c r="G35">
        <v>2264</v>
      </c>
      <c r="H35">
        <v>2264</v>
      </c>
      <c r="I35">
        <v>2264</v>
      </c>
      <c r="J35">
        <v>2264</v>
      </c>
      <c r="L35" s="2">
        <v>0</v>
      </c>
      <c r="M35" s="2">
        <v>0</v>
      </c>
      <c r="N35" s="2">
        <v>0</v>
      </c>
      <c r="O35" s="2">
        <v>14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14</v>
      </c>
      <c r="V35" t="s">
        <v>55</v>
      </c>
    </row>
    <row r="36" spans="1:22" x14ac:dyDescent="0.25">
      <c r="A36" t="s">
        <v>7944</v>
      </c>
      <c r="B36" t="s">
        <v>9374</v>
      </c>
      <c r="C36" t="s">
        <v>1</v>
      </c>
      <c r="D36" t="s">
        <v>7706</v>
      </c>
      <c r="E36" t="s">
        <v>9368</v>
      </c>
      <c r="F36" t="s">
        <v>9369</v>
      </c>
      <c r="G36">
        <v>2263</v>
      </c>
      <c r="H36">
        <v>2263</v>
      </c>
      <c r="I36">
        <v>2263</v>
      </c>
      <c r="J36">
        <v>2263</v>
      </c>
      <c r="L36" s="2">
        <v>0</v>
      </c>
      <c r="M36" s="2">
        <v>0</v>
      </c>
      <c r="N36" s="2">
        <v>0</v>
      </c>
      <c r="O36" s="2">
        <v>25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25</v>
      </c>
      <c r="V36" t="s">
        <v>55</v>
      </c>
    </row>
    <row r="37" spans="1:22" x14ac:dyDescent="0.25">
      <c r="A37" t="s">
        <v>7944</v>
      </c>
      <c r="B37" t="s">
        <v>9374</v>
      </c>
      <c r="C37" t="s">
        <v>1</v>
      </c>
      <c r="D37" t="s">
        <v>7706</v>
      </c>
      <c r="E37" t="s">
        <v>9368</v>
      </c>
      <c r="F37" t="s">
        <v>9369</v>
      </c>
      <c r="G37">
        <v>2262</v>
      </c>
      <c r="H37">
        <v>2262</v>
      </c>
      <c r="I37">
        <v>2262</v>
      </c>
      <c r="J37">
        <v>2262</v>
      </c>
      <c r="L37" s="2">
        <v>0</v>
      </c>
      <c r="M37" s="2">
        <v>0</v>
      </c>
      <c r="N37" s="2">
        <v>0</v>
      </c>
      <c r="O37" s="2">
        <v>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5</v>
      </c>
      <c r="V37" t="s">
        <v>55</v>
      </c>
    </row>
    <row r="38" spans="1:22" x14ac:dyDescent="0.25">
      <c r="A38" t="s">
        <v>7944</v>
      </c>
      <c r="B38" t="s">
        <v>9374</v>
      </c>
      <c r="C38" t="s">
        <v>1</v>
      </c>
      <c r="D38" t="s">
        <v>7706</v>
      </c>
      <c r="E38" t="s">
        <v>9368</v>
      </c>
      <c r="F38" t="s">
        <v>9369</v>
      </c>
      <c r="G38">
        <v>2261</v>
      </c>
      <c r="H38">
        <v>2261</v>
      </c>
      <c r="I38">
        <v>2261</v>
      </c>
      <c r="J38">
        <v>2261</v>
      </c>
      <c r="L38" s="2">
        <v>0</v>
      </c>
      <c r="M38" s="2">
        <v>0</v>
      </c>
      <c r="N38" s="2">
        <v>0</v>
      </c>
      <c r="O38" s="2">
        <v>38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38</v>
      </c>
      <c r="V38" t="s">
        <v>55</v>
      </c>
    </row>
    <row r="39" spans="1:22" x14ac:dyDescent="0.25">
      <c r="A39" t="s">
        <v>7944</v>
      </c>
      <c r="B39" t="s">
        <v>9374</v>
      </c>
      <c r="C39" t="s">
        <v>1</v>
      </c>
      <c r="D39" t="s">
        <v>7706</v>
      </c>
      <c r="E39" t="s">
        <v>9368</v>
      </c>
      <c r="F39" t="s">
        <v>9369</v>
      </c>
      <c r="G39">
        <v>2260</v>
      </c>
      <c r="H39">
        <v>2260</v>
      </c>
      <c r="I39">
        <v>2260</v>
      </c>
      <c r="J39">
        <v>2260</v>
      </c>
      <c r="L39" s="2">
        <v>0</v>
      </c>
      <c r="M39" s="2">
        <v>0</v>
      </c>
      <c r="N39" s="2">
        <v>0</v>
      </c>
      <c r="O39" s="2">
        <v>7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7</v>
      </c>
      <c r="V39" t="s">
        <v>55</v>
      </c>
    </row>
    <row r="40" spans="1:22" x14ac:dyDescent="0.25">
      <c r="A40" t="s">
        <v>7944</v>
      </c>
      <c r="B40" t="s">
        <v>9374</v>
      </c>
      <c r="C40" t="s">
        <v>1</v>
      </c>
      <c r="D40" t="s">
        <v>7706</v>
      </c>
      <c r="E40" t="s">
        <v>9368</v>
      </c>
      <c r="F40" t="s">
        <v>9369</v>
      </c>
      <c r="G40">
        <v>2259</v>
      </c>
      <c r="H40">
        <v>2259</v>
      </c>
      <c r="I40">
        <v>2259</v>
      </c>
      <c r="J40">
        <v>2259</v>
      </c>
      <c r="L40" s="2">
        <v>0</v>
      </c>
      <c r="M40" s="2">
        <v>0</v>
      </c>
      <c r="N40" s="2">
        <v>0</v>
      </c>
      <c r="O40" s="2">
        <v>10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10</v>
      </c>
      <c r="V40" t="s">
        <v>55</v>
      </c>
    </row>
    <row r="41" spans="1:22" x14ac:dyDescent="0.25">
      <c r="A41" t="s">
        <v>7944</v>
      </c>
      <c r="B41" t="s">
        <v>9375</v>
      </c>
      <c r="C41" t="s">
        <v>1</v>
      </c>
      <c r="D41" t="s">
        <v>7706</v>
      </c>
      <c r="E41" t="s">
        <v>9368</v>
      </c>
      <c r="F41" t="s">
        <v>9369</v>
      </c>
      <c r="G41">
        <v>2258</v>
      </c>
      <c r="H41">
        <v>2258</v>
      </c>
      <c r="I41">
        <v>2258</v>
      </c>
      <c r="J41">
        <v>2258</v>
      </c>
      <c r="L41" s="2">
        <v>0</v>
      </c>
      <c r="M41" s="2">
        <v>0</v>
      </c>
      <c r="N41" s="2">
        <v>0</v>
      </c>
      <c r="O41" s="2">
        <v>15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15</v>
      </c>
      <c r="V41" t="s">
        <v>55</v>
      </c>
    </row>
    <row r="42" spans="1:22" x14ac:dyDescent="0.25">
      <c r="A42" t="s">
        <v>7944</v>
      </c>
      <c r="B42" t="s">
        <v>9375</v>
      </c>
      <c r="C42" t="s">
        <v>1</v>
      </c>
      <c r="D42" t="s">
        <v>7706</v>
      </c>
      <c r="E42" t="s">
        <v>9368</v>
      </c>
      <c r="F42" t="s">
        <v>9369</v>
      </c>
      <c r="G42">
        <v>2257</v>
      </c>
      <c r="H42">
        <v>2257</v>
      </c>
      <c r="I42">
        <v>2257</v>
      </c>
      <c r="J42">
        <v>2257</v>
      </c>
      <c r="L42" s="2">
        <v>0</v>
      </c>
      <c r="M42" s="2">
        <v>0</v>
      </c>
      <c r="N42" s="2">
        <v>0</v>
      </c>
      <c r="O42" s="2">
        <v>35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35</v>
      </c>
      <c r="V42" t="s">
        <v>55</v>
      </c>
    </row>
    <row r="43" spans="1:22" x14ac:dyDescent="0.25">
      <c r="A43" t="s">
        <v>7944</v>
      </c>
      <c r="B43" t="s">
        <v>9375</v>
      </c>
      <c r="C43" t="s">
        <v>1</v>
      </c>
      <c r="D43" t="s">
        <v>7706</v>
      </c>
      <c r="E43" t="s">
        <v>9368</v>
      </c>
      <c r="F43" t="s">
        <v>9369</v>
      </c>
      <c r="G43">
        <v>2256</v>
      </c>
      <c r="H43">
        <v>2256</v>
      </c>
      <c r="I43">
        <v>2256</v>
      </c>
      <c r="J43">
        <v>2256</v>
      </c>
      <c r="L43" s="2">
        <v>0</v>
      </c>
      <c r="M43" s="2">
        <v>0</v>
      </c>
      <c r="N43" s="2">
        <v>0</v>
      </c>
      <c r="O43" s="2">
        <v>15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15</v>
      </c>
      <c r="V43" t="s">
        <v>55</v>
      </c>
    </row>
    <row r="44" spans="1:22" x14ac:dyDescent="0.25">
      <c r="A44" t="s">
        <v>7944</v>
      </c>
      <c r="B44" t="s">
        <v>9375</v>
      </c>
      <c r="C44" t="s">
        <v>1</v>
      </c>
      <c r="D44" t="s">
        <v>7706</v>
      </c>
      <c r="E44" t="s">
        <v>9368</v>
      </c>
      <c r="F44" t="s">
        <v>9369</v>
      </c>
      <c r="G44">
        <v>2255</v>
      </c>
      <c r="H44">
        <v>2255</v>
      </c>
      <c r="I44">
        <v>2255</v>
      </c>
      <c r="J44">
        <v>2255</v>
      </c>
      <c r="L44" s="2">
        <v>0</v>
      </c>
      <c r="M44" s="2">
        <v>0</v>
      </c>
      <c r="N44" s="2">
        <v>0</v>
      </c>
      <c r="O44" s="2">
        <v>28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28</v>
      </c>
      <c r="V44" t="s">
        <v>55</v>
      </c>
    </row>
    <row r="45" spans="1:22" x14ac:dyDescent="0.25">
      <c r="A45" t="s">
        <v>7944</v>
      </c>
      <c r="B45" t="s">
        <v>9376</v>
      </c>
      <c r="C45" t="s">
        <v>1</v>
      </c>
      <c r="D45" t="s">
        <v>7706</v>
      </c>
      <c r="E45" t="s">
        <v>9368</v>
      </c>
      <c r="F45" t="s">
        <v>9369</v>
      </c>
      <c r="G45">
        <v>2254</v>
      </c>
      <c r="H45">
        <v>2254</v>
      </c>
      <c r="I45">
        <v>2254</v>
      </c>
      <c r="J45">
        <v>2254</v>
      </c>
      <c r="L45" s="2">
        <v>0</v>
      </c>
      <c r="M45" s="2">
        <v>0</v>
      </c>
      <c r="N45" s="2">
        <v>0</v>
      </c>
      <c r="O45" s="2">
        <v>32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32</v>
      </c>
      <c r="V45" t="s">
        <v>55</v>
      </c>
    </row>
    <row r="46" spans="1:22" x14ac:dyDescent="0.25">
      <c r="A46" t="s">
        <v>7944</v>
      </c>
      <c r="B46" t="s">
        <v>9376</v>
      </c>
      <c r="C46" t="s">
        <v>1</v>
      </c>
      <c r="D46" t="s">
        <v>7706</v>
      </c>
      <c r="E46" t="s">
        <v>9368</v>
      </c>
      <c r="F46" t="s">
        <v>9369</v>
      </c>
      <c r="G46">
        <v>2253</v>
      </c>
      <c r="H46">
        <v>2253</v>
      </c>
      <c r="I46">
        <v>2253</v>
      </c>
      <c r="J46">
        <v>2253</v>
      </c>
      <c r="L46" s="2">
        <v>0</v>
      </c>
      <c r="M46" s="2">
        <v>0</v>
      </c>
      <c r="N46" s="2">
        <v>0</v>
      </c>
      <c r="O46" s="2">
        <v>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4</v>
      </c>
      <c r="V46" t="s">
        <v>55</v>
      </c>
    </row>
    <row r="47" spans="1:22" x14ac:dyDescent="0.25">
      <c r="A47" t="s">
        <v>7944</v>
      </c>
      <c r="B47" t="s">
        <v>9376</v>
      </c>
      <c r="C47" t="s">
        <v>1</v>
      </c>
      <c r="D47" t="s">
        <v>7706</v>
      </c>
      <c r="E47" t="s">
        <v>9368</v>
      </c>
      <c r="F47" t="s">
        <v>9369</v>
      </c>
      <c r="G47">
        <v>2252</v>
      </c>
      <c r="H47">
        <v>2252</v>
      </c>
      <c r="I47">
        <v>2252</v>
      </c>
      <c r="J47">
        <v>2252</v>
      </c>
      <c r="L47" s="2">
        <v>0</v>
      </c>
      <c r="M47" s="2">
        <v>0</v>
      </c>
      <c r="N47" s="2">
        <v>0</v>
      </c>
      <c r="O47" s="2">
        <v>36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36</v>
      </c>
      <c r="V47" t="s">
        <v>55</v>
      </c>
    </row>
    <row r="48" spans="1:22" x14ac:dyDescent="0.25">
      <c r="A48" t="s">
        <v>7944</v>
      </c>
      <c r="B48" t="s">
        <v>9376</v>
      </c>
      <c r="C48" t="s">
        <v>1</v>
      </c>
      <c r="D48" t="s">
        <v>7706</v>
      </c>
      <c r="E48" t="s">
        <v>9368</v>
      </c>
      <c r="F48" t="s">
        <v>9369</v>
      </c>
      <c r="G48">
        <v>2251</v>
      </c>
      <c r="H48">
        <v>2251</v>
      </c>
      <c r="I48">
        <v>2251</v>
      </c>
      <c r="J48">
        <v>2251</v>
      </c>
      <c r="L48" s="2">
        <v>0</v>
      </c>
      <c r="M48" s="2">
        <v>0</v>
      </c>
      <c r="N48" s="2">
        <v>0</v>
      </c>
      <c r="O48" s="2">
        <v>25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25</v>
      </c>
      <c r="V48" t="s">
        <v>55</v>
      </c>
    </row>
    <row r="49" spans="1:22" x14ac:dyDescent="0.25">
      <c r="A49" t="s">
        <v>7944</v>
      </c>
      <c r="B49" t="s">
        <v>9377</v>
      </c>
      <c r="C49" t="s">
        <v>1</v>
      </c>
      <c r="D49" t="s">
        <v>7706</v>
      </c>
      <c r="E49" t="s">
        <v>9368</v>
      </c>
      <c r="F49" t="s">
        <v>9369</v>
      </c>
      <c r="G49">
        <v>2250</v>
      </c>
      <c r="H49">
        <v>2250</v>
      </c>
      <c r="I49">
        <v>2250</v>
      </c>
      <c r="J49">
        <v>2250</v>
      </c>
      <c r="L49" s="2">
        <v>0</v>
      </c>
      <c r="M49" s="2">
        <v>0</v>
      </c>
      <c r="N49" s="2">
        <v>0</v>
      </c>
      <c r="O49" s="2">
        <v>15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15</v>
      </c>
      <c r="V49" t="s">
        <v>55</v>
      </c>
    </row>
    <row r="50" spans="1:22" x14ac:dyDescent="0.25">
      <c r="A50" t="s">
        <v>7944</v>
      </c>
      <c r="B50" t="s">
        <v>9377</v>
      </c>
      <c r="C50" t="s">
        <v>1</v>
      </c>
      <c r="D50" t="s">
        <v>7706</v>
      </c>
      <c r="E50" t="s">
        <v>9368</v>
      </c>
      <c r="F50" t="s">
        <v>9369</v>
      </c>
      <c r="G50">
        <v>2249</v>
      </c>
      <c r="H50">
        <v>2249</v>
      </c>
      <c r="I50">
        <v>2249</v>
      </c>
      <c r="J50">
        <v>2249</v>
      </c>
      <c r="L50" s="2">
        <v>0</v>
      </c>
      <c r="M50" s="2">
        <v>0</v>
      </c>
      <c r="N50" s="2">
        <v>0</v>
      </c>
      <c r="O50" s="2">
        <v>8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8</v>
      </c>
      <c r="V50" t="s">
        <v>55</v>
      </c>
    </row>
    <row r="51" spans="1:22" x14ac:dyDescent="0.25">
      <c r="A51" t="s">
        <v>7944</v>
      </c>
      <c r="B51" t="s">
        <v>9377</v>
      </c>
      <c r="C51" t="s">
        <v>1</v>
      </c>
      <c r="D51" t="s">
        <v>7706</v>
      </c>
      <c r="E51" t="s">
        <v>9368</v>
      </c>
      <c r="F51" t="s">
        <v>9369</v>
      </c>
      <c r="G51">
        <v>2248</v>
      </c>
      <c r="H51">
        <v>2248</v>
      </c>
      <c r="I51">
        <v>2248</v>
      </c>
      <c r="J51">
        <v>2248</v>
      </c>
      <c r="L51" s="2">
        <v>0</v>
      </c>
      <c r="M51" s="2">
        <v>0</v>
      </c>
      <c r="N51" s="2">
        <v>0</v>
      </c>
      <c r="O51" s="2">
        <v>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3</v>
      </c>
      <c r="V51" t="s">
        <v>55</v>
      </c>
    </row>
    <row r="52" spans="1:22" x14ac:dyDescent="0.25">
      <c r="A52" t="s">
        <v>7944</v>
      </c>
      <c r="B52" t="s">
        <v>9378</v>
      </c>
      <c r="C52" t="s">
        <v>1</v>
      </c>
      <c r="D52" t="s">
        <v>7706</v>
      </c>
      <c r="E52" t="s">
        <v>9368</v>
      </c>
      <c r="F52" t="s">
        <v>9369</v>
      </c>
      <c r="G52">
        <v>2247</v>
      </c>
      <c r="H52">
        <v>2247</v>
      </c>
      <c r="I52">
        <v>2247</v>
      </c>
      <c r="J52">
        <v>2247</v>
      </c>
      <c r="L52" s="2">
        <v>0</v>
      </c>
      <c r="M52" s="2">
        <v>0</v>
      </c>
      <c r="N52" s="2">
        <v>0</v>
      </c>
      <c r="O52" s="2">
        <v>3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3</v>
      </c>
      <c r="V52" t="s">
        <v>55</v>
      </c>
    </row>
    <row r="53" spans="1:22" x14ac:dyDescent="0.25">
      <c r="A53" t="s">
        <v>7944</v>
      </c>
      <c r="B53" t="s">
        <v>9378</v>
      </c>
      <c r="C53" t="s">
        <v>1</v>
      </c>
      <c r="D53" t="s">
        <v>7706</v>
      </c>
      <c r="E53" t="s">
        <v>9368</v>
      </c>
      <c r="F53" t="s">
        <v>9369</v>
      </c>
      <c r="G53">
        <v>2246</v>
      </c>
      <c r="H53">
        <v>2246</v>
      </c>
      <c r="I53">
        <v>2246</v>
      </c>
      <c r="J53">
        <v>2246</v>
      </c>
      <c r="L53" s="2">
        <v>0</v>
      </c>
      <c r="M53" s="2">
        <v>0</v>
      </c>
      <c r="N53" s="2">
        <v>0</v>
      </c>
      <c r="O53" s="2">
        <v>20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20</v>
      </c>
      <c r="V53" t="s">
        <v>55</v>
      </c>
    </row>
    <row r="54" spans="1:22" x14ac:dyDescent="0.25">
      <c r="A54" t="s">
        <v>7944</v>
      </c>
      <c r="B54" t="s">
        <v>9378</v>
      </c>
      <c r="C54" t="s">
        <v>1</v>
      </c>
      <c r="D54" t="s">
        <v>7706</v>
      </c>
      <c r="E54" t="s">
        <v>9368</v>
      </c>
      <c r="F54" t="s">
        <v>9369</v>
      </c>
      <c r="G54">
        <v>2245</v>
      </c>
      <c r="H54">
        <v>2245</v>
      </c>
      <c r="I54">
        <v>2245</v>
      </c>
      <c r="J54">
        <v>2245</v>
      </c>
      <c r="L54" s="2">
        <v>0</v>
      </c>
      <c r="M54" s="2">
        <v>0</v>
      </c>
      <c r="N54" s="2">
        <v>0</v>
      </c>
      <c r="O54" s="2">
        <v>15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15</v>
      </c>
      <c r="V54" t="s">
        <v>55</v>
      </c>
    </row>
    <row r="55" spans="1:22" x14ac:dyDescent="0.25">
      <c r="A55" t="s">
        <v>7944</v>
      </c>
      <c r="B55" t="s">
        <v>9378</v>
      </c>
      <c r="C55" t="s">
        <v>1</v>
      </c>
      <c r="D55" t="s">
        <v>7706</v>
      </c>
      <c r="E55" t="s">
        <v>9368</v>
      </c>
      <c r="F55" t="s">
        <v>9369</v>
      </c>
      <c r="G55">
        <v>2244</v>
      </c>
      <c r="H55">
        <v>2244</v>
      </c>
      <c r="I55">
        <v>2244</v>
      </c>
      <c r="J55">
        <v>2244</v>
      </c>
      <c r="L55" s="2">
        <v>0</v>
      </c>
      <c r="M55" s="2">
        <v>0</v>
      </c>
      <c r="N55" s="2">
        <v>0</v>
      </c>
      <c r="O55" s="2">
        <v>10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10</v>
      </c>
      <c r="V55" t="s">
        <v>55</v>
      </c>
    </row>
    <row r="56" spans="1:22" x14ac:dyDescent="0.25">
      <c r="A56" t="s">
        <v>7944</v>
      </c>
      <c r="B56" t="s">
        <v>9378</v>
      </c>
      <c r="C56" t="s">
        <v>1</v>
      </c>
      <c r="D56" t="s">
        <v>7706</v>
      </c>
      <c r="E56" t="s">
        <v>9368</v>
      </c>
      <c r="F56" t="s">
        <v>9369</v>
      </c>
      <c r="G56">
        <v>2243</v>
      </c>
      <c r="H56">
        <v>2243</v>
      </c>
      <c r="I56">
        <v>2243</v>
      </c>
      <c r="J56">
        <v>2243</v>
      </c>
      <c r="L56" s="2">
        <v>0</v>
      </c>
      <c r="M56" s="2">
        <v>0</v>
      </c>
      <c r="N56" s="2">
        <v>0</v>
      </c>
      <c r="O56" s="2">
        <v>7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7</v>
      </c>
      <c r="V56" t="s">
        <v>55</v>
      </c>
    </row>
    <row r="57" spans="1:22" x14ac:dyDescent="0.25">
      <c r="A57" t="s">
        <v>7944</v>
      </c>
      <c r="B57" t="s">
        <v>9378</v>
      </c>
      <c r="C57" t="s">
        <v>1</v>
      </c>
      <c r="D57" t="s">
        <v>7706</v>
      </c>
      <c r="E57" t="s">
        <v>9368</v>
      </c>
      <c r="F57" t="s">
        <v>9369</v>
      </c>
      <c r="G57">
        <v>2242</v>
      </c>
      <c r="H57">
        <v>2242</v>
      </c>
      <c r="I57">
        <v>2242</v>
      </c>
      <c r="J57">
        <v>2242</v>
      </c>
      <c r="L57" s="2">
        <v>0</v>
      </c>
      <c r="M57" s="2">
        <v>0</v>
      </c>
      <c r="N57" s="2">
        <v>0</v>
      </c>
      <c r="O57" s="2">
        <v>8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8</v>
      </c>
      <c r="V57" t="s">
        <v>55</v>
      </c>
    </row>
    <row r="58" spans="1:22" x14ac:dyDescent="0.25">
      <c r="A58" t="s">
        <v>7944</v>
      </c>
      <c r="B58" t="s">
        <v>9378</v>
      </c>
      <c r="C58" t="s">
        <v>1</v>
      </c>
      <c r="D58" t="s">
        <v>7706</v>
      </c>
      <c r="E58" t="s">
        <v>9368</v>
      </c>
      <c r="F58" t="s">
        <v>9369</v>
      </c>
      <c r="G58">
        <v>2241</v>
      </c>
      <c r="H58">
        <v>2241</v>
      </c>
      <c r="I58">
        <v>2241</v>
      </c>
      <c r="J58">
        <v>2241</v>
      </c>
      <c r="L58" s="2">
        <v>0</v>
      </c>
      <c r="M58" s="2">
        <v>0</v>
      </c>
      <c r="N58" s="2">
        <v>0</v>
      </c>
      <c r="O58" s="2">
        <v>6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6</v>
      </c>
      <c r="V58" t="s">
        <v>55</v>
      </c>
    </row>
    <row r="59" spans="1:22" x14ac:dyDescent="0.25">
      <c r="A59" t="s">
        <v>7944</v>
      </c>
      <c r="B59" t="s">
        <v>9378</v>
      </c>
      <c r="C59" t="s">
        <v>1</v>
      </c>
      <c r="D59" t="s">
        <v>7706</v>
      </c>
      <c r="E59" t="s">
        <v>9368</v>
      </c>
      <c r="F59" t="s">
        <v>9369</v>
      </c>
      <c r="G59">
        <v>2240</v>
      </c>
      <c r="H59">
        <v>2240</v>
      </c>
      <c r="I59">
        <v>2240</v>
      </c>
      <c r="J59">
        <v>2240</v>
      </c>
      <c r="L59" s="2">
        <v>0</v>
      </c>
      <c r="M59" s="2">
        <v>0</v>
      </c>
      <c r="N59" s="2">
        <v>0</v>
      </c>
      <c r="O59" s="2">
        <v>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5</v>
      </c>
      <c r="V59" t="s">
        <v>55</v>
      </c>
    </row>
    <row r="60" spans="1:22" x14ac:dyDescent="0.25">
      <c r="A60" t="s">
        <v>7944</v>
      </c>
      <c r="B60" t="s">
        <v>9379</v>
      </c>
      <c r="C60" t="s">
        <v>1</v>
      </c>
      <c r="D60" t="s">
        <v>7706</v>
      </c>
      <c r="E60" t="s">
        <v>9368</v>
      </c>
      <c r="F60" t="s">
        <v>9369</v>
      </c>
      <c r="G60">
        <v>2239</v>
      </c>
      <c r="H60">
        <v>2239</v>
      </c>
      <c r="I60">
        <v>2239</v>
      </c>
      <c r="J60">
        <v>2239</v>
      </c>
      <c r="L60" s="2">
        <v>0</v>
      </c>
      <c r="M60" s="2">
        <v>0</v>
      </c>
      <c r="N60" s="2">
        <v>0</v>
      </c>
      <c r="O60" s="2">
        <v>3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3</v>
      </c>
      <c r="V60" t="s">
        <v>55</v>
      </c>
    </row>
    <row r="61" spans="1:22" x14ac:dyDescent="0.25">
      <c r="A61" t="s">
        <v>7944</v>
      </c>
      <c r="B61" t="s">
        <v>9379</v>
      </c>
      <c r="C61" t="s">
        <v>1</v>
      </c>
      <c r="D61" t="s">
        <v>7706</v>
      </c>
      <c r="E61" t="s">
        <v>9368</v>
      </c>
      <c r="F61" t="s">
        <v>9369</v>
      </c>
      <c r="G61">
        <v>2238</v>
      </c>
      <c r="H61">
        <v>2238</v>
      </c>
      <c r="I61">
        <v>2238</v>
      </c>
      <c r="J61">
        <v>2238</v>
      </c>
      <c r="L61" s="2">
        <v>0</v>
      </c>
      <c r="M61" s="2">
        <v>0</v>
      </c>
      <c r="N61" s="2">
        <v>0</v>
      </c>
      <c r="O61" s="2">
        <v>40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40</v>
      </c>
      <c r="V61" t="s">
        <v>55</v>
      </c>
    </row>
    <row r="62" spans="1:22" x14ac:dyDescent="0.25">
      <c r="A62" t="s">
        <v>7944</v>
      </c>
      <c r="B62" t="s">
        <v>9379</v>
      </c>
      <c r="C62" t="s">
        <v>1</v>
      </c>
      <c r="D62" t="s">
        <v>7706</v>
      </c>
      <c r="E62" t="s">
        <v>9368</v>
      </c>
      <c r="F62" t="s">
        <v>9369</v>
      </c>
      <c r="G62">
        <v>2237</v>
      </c>
      <c r="H62">
        <v>2237</v>
      </c>
      <c r="I62">
        <v>2237</v>
      </c>
      <c r="J62">
        <v>2237</v>
      </c>
      <c r="L62" s="2">
        <v>0</v>
      </c>
      <c r="M62" s="2">
        <v>0</v>
      </c>
      <c r="N62" s="2">
        <v>0</v>
      </c>
      <c r="O62" s="2">
        <v>17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17</v>
      </c>
      <c r="V62" t="s">
        <v>55</v>
      </c>
    </row>
    <row r="63" spans="1:22" x14ac:dyDescent="0.25">
      <c r="A63" t="s">
        <v>7944</v>
      </c>
      <c r="B63" t="s">
        <v>9379</v>
      </c>
      <c r="C63" t="s">
        <v>1</v>
      </c>
      <c r="D63" t="s">
        <v>7706</v>
      </c>
      <c r="E63" t="s">
        <v>9368</v>
      </c>
      <c r="F63" t="s">
        <v>9369</v>
      </c>
      <c r="G63">
        <v>2236</v>
      </c>
      <c r="H63">
        <v>2236</v>
      </c>
      <c r="I63">
        <v>2236</v>
      </c>
      <c r="J63">
        <v>2236</v>
      </c>
      <c r="L63" s="2">
        <v>0</v>
      </c>
      <c r="M63" s="2">
        <v>0</v>
      </c>
      <c r="N63" s="2">
        <v>0</v>
      </c>
      <c r="O63" s="2">
        <v>20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20</v>
      </c>
      <c r="V63" t="s">
        <v>55</v>
      </c>
    </row>
    <row r="64" spans="1:22" x14ac:dyDescent="0.25">
      <c r="A64" t="s">
        <v>7944</v>
      </c>
      <c r="B64" t="s">
        <v>9379</v>
      </c>
      <c r="C64" t="s">
        <v>1</v>
      </c>
      <c r="D64" t="s">
        <v>7706</v>
      </c>
      <c r="E64" t="s">
        <v>9368</v>
      </c>
      <c r="F64" t="s">
        <v>9369</v>
      </c>
      <c r="G64">
        <v>2235</v>
      </c>
      <c r="H64">
        <v>2235</v>
      </c>
      <c r="I64">
        <v>2235</v>
      </c>
      <c r="J64">
        <v>2235</v>
      </c>
      <c r="L64" s="2">
        <v>0</v>
      </c>
      <c r="M64" s="2">
        <v>0</v>
      </c>
      <c r="N64" s="2">
        <v>0</v>
      </c>
      <c r="O64" s="2">
        <v>7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7</v>
      </c>
      <c r="V64" t="s">
        <v>55</v>
      </c>
    </row>
    <row r="65" spans="1:22" x14ac:dyDescent="0.25">
      <c r="A65" t="s">
        <v>7944</v>
      </c>
      <c r="B65" t="s">
        <v>9380</v>
      </c>
      <c r="C65" t="s">
        <v>1</v>
      </c>
      <c r="D65" t="s">
        <v>7706</v>
      </c>
      <c r="E65" t="s">
        <v>9368</v>
      </c>
      <c r="F65" t="s">
        <v>9369</v>
      </c>
      <c r="G65">
        <v>2234</v>
      </c>
      <c r="H65">
        <v>2234</v>
      </c>
      <c r="I65">
        <v>2234</v>
      </c>
      <c r="J65">
        <v>2234</v>
      </c>
      <c r="L65" s="2">
        <v>0</v>
      </c>
      <c r="M65" s="2">
        <v>0</v>
      </c>
      <c r="N65" s="2">
        <v>0</v>
      </c>
      <c r="O65" s="2">
        <v>22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22</v>
      </c>
      <c r="V65" t="s">
        <v>55</v>
      </c>
    </row>
    <row r="66" spans="1:22" x14ac:dyDescent="0.25">
      <c r="A66" t="s">
        <v>7944</v>
      </c>
      <c r="B66" t="s">
        <v>9380</v>
      </c>
      <c r="C66" t="s">
        <v>1</v>
      </c>
      <c r="D66" t="s">
        <v>7706</v>
      </c>
      <c r="E66" t="s">
        <v>9368</v>
      </c>
      <c r="F66" t="s">
        <v>9369</v>
      </c>
      <c r="G66">
        <v>2233</v>
      </c>
      <c r="H66">
        <v>2233</v>
      </c>
      <c r="I66">
        <v>2233</v>
      </c>
      <c r="J66">
        <v>2233</v>
      </c>
      <c r="L66" s="2">
        <v>0</v>
      </c>
      <c r="M66" s="2">
        <v>0</v>
      </c>
      <c r="N66" s="2">
        <v>0</v>
      </c>
      <c r="O66" s="2">
        <v>12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12</v>
      </c>
      <c r="V66" t="s">
        <v>55</v>
      </c>
    </row>
    <row r="67" spans="1:22" x14ac:dyDescent="0.25">
      <c r="A67" t="s">
        <v>7944</v>
      </c>
      <c r="B67" t="s">
        <v>9380</v>
      </c>
      <c r="C67" t="s">
        <v>1</v>
      </c>
      <c r="D67" t="s">
        <v>7706</v>
      </c>
      <c r="E67" t="s">
        <v>9368</v>
      </c>
      <c r="F67" t="s">
        <v>9369</v>
      </c>
      <c r="G67">
        <v>2232</v>
      </c>
      <c r="H67">
        <v>2232</v>
      </c>
      <c r="I67">
        <v>2232</v>
      </c>
      <c r="J67">
        <v>2232</v>
      </c>
      <c r="L67" s="2">
        <v>0</v>
      </c>
      <c r="M67" s="2">
        <v>0</v>
      </c>
      <c r="N67" s="2">
        <v>0</v>
      </c>
      <c r="O67" s="2">
        <v>18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18</v>
      </c>
      <c r="V67" t="s">
        <v>55</v>
      </c>
    </row>
    <row r="68" spans="1:22" x14ac:dyDescent="0.25">
      <c r="A68" t="s">
        <v>7944</v>
      </c>
      <c r="B68" t="s">
        <v>9380</v>
      </c>
      <c r="C68" t="s">
        <v>1</v>
      </c>
      <c r="D68" t="s">
        <v>7706</v>
      </c>
      <c r="E68" t="s">
        <v>9368</v>
      </c>
      <c r="F68" t="s">
        <v>9369</v>
      </c>
      <c r="G68">
        <v>2231</v>
      </c>
      <c r="H68">
        <v>2231</v>
      </c>
      <c r="I68">
        <v>2231</v>
      </c>
      <c r="J68">
        <v>2231</v>
      </c>
      <c r="L68" s="2">
        <v>0</v>
      </c>
      <c r="M68" s="2">
        <v>0</v>
      </c>
      <c r="N68" s="2">
        <v>0</v>
      </c>
      <c r="O68" s="2">
        <v>20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20</v>
      </c>
      <c r="V68" t="s">
        <v>55</v>
      </c>
    </row>
    <row r="69" spans="1:22" x14ac:dyDescent="0.25">
      <c r="A69" t="s">
        <v>7944</v>
      </c>
      <c r="B69" t="s">
        <v>9380</v>
      </c>
      <c r="C69" t="s">
        <v>1</v>
      </c>
      <c r="D69" t="s">
        <v>7706</v>
      </c>
      <c r="E69" t="s">
        <v>9368</v>
      </c>
      <c r="F69" t="s">
        <v>9369</v>
      </c>
      <c r="G69">
        <v>2230</v>
      </c>
      <c r="H69">
        <v>2230</v>
      </c>
      <c r="I69">
        <v>2230</v>
      </c>
      <c r="J69">
        <v>2230</v>
      </c>
      <c r="L69" s="2">
        <v>0</v>
      </c>
      <c r="M69" s="2">
        <v>0</v>
      </c>
      <c r="N69" s="2">
        <v>0</v>
      </c>
      <c r="O69" s="2">
        <v>6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6</v>
      </c>
      <c r="V69" t="s">
        <v>55</v>
      </c>
    </row>
    <row r="70" spans="1:22" x14ac:dyDescent="0.25">
      <c r="A70" t="s">
        <v>7944</v>
      </c>
      <c r="B70" t="s">
        <v>9381</v>
      </c>
      <c r="C70" t="s">
        <v>1</v>
      </c>
      <c r="D70" t="s">
        <v>7706</v>
      </c>
      <c r="E70" t="s">
        <v>9368</v>
      </c>
      <c r="F70" t="s">
        <v>9369</v>
      </c>
      <c r="G70">
        <v>2229</v>
      </c>
      <c r="H70">
        <v>2229</v>
      </c>
      <c r="I70">
        <v>2229</v>
      </c>
      <c r="J70">
        <v>2229</v>
      </c>
      <c r="L70" s="2">
        <v>0</v>
      </c>
      <c r="M70" s="2">
        <v>0</v>
      </c>
      <c r="N70" s="2">
        <v>0</v>
      </c>
      <c r="O70" s="2">
        <v>25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25</v>
      </c>
      <c r="V70" t="s">
        <v>55</v>
      </c>
    </row>
    <row r="71" spans="1:22" x14ac:dyDescent="0.25">
      <c r="A71" t="s">
        <v>7944</v>
      </c>
      <c r="B71" t="s">
        <v>9381</v>
      </c>
      <c r="C71" t="s">
        <v>1</v>
      </c>
      <c r="D71" t="s">
        <v>7706</v>
      </c>
      <c r="E71" t="s">
        <v>9368</v>
      </c>
      <c r="F71" t="s">
        <v>9369</v>
      </c>
      <c r="G71">
        <v>2228</v>
      </c>
      <c r="H71">
        <v>2228</v>
      </c>
      <c r="I71">
        <v>2228</v>
      </c>
      <c r="J71">
        <v>2228</v>
      </c>
      <c r="L71" s="2">
        <v>0</v>
      </c>
      <c r="M71" s="2">
        <v>0</v>
      </c>
      <c r="N71" s="2">
        <v>0</v>
      </c>
      <c r="O71" s="2">
        <v>3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3</v>
      </c>
      <c r="V71" t="s">
        <v>55</v>
      </c>
    </row>
    <row r="72" spans="1:22" x14ac:dyDescent="0.25">
      <c r="A72" t="s">
        <v>7944</v>
      </c>
      <c r="B72" t="s">
        <v>9381</v>
      </c>
      <c r="C72" t="s">
        <v>1</v>
      </c>
      <c r="D72" t="s">
        <v>7706</v>
      </c>
      <c r="E72" t="s">
        <v>9368</v>
      </c>
      <c r="F72" t="s">
        <v>9369</v>
      </c>
      <c r="G72">
        <v>2227</v>
      </c>
      <c r="H72">
        <v>2227</v>
      </c>
      <c r="I72">
        <v>2227</v>
      </c>
      <c r="J72">
        <v>2227</v>
      </c>
      <c r="L72" s="2">
        <v>0</v>
      </c>
      <c r="M72" s="2">
        <v>0</v>
      </c>
      <c r="N72" s="2">
        <v>0</v>
      </c>
      <c r="O72" s="2">
        <v>20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20</v>
      </c>
      <c r="V72" t="s">
        <v>55</v>
      </c>
    </row>
    <row r="73" spans="1:22" x14ac:dyDescent="0.25">
      <c r="A73" t="s">
        <v>7944</v>
      </c>
      <c r="B73" t="s">
        <v>9381</v>
      </c>
      <c r="C73" t="s">
        <v>1</v>
      </c>
      <c r="D73" t="s">
        <v>7706</v>
      </c>
      <c r="E73" t="s">
        <v>9368</v>
      </c>
      <c r="F73" t="s">
        <v>9369</v>
      </c>
      <c r="G73">
        <v>2226</v>
      </c>
      <c r="H73">
        <v>2226</v>
      </c>
      <c r="I73">
        <v>2226</v>
      </c>
      <c r="J73">
        <v>2226</v>
      </c>
      <c r="L73" s="2">
        <v>0</v>
      </c>
      <c r="M73" s="2">
        <v>0</v>
      </c>
      <c r="N73" s="2">
        <v>0</v>
      </c>
      <c r="O73" s="2">
        <v>15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15</v>
      </c>
      <c r="V73" t="s">
        <v>55</v>
      </c>
    </row>
    <row r="74" spans="1:22" x14ac:dyDescent="0.25">
      <c r="A74" t="s">
        <v>7944</v>
      </c>
      <c r="B74" t="s">
        <v>9382</v>
      </c>
      <c r="C74" t="s">
        <v>1</v>
      </c>
      <c r="D74" t="s">
        <v>7706</v>
      </c>
      <c r="E74" t="s">
        <v>9368</v>
      </c>
      <c r="F74" t="s">
        <v>9369</v>
      </c>
      <c r="G74">
        <v>2225</v>
      </c>
      <c r="H74">
        <v>2225</v>
      </c>
      <c r="I74">
        <v>2225</v>
      </c>
      <c r="J74">
        <v>2225</v>
      </c>
      <c r="L74" s="2">
        <v>0</v>
      </c>
      <c r="M74" s="2">
        <v>0</v>
      </c>
      <c r="N74" s="2">
        <v>0</v>
      </c>
      <c r="O74" s="2">
        <v>10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10</v>
      </c>
      <c r="V74" t="s">
        <v>55</v>
      </c>
    </row>
    <row r="75" spans="1:22" x14ac:dyDescent="0.25">
      <c r="A75" t="s">
        <v>7944</v>
      </c>
      <c r="B75" t="s">
        <v>9382</v>
      </c>
      <c r="C75" t="s">
        <v>1</v>
      </c>
      <c r="D75" t="s">
        <v>7706</v>
      </c>
      <c r="E75" t="s">
        <v>9368</v>
      </c>
      <c r="F75" t="s">
        <v>9369</v>
      </c>
      <c r="G75">
        <v>2224</v>
      </c>
      <c r="H75">
        <v>2224</v>
      </c>
      <c r="I75">
        <v>2224</v>
      </c>
      <c r="J75">
        <v>2224</v>
      </c>
      <c r="L75" s="2">
        <v>0</v>
      </c>
      <c r="M75" s="2">
        <v>0</v>
      </c>
      <c r="N75" s="2">
        <v>0</v>
      </c>
      <c r="O75" s="2">
        <v>7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7</v>
      </c>
      <c r="V75" t="s">
        <v>55</v>
      </c>
    </row>
    <row r="76" spans="1:22" x14ac:dyDescent="0.25">
      <c r="A76" t="s">
        <v>7944</v>
      </c>
      <c r="B76" t="s">
        <v>9382</v>
      </c>
      <c r="C76" t="s">
        <v>1</v>
      </c>
      <c r="D76" t="s">
        <v>7706</v>
      </c>
      <c r="E76" t="s">
        <v>9368</v>
      </c>
      <c r="F76" t="s">
        <v>9369</v>
      </c>
      <c r="G76">
        <v>2223</v>
      </c>
      <c r="H76">
        <v>2223</v>
      </c>
      <c r="I76">
        <v>2223</v>
      </c>
      <c r="J76">
        <v>2223</v>
      </c>
      <c r="L76" s="2">
        <v>0</v>
      </c>
      <c r="M76" s="2">
        <v>0</v>
      </c>
      <c r="N76" s="2">
        <v>0</v>
      </c>
      <c r="O76" s="2">
        <v>3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3</v>
      </c>
      <c r="V76" t="s">
        <v>55</v>
      </c>
    </row>
    <row r="77" spans="1:22" x14ac:dyDescent="0.25">
      <c r="A77" t="s">
        <v>7944</v>
      </c>
      <c r="B77" t="s">
        <v>9382</v>
      </c>
      <c r="C77" t="s">
        <v>1</v>
      </c>
      <c r="D77" t="s">
        <v>7706</v>
      </c>
      <c r="E77" t="s">
        <v>9368</v>
      </c>
      <c r="F77" t="s">
        <v>9369</v>
      </c>
      <c r="G77">
        <v>2222</v>
      </c>
      <c r="H77">
        <v>2222</v>
      </c>
      <c r="I77">
        <v>2222</v>
      </c>
      <c r="J77">
        <v>2222</v>
      </c>
      <c r="L77" s="2">
        <v>0</v>
      </c>
      <c r="M77" s="2">
        <v>0</v>
      </c>
      <c r="N77" s="2">
        <v>0</v>
      </c>
      <c r="O77" s="2">
        <v>7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7</v>
      </c>
      <c r="V77" t="s">
        <v>55</v>
      </c>
    </row>
    <row r="78" spans="1:22" x14ac:dyDescent="0.25">
      <c r="A78" t="s">
        <v>7944</v>
      </c>
      <c r="B78" t="s">
        <v>9382</v>
      </c>
      <c r="C78" t="s">
        <v>1</v>
      </c>
      <c r="D78" t="s">
        <v>7706</v>
      </c>
      <c r="E78" t="s">
        <v>9368</v>
      </c>
      <c r="F78" t="s">
        <v>9369</v>
      </c>
      <c r="G78">
        <v>2221</v>
      </c>
      <c r="H78">
        <v>2221</v>
      </c>
      <c r="I78">
        <v>2221</v>
      </c>
      <c r="J78">
        <v>2221</v>
      </c>
      <c r="L78" s="2">
        <v>0</v>
      </c>
      <c r="M78" s="2">
        <v>0</v>
      </c>
      <c r="N78" s="2">
        <v>0</v>
      </c>
      <c r="O78" s="2">
        <v>6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6</v>
      </c>
      <c r="V78" t="s">
        <v>55</v>
      </c>
    </row>
    <row r="79" spans="1:22" x14ac:dyDescent="0.25">
      <c r="A79" t="s">
        <v>7944</v>
      </c>
      <c r="B79" t="s">
        <v>9382</v>
      </c>
      <c r="C79" t="s">
        <v>1</v>
      </c>
      <c r="D79" t="s">
        <v>7706</v>
      </c>
      <c r="E79" t="s">
        <v>9368</v>
      </c>
      <c r="F79" t="s">
        <v>9369</v>
      </c>
      <c r="G79">
        <v>2220</v>
      </c>
      <c r="H79">
        <v>2220</v>
      </c>
      <c r="I79">
        <v>2220</v>
      </c>
      <c r="J79">
        <v>2220</v>
      </c>
      <c r="L79" s="2">
        <v>0</v>
      </c>
      <c r="M79" s="2">
        <v>0</v>
      </c>
      <c r="N79" s="2">
        <v>0</v>
      </c>
      <c r="O79" s="2">
        <v>20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20</v>
      </c>
      <c r="V79" t="s">
        <v>55</v>
      </c>
    </row>
    <row r="80" spans="1:22" x14ac:dyDescent="0.25">
      <c r="A80" t="s">
        <v>7944</v>
      </c>
      <c r="B80" t="s">
        <v>9383</v>
      </c>
      <c r="C80" t="s">
        <v>1</v>
      </c>
      <c r="D80" t="s">
        <v>7706</v>
      </c>
      <c r="E80" t="s">
        <v>9368</v>
      </c>
      <c r="F80" t="s">
        <v>9369</v>
      </c>
      <c r="G80">
        <v>2219</v>
      </c>
      <c r="H80">
        <v>2219</v>
      </c>
      <c r="I80">
        <v>2219</v>
      </c>
      <c r="J80">
        <v>2219</v>
      </c>
      <c r="L80" s="2">
        <v>0</v>
      </c>
      <c r="M80" s="2">
        <v>0</v>
      </c>
      <c r="N80" s="2">
        <v>0</v>
      </c>
      <c r="O80" s="2">
        <v>15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15</v>
      </c>
      <c r="V80" t="s">
        <v>55</v>
      </c>
    </row>
    <row r="81" spans="1:22" x14ac:dyDescent="0.25">
      <c r="A81" t="s">
        <v>7944</v>
      </c>
      <c r="B81" t="s">
        <v>9383</v>
      </c>
      <c r="C81" t="s">
        <v>1</v>
      </c>
      <c r="D81" t="s">
        <v>7706</v>
      </c>
      <c r="E81" t="s">
        <v>9368</v>
      </c>
      <c r="F81" t="s">
        <v>9369</v>
      </c>
      <c r="G81">
        <v>2218</v>
      </c>
      <c r="H81">
        <v>2218</v>
      </c>
      <c r="I81">
        <v>2218</v>
      </c>
      <c r="J81">
        <v>2218</v>
      </c>
      <c r="L81" s="2">
        <v>0</v>
      </c>
      <c r="M81" s="2">
        <v>0</v>
      </c>
      <c r="N81" s="2">
        <v>0</v>
      </c>
      <c r="O81" s="2">
        <v>12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12</v>
      </c>
      <c r="V81" t="s">
        <v>55</v>
      </c>
    </row>
    <row r="82" spans="1:22" x14ac:dyDescent="0.25">
      <c r="A82" t="s">
        <v>7944</v>
      </c>
      <c r="B82" t="s">
        <v>9383</v>
      </c>
      <c r="C82" t="s">
        <v>1</v>
      </c>
      <c r="D82" t="s">
        <v>7706</v>
      </c>
      <c r="E82" t="s">
        <v>9368</v>
      </c>
      <c r="F82" t="s">
        <v>9369</v>
      </c>
      <c r="G82">
        <v>2217</v>
      </c>
      <c r="H82">
        <v>2217</v>
      </c>
      <c r="I82">
        <v>2217</v>
      </c>
      <c r="J82">
        <v>2217</v>
      </c>
      <c r="L82" s="2">
        <v>0</v>
      </c>
      <c r="M82" s="2">
        <v>0</v>
      </c>
      <c r="N82" s="2">
        <v>0</v>
      </c>
      <c r="O82" s="2">
        <v>8.5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8.5</v>
      </c>
      <c r="V82" t="s">
        <v>55</v>
      </c>
    </row>
    <row r="83" spans="1:22" x14ac:dyDescent="0.25">
      <c r="A83" t="s">
        <v>7944</v>
      </c>
      <c r="B83" t="s">
        <v>9383</v>
      </c>
      <c r="C83" t="s">
        <v>1</v>
      </c>
      <c r="D83" t="s">
        <v>7706</v>
      </c>
      <c r="E83" t="s">
        <v>9368</v>
      </c>
      <c r="F83" t="s">
        <v>9369</v>
      </c>
      <c r="G83">
        <v>2216</v>
      </c>
      <c r="H83">
        <v>2216</v>
      </c>
      <c r="I83">
        <v>2216</v>
      </c>
      <c r="J83">
        <v>2216</v>
      </c>
      <c r="L83" s="2">
        <v>0</v>
      </c>
      <c r="M83" s="2">
        <v>0</v>
      </c>
      <c r="N83" s="2">
        <v>0</v>
      </c>
      <c r="O83" s="2">
        <v>10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10</v>
      </c>
      <c r="V83" t="s">
        <v>55</v>
      </c>
    </row>
    <row r="84" spans="1:22" x14ac:dyDescent="0.25">
      <c r="A84" t="s">
        <v>7944</v>
      </c>
      <c r="B84" t="s">
        <v>9383</v>
      </c>
      <c r="C84" t="s">
        <v>1</v>
      </c>
      <c r="D84" t="s">
        <v>7706</v>
      </c>
      <c r="E84" t="s">
        <v>9368</v>
      </c>
      <c r="F84" t="s">
        <v>9369</v>
      </c>
      <c r="G84">
        <v>2215</v>
      </c>
      <c r="H84">
        <v>2215</v>
      </c>
      <c r="I84">
        <v>2215</v>
      </c>
      <c r="J84">
        <v>2215</v>
      </c>
      <c r="L84" s="2">
        <v>0</v>
      </c>
      <c r="M84" s="2">
        <v>0</v>
      </c>
      <c r="N84" s="2">
        <v>0</v>
      </c>
      <c r="O84" s="2">
        <v>12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12</v>
      </c>
      <c r="V84" t="s">
        <v>55</v>
      </c>
    </row>
    <row r="85" spans="1:22" hidden="1" x14ac:dyDescent="0.25">
      <c r="A85" t="s">
        <v>7944</v>
      </c>
      <c r="B85" t="s">
        <v>9384</v>
      </c>
      <c r="C85" t="s">
        <v>1</v>
      </c>
      <c r="D85" t="s">
        <v>7706</v>
      </c>
      <c r="E85" t="s">
        <v>9368</v>
      </c>
      <c r="F85" t="s">
        <v>9369</v>
      </c>
      <c r="G85">
        <v>2214</v>
      </c>
      <c r="H85">
        <v>2214</v>
      </c>
      <c r="I85">
        <v>2214</v>
      </c>
      <c r="J85">
        <v>2214</v>
      </c>
      <c r="K85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t="s">
        <v>55</v>
      </c>
    </row>
    <row r="86" spans="1:22" x14ac:dyDescent="0.25">
      <c r="A86" t="s">
        <v>7944</v>
      </c>
      <c r="B86" t="s">
        <v>9384</v>
      </c>
      <c r="C86" t="s">
        <v>1</v>
      </c>
      <c r="D86" t="s">
        <v>7706</v>
      </c>
      <c r="E86" t="s">
        <v>9368</v>
      </c>
      <c r="F86" t="s">
        <v>9369</v>
      </c>
      <c r="G86">
        <v>2213</v>
      </c>
      <c r="H86">
        <v>2213</v>
      </c>
      <c r="I86">
        <v>2213</v>
      </c>
      <c r="J86">
        <v>2213</v>
      </c>
      <c r="L86" s="2">
        <v>0</v>
      </c>
      <c r="M86" s="2">
        <v>0</v>
      </c>
      <c r="N86" s="2">
        <v>0</v>
      </c>
      <c r="O86" s="2">
        <v>20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20</v>
      </c>
      <c r="V86" t="s">
        <v>55</v>
      </c>
    </row>
    <row r="87" spans="1:22" x14ac:dyDescent="0.25">
      <c r="A87" t="s">
        <v>7944</v>
      </c>
      <c r="B87" t="s">
        <v>9384</v>
      </c>
      <c r="C87" t="s">
        <v>1</v>
      </c>
      <c r="D87" t="s">
        <v>7706</v>
      </c>
      <c r="E87" t="s">
        <v>9368</v>
      </c>
      <c r="F87" t="s">
        <v>9369</v>
      </c>
      <c r="G87">
        <v>2212</v>
      </c>
      <c r="H87">
        <v>2212</v>
      </c>
      <c r="I87">
        <v>2212</v>
      </c>
      <c r="J87">
        <v>2212</v>
      </c>
      <c r="L87" s="2">
        <v>0</v>
      </c>
      <c r="M87" s="2">
        <v>0</v>
      </c>
      <c r="N87" s="2">
        <v>0</v>
      </c>
      <c r="O87" s="2">
        <v>20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20</v>
      </c>
      <c r="V87" t="s">
        <v>55</v>
      </c>
    </row>
    <row r="88" spans="1:22" x14ac:dyDescent="0.25">
      <c r="A88" t="s">
        <v>7944</v>
      </c>
      <c r="B88" t="s">
        <v>9384</v>
      </c>
      <c r="C88" t="s">
        <v>1</v>
      </c>
      <c r="D88" t="s">
        <v>7706</v>
      </c>
      <c r="E88" t="s">
        <v>9368</v>
      </c>
      <c r="F88" t="s">
        <v>9369</v>
      </c>
      <c r="G88">
        <v>2211</v>
      </c>
      <c r="H88">
        <v>2211</v>
      </c>
      <c r="I88">
        <v>2211</v>
      </c>
      <c r="J88">
        <v>2211</v>
      </c>
      <c r="L88" s="2">
        <v>0</v>
      </c>
      <c r="M88" s="2">
        <v>0</v>
      </c>
      <c r="N88" s="2">
        <v>0</v>
      </c>
      <c r="O88" s="2">
        <v>15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15</v>
      </c>
      <c r="V88" t="s">
        <v>55</v>
      </c>
    </row>
    <row r="89" spans="1:22" x14ac:dyDescent="0.25">
      <c r="A89" t="s">
        <v>7944</v>
      </c>
      <c r="B89" t="s">
        <v>9384</v>
      </c>
      <c r="C89" t="s">
        <v>1</v>
      </c>
      <c r="D89" t="s">
        <v>7706</v>
      </c>
      <c r="E89" t="s">
        <v>9368</v>
      </c>
      <c r="F89" t="s">
        <v>9369</v>
      </c>
      <c r="G89">
        <v>2210</v>
      </c>
      <c r="H89">
        <v>2210</v>
      </c>
      <c r="I89">
        <v>2210</v>
      </c>
      <c r="J89">
        <v>2210</v>
      </c>
      <c r="L89" s="2">
        <v>0</v>
      </c>
      <c r="M89" s="2">
        <v>0</v>
      </c>
      <c r="N89" s="2">
        <v>0</v>
      </c>
      <c r="O89" s="2">
        <v>5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5</v>
      </c>
      <c r="V89" t="s">
        <v>55</v>
      </c>
    </row>
    <row r="90" spans="1:22" x14ac:dyDescent="0.25">
      <c r="A90" t="s">
        <v>7944</v>
      </c>
      <c r="B90" t="s">
        <v>9384</v>
      </c>
      <c r="C90" t="s">
        <v>1</v>
      </c>
      <c r="D90" t="s">
        <v>7706</v>
      </c>
      <c r="E90" t="s">
        <v>9368</v>
      </c>
      <c r="F90" t="s">
        <v>9369</v>
      </c>
      <c r="G90">
        <v>2209</v>
      </c>
      <c r="H90">
        <v>2209</v>
      </c>
      <c r="I90">
        <v>2209</v>
      </c>
      <c r="J90">
        <v>2209</v>
      </c>
      <c r="L90" s="2">
        <v>0</v>
      </c>
      <c r="M90" s="2">
        <v>0</v>
      </c>
      <c r="N90" s="2">
        <v>0</v>
      </c>
      <c r="O90" s="2">
        <v>16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16</v>
      </c>
      <c r="V90" t="s">
        <v>55</v>
      </c>
    </row>
    <row r="91" spans="1:22" x14ac:dyDescent="0.25">
      <c r="A91" t="s">
        <v>7944</v>
      </c>
      <c r="B91" t="s">
        <v>9385</v>
      </c>
      <c r="C91" t="s">
        <v>1</v>
      </c>
      <c r="D91" t="s">
        <v>7706</v>
      </c>
      <c r="E91" t="s">
        <v>9368</v>
      </c>
      <c r="F91" t="s">
        <v>9369</v>
      </c>
      <c r="G91">
        <v>2208</v>
      </c>
      <c r="H91">
        <v>2208</v>
      </c>
      <c r="I91">
        <v>2208</v>
      </c>
      <c r="J91">
        <v>2208</v>
      </c>
      <c r="L91" s="2">
        <v>0</v>
      </c>
      <c r="M91" s="2">
        <v>0</v>
      </c>
      <c r="N91" s="2">
        <v>0</v>
      </c>
      <c r="O91" s="2">
        <v>6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6</v>
      </c>
      <c r="V91" t="s">
        <v>55</v>
      </c>
    </row>
    <row r="92" spans="1:22" x14ac:dyDescent="0.25">
      <c r="A92" t="s">
        <v>7944</v>
      </c>
      <c r="B92" t="s">
        <v>9385</v>
      </c>
      <c r="C92" t="s">
        <v>1</v>
      </c>
      <c r="D92" t="s">
        <v>7706</v>
      </c>
      <c r="E92" t="s">
        <v>9368</v>
      </c>
      <c r="F92" t="s">
        <v>9369</v>
      </c>
      <c r="G92">
        <v>2207</v>
      </c>
      <c r="H92">
        <v>2207</v>
      </c>
      <c r="I92">
        <v>2207</v>
      </c>
      <c r="J92">
        <v>2207</v>
      </c>
      <c r="L92" s="2">
        <v>0</v>
      </c>
      <c r="M92" s="2">
        <v>0</v>
      </c>
      <c r="N92" s="2">
        <v>0</v>
      </c>
      <c r="O92" s="2">
        <v>26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26</v>
      </c>
      <c r="V92" t="s">
        <v>55</v>
      </c>
    </row>
    <row r="93" spans="1:22" x14ac:dyDescent="0.25">
      <c r="A93" t="s">
        <v>7944</v>
      </c>
      <c r="B93" t="s">
        <v>9385</v>
      </c>
      <c r="C93" t="s">
        <v>1</v>
      </c>
      <c r="D93" t="s">
        <v>7706</v>
      </c>
      <c r="E93" t="s">
        <v>9368</v>
      </c>
      <c r="F93" t="s">
        <v>9369</v>
      </c>
      <c r="G93">
        <v>2206</v>
      </c>
      <c r="H93">
        <v>2206</v>
      </c>
      <c r="I93">
        <v>2206</v>
      </c>
      <c r="J93">
        <v>2206</v>
      </c>
      <c r="L93" s="2">
        <v>0</v>
      </c>
      <c r="M93" s="2">
        <v>0</v>
      </c>
      <c r="N93" s="2">
        <v>0</v>
      </c>
      <c r="O93" s="2">
        <v>8.5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8.5</v>
      </c>
      <c r="V93" t="s">
        <v>55</v>
      </c>
    </row>
    <row r="94" spans="1:22" x14ac:dyDescent="0.25">
      <c r="A94" t="s">
        <v>7944</v>
      </c>
      <c r="B94" t="s">
        <v>9385</v>
      </c>
      <c r="C94" t="s">
        <v>1</v>
      </c>
      <c r="D94" t="s">
        <v>7706</v>
      </c>
      <c r="E94" t="s">
        <v>9368</v>
      </c>
      <c r="F94" t="s">
        <v>9369</v>
      </c>
      <c r="G94">
        <v>2205</v>
      </c>
      <c r="H94">
        <v>2205</v>
      </c>
      <c r="I94">
        <v>2205</v>
      </c>
      <c r="J94">
        <v>2205</v>
      </c>
      <c r="L94" s="2">
        <v>0</v>
      </c>
      <c r="M94" s="2">
        <v>0</v>
      </c>
      <c r="N94" s="2">
        <v>0</v>
      </c>
      <c r="O94" s="2">
        <v>16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16</v>
      </c>
      <c r="V94" t="s">
        <v>55</v>
      </c>
    </row>
    <row r="95" spans="1:22" x14ac:dyDescent="0.25">
      <c r="A95" t="s">
        <v>7944</v>
      </c>
      <c r="B95" t="s">
        <v>9385</v>
      </c>
      <c r="C95" t="s">
        <v>1</v>
      </c>
      <c r="D95" t="s">
        <v>7706</v>
      </c>
      <c r="E95" t="s">
        <v>9368</v>
      </c>
      <c r="F95" t="s">
        <v>9369</v>
      </c>
      <c r="G95">
        <v>2204</v>
      </c>
      <c r="H95">
        <v>2204</v>
      </c>
      <c r="I95">
        <v>2204</v>
      </c>
      <c r="J95">
        <v>2204</v>
      </c>
      <c r="L95" s="2">
        <v>0</v>
      </c>
      <c r="M95" s="2">
        <v>0</v>
      </c>
      <c r="N95" s="2">
        <v>0</v>
      </c>
      <c r="O95" s="2">
        <v>10.5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10.5</v>
      </c>
      <c r="V95" t="s">
        <v>55</v>
      </c>
    </row>
    <row r="96" spans="1:22" x14ac:dyDescent="0.25">
      <c r="A96" t="s">
        <v>7944</v>
      </c>
      <c r="B96" t="s">
        <v>9385</v>
      </c>
      <c r="C96" t="s">
        <v>1</v>
      </c>
      <c r="D96" t="s">
        <v>7706</v>
      </c>
      <c r="E96" t="s">
        <v>9368</v>
      </c>
      <c r="F96" t="s">
        <v>9369</v>
      </c>
      <c r="G96">
        <v>2203</v>
      </c>
      <c r="H96">
        <v>2203</v>
      </c>
      <c r="I96">
        <v>2203</v>
      </c>
      <c r="J96">
        <v>2203</v>
      </c>
      <c r="L96" s="2">
        <v>0</v>
      </c>
      <c r="M96" s="2">
        <v>0</v>
      </c>
      <c r="N96" s="2">
        <v>0</v>
      </c>
      <c r="O96" s="2">
        <v>10.5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10.5</v>
      </c>
      <c r="V96" t="s">
        <v>55</v>
      </c>
    </row>
    <row r="97" spans="1:22" x14ac:dyDescent="0.25">
      <c r="A97" t="s">
        <v>7944</v>
      </c>
      <c r="B97" t="s">
        <v>9385</v>
      </c>
      <c r="C97" t="s">
        <v>1</v>
      </c>
      <c r="D97" t="s">
        <v>7706</v>
      </c>
      <c r="E97" t="s">
        <v>9368</v>
      </c>
      <c r="F97" t="s">
        <v>9369</v>
      </c>
      <c r="G97">
        <v>2202</v>
      </c>
      <c r="H97">
        <v>2202</v>
      </c>
      <c r="I97">
        <v>2202</v>
      </c>
      <c r="J97">
        <v>2202</v>
      </c>
      <c r="L97" s="2">
        <v>0</v>
      </c>
      <c r="M97" s="2">
        <v>0</v>
      </c>
      <c r="N97" s="2">
        <v>0</v>
      </c>
      <c r="O97" s="2">
        <v>10.5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10.5</v>
      </c>
      <c r="V97" t="s">
        <v>55</v>
      </c>
    </row>
    <row r="98" spans="1:22" x14ac:dyDescent="0.25">
      <c r="A98" t="s">
        <v>7944</v>
      </c>
      <c r="B98" t="s">
        <v>9385</v>
      </c>
      <c r="C98" t="s">
        <v>1</v>
      </c>
      <c r="D98" t="s">
        <v>7706</v>
      </c>
      <c r="E98" t="s">
        <v>9368</v>
      </c>
      <c r="F98" t="s">
        <v>9369</v>
      </c>
      <c r="G98">
        <v>2201</v>
      </c>
      <c r="H98">
        <v>2201</v>
      </c>
      <c r="I98">
        <v>2201</v>
      </c>
      <c r="J98">
        <v>2201</v>
      </c>
      <c r="L98" s="2">
        <v>0</v>
      </c>
      <c r="M98" s="2">
        <v>0</v>
      </c>
      <c r="N98" s="2">
        <v>0</v>
      </c>
      <c r="O98" s="2">
        <v>10.5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10.5</v>
      </c>
      <c r="V98" t="s">
        <v>55</v>
      </c>
    </row>
    <row r="99" spans="1:22" x14ac:dyDescent="0.25">
      <c r="A99" t="s">
        <v>7944</v>
      </c>
      <c r="B99" t="s">
        <v>9385</v>
      </c>
      <c r="C99" t="s">
        <v>1</v>
      </c>
      <c r="D99" t="s">
        <v>7706</v>
      </c>
      <c r="E99" t="s">
        <v>9368</v>
      </c>
      <c r="F99" t="s">
        <v>9369</v>
      </c>
      <c r="G99">
        <v>2200</v>
      </c>
      <c r="H99">
        <v>2200</v>
      </c>
      <c r="I99">
        <v>2200</v>
      </c>
      <c r="J99">
        <v>2200</v>
      </c>
      <c r="L99" s="2">
        <v>0</v>
      </c>
      <c r="M99" s="2">
        <v>0</v>
      </c>
      <c r="N99" s="2">
        <v>0</v>
      </c>
      <c r="O99" s="2">
        <v>34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34</v>
      </c>
      <c r="V99" t="s">
        <v>55</v>
      </c>
    </row>
    <row r="100" spans="1:22" x14ac:dyDescent="0.25">
      <c r="A100" t="s">
        <v>7944</v>
      </c>
      <c r="B100" t="s">
        <v>9386</v>
      </c>
      <c r="C100" t="s">
        <v>1</v>
      </c>
      <c r="D100" t="s">
        <v>7706</v>
      </c>
      <c r="E100" t="s">
        <v>9368</v>
      </c>
      <c r="F100" t="s">
        <v>9369</v>
      </c>
      <c r="G100">
        <v>2199</v>
      </c>
      <c r="H100">
        <v>2199</v>
      </c>
      <c r="I100">
        <v>2199</v>
      </c>
      <c r="J100">
        <v>2199</v>
      </c>
      <c r="L100" s="2">
        <v>0</v>
      </c>
      <c r="M100" s="2">
        <v>0</v>
      </c>
      <c r="N100" s="2">
        <v>0</v>
      </c>
      <c r="O100" s="2">
        <v>15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15</v>
      </c>
      <c r="V100" t="s">
        <v>55</v>
      </c>
    </row>
    <row r="101" spans="1:22" x14ac:dyDescent="0.25">
      <c r="A101" t="s">
        <v>7944</v>
      </c>
      <c r="B101" t="s">
        <v>9387</v>
      </c>
      <c r="C101" t="s">
        <v>1</v>
      </c>
      <c r="D101" t="s">
        <v>7706</v>
      </c>
      <c r="E101" t="s">
        <v>9368</v>
      </c>
      <c r="F101" t="s">
        <v>9369</v>
      </c>
      <c r="G101">
        <v>2198</v>
      </c>
      <c r="H101">
        <v>2198</v>
      </c>
      <c r="I101">
        <v>2198</v>
      </c>
      <c r="J101">
        <v>2198</v>
      </c>
      <c r="L101" s="2">
        <v>0</v>
      </c>
      <c r="M101" s="2">
        <v>0</v>
      </c>
      <c r="N101" s="2">
        <v>0</v>
      </c>
      <c r="O101" s="2">
        <v>14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14</v>
      </c>
      <c r="V101" t="s">
        <v>55</v>
      </c>
    </row>
    <row r="102" spans="1:22" x14ac:dyDescent="0.25">
      <c r="A102" t="s">
        <v>7944</v>
      </c>
      <c r="B102" t="s">
        <v>9387</v>
      </c>
      <c r="C102" t="s">
        <v>1</v>
      </c>
      <c r="D102" t="s">
        <v>7706</v>
      </c>
      <c r="E102" t="s">
        <v>9368</v>
      </c>
      <c r="F102" t="s">
        <v>9369</v>
      </c>
      <c r="G102">
        <v>2197</v>
      </c>
      <c r="H102">
        <v>2197</v>
      </c>
      <c r="I102">
        <v>2197</v>
      </c>
      <c r="J102">
        <v>2197</v>
      </c>
      <c r="L102" s="2">
        <v>0</v>
      </c>
      <c r="M102" s="2">
        <v>0</v>
      </c>
      <c r="N102" s="2">
        <v>0</v>
      </c>
      <c r="O102" s="2">
        <v>13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13</v>
      </c>
      <c r="V102" t="s">
        <v>55</v>
      </c>
    </row>
    <row r="103" spans="1:22" x14ac:dyDescent="0.25">
      <c r="A103" t="s">
        <v>7944</v>
      </c>
      <c r="B103" t="s">
        <v>9387</v>
      </c>
      <c r="C103" t="s">
        <v>1</v>
      </c>
      <c r="D103" t="s">
        <v>7706</v>
      </c>
      <c r="E103" t="s">
        <v>9368</v>
      </c>
      <c r="F103" t="s">
        <v>9369</v>
      </c>
      <c r="G103">
        <v>2196</v>
      </c>
      <c r="H103">
        <v>2196</v>
      </c>
      <c r="I103">
        <v>2196</v>
      </c>
      <c r="J103">
        <v>2196</v>
      </c>
      <c r="L103" s="2">
        <v>0</v>
      </c>
      <c r="M103" s="2">
        <v>0</v>
      </c>
      <c r="N103" s="2">
        <v>0</v>
      </c>
      <c r="O103" s="2">
        <v>12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12</v>
      </c>
      <c r="V103" t="s">
        <v>55</v>
      </c>
    </row>
    <row r="104" spans="1:22" x14ac:dyDescent="0.25">
      <c r="A104" t="s">
        <v>7944</v>
      </c>
      <c r="B104" t="s">
        <v>9387</v>
      </c>
      <c r="C104" t="s">
        <v>1</v>
      </c>
      <c r="D104" t="s">
        <v>7706</v>
      </c>
      <c r="E104" t="s">
        <v>9368</v>
      </c>
      <c r="F104" t="s">
        <v>9369</v>
      </c>
      <c r="G104">
        <v>2195</v>
      </c>
      <c r="H104">
        <v>2195</v>
      </c>
      <c r="I104">
        <v>2195</v>
      </c>
      <c r="J104">
        <v>2195</v>
      </c>
      <c r="L104" s="2">
        <v>0</v>
      </c>
      <c r="M104" s="2">
        <v>0</v>
      </c>
      <c r="N104" s="2">
        <v>0</v>
      </c>
      <c r="O104" s="2">
        <v>11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11</v>
      </c>
      <c r="V104" t="s">
        <v>55</v>
      </c>
    </row>
    <row r="105" spans="1:22" x14ac:dyDescent="0.25">
      <c r="A105" t="s">
        <v>7944</v>
      </c>
      <c r="B105" t="s">
        <v>9387</v>
      </c>
      <c r="C105" t="s">
        <v>1</v>
      </c>
      <c r="D105" t="s">
        <v>7706</v>
      </c>
      <c r="E105" t="s">
        <v>9368</v>
      </c>
      <c r="F105" t="s">
        <v>9369</v>
      </c>
      <c r="G105">
        <v>2194</v>
      </c>
      <c r="H105">
        <v>2194</v>
      </c>
      <c r="I105">
        <v>2194</v>
      </c>
      <c r="J105">
        <v>2194</v>
      </c>
      <c r="L105" s="2">
        <v>0</v>
      </c>
      <c r="M105" s="2">
        <v>0</v>
      </c>
      <c r="N105" s="2">
        <v>0</v>
      </c>
      <c r="O105" s="2">
        <v>10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10</v>
      </c>
      <c r="V105" t="s">
        <v>55</v>
      </c>
    </row>
    <row r="106" spans="1:22" x14ac:dyDescent="0.25">
      <c r="A106" t="s">
        <v>7944</v>
      </c>
      <c r="B106" t="s">
        <v>9388</v>
      </c>
      <c r="C106" t="s">
        <v>1</v>
      </c>
      <c r="D106" t="s">
        <v>7706</v>
      </c>
      <c r="E106" t="s">
        <v>9368</v>
      </c>
      <c r="F106" t="s">
        <v>9369</v>
      </c>
      <c r="G106">
        <v>2193</v>
      </c>
      <c r="H106">
        <v>2193</v>
      </c>
      <c r="I106">
        <v>2193</v>
      </c>
      <c r="J106">
        <v>2193</v>
      </c>
      <c r="L106" s="2">
        <v>0</v>
      </c>
      <c r="M106" s="2">
        <v>0</v>
      </c>
      <c r="N106" s="2">
        <v>0</v>
      </c>
      <c r="O106" s="2">
        <v>9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9</v>
      </c>
      <c r="V106" t="s">
        <v>55</v>
      </c>
    </row>
    <row r="107" spans="1:22" x14ac:dyDescent="0.25">
      <c r="A107" t="s">
        <v>7944</v>
      </c>
      <c r="B107" t="s">
        <v>9388</v>
      </c>
      <c r="C107" t="s">
        <v>1</v>
      </c>
      <c r="D107" t="s">
        <v>7706</v>
      </c>
      <c r="E107" t="s">
        <v>9368</v>
      </c>
      <c r="F107" t="s">
        <v>9369</v>
      </c>
      <c r="G107">
        <v>2192</v>
      </c>
      <c r="H107">
        <v>2192</v>
      </c>
      <c r="I107">
        <v>2192</v>
      </c>
      <c r="J107">
        <v>2192</v>
      </c>
      <c r="L107" s="2">
        <v>0</v>
      </c>
      <c r="M107" s="2">
        <v>0</v>
      </c>
      <c r="N107" s="2">
        <v>0</v>
      </c>
      <c r="O107" s="2">
        <v>8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8</v>
      </c>
      <c r="V107" t="s">
        <v>55</v>
      </c>
    </row>
    <row r="108" spans="1:22" x14ac:dyDescent="0.25">
      <c r="A108" t="s">
        <v>7944</v>
      </c>
      <c r="B108" t="s">
        <v>9389</v>
      </c>
      <c r="C108" t="s">
        <v>1</v>
      </c>
      <c r="D108" t="s">
        <v>7706</v>
      </c>
      <c r="E108" t="s">
        <v>9368</v>
      </c>
      <c r="F108" t="s">
        <v>9369</v>
      </c>
      <c r="G108">
        <v>2191</v>
      </c>
      <c r="H108">
        <v>2191</v>
      </c>
      <c r="I108">
        <v>2191</v>
      </c>
      <c r="J108">
        <v>2191</v>
      </c>
      <c r="L108" s="2">
        <v>0</v>
      </c>
      <c r="M108" s="2">
        <v>0</v>
      </c>
      <c r="N108" s="2">
        <v>0</v>
      </c>
      <c r="O108" s="2">
        <v>6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6</v>
      </c>
      <c r="V108" t="s">
        <v>55</v>
      </c>
    </row>
    <row r="109" spans="1:22" x14ac:dyDescent="0.25">
      <c r="A109" t="s">
        <v>7944</v>
      </c>
      <c r="B109" t="s">
        <v>9390</v>
      </c>
      <c r="C109" t="s">
        <v>1</v>
      </c>
      <c r="D109" t="s">
        <v>7706</v>
      </c>
      <c r="E109" t="s">
        <v>9368</v>
      </c>
      <c r="F109" t="s">
        <v>9369</v>
      </c>
      <c r="G109">
        <v>2190</v>
      </c>
      <c r="H109">
        <v>2190</v>
      </c>
      <c r="I109">
        <v>2190</v>
      </c>
      <c r="J109">
        <v>2190</v>
      </c>
      <c r="L109" s="2">
        <v>0</v>
      </c>
      <c r="M109" s="2">
        <v>0</v>
      </c>
      <c r="N109" s="2">
        <v>0</v>
      </c>
      <c r="O109" s="2">
        <v>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5</v>
      </c>
      <c r="V109" t="s">
        <v>55</v>
      </c>
    </row>
    <row r="110" spans="1:22" x14ac:dyDescent="0.25">
      <c r="A110" t="s">
        <v>7944</v>
      </c>
      <c r="B110" t="s">
        <v>9391</v>
      </c>
      <c r="C110" t="s">
        <v>1</v>
      </c>
      <c r="D110" t="s">
        <v>7706</v>
      </c>
      <c r="E110" t="s">
        <v>9368</v>
      </c>
      <c r="F110" t="s">
        <v>9369</v>
      </c>
      <c r="G110">
        <v>2189</v>
      </c>
      <c r="H110">
        <v>2189</v>
      </c>
      <c r="I110">
        <v>2189</v>
      </c>
      <c r="J110">
        <v>2189</v>
      </c>
      <c r="L110" s="2">
        <v>0</v>
      </c>
      <c r="M110" s="2">
        <v>0</v>
      </c>
      <c r="N110" s="2">
        <v>0</v>
      </c>
      <c r="O110" s="2">
        <v>4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4</v>
      </c>
      <c r="V110" t="s">
        <v>55</v>
      </c>
    </row>
    <row r="111" spans="1:22" x14ac:dyDescent="0.25">
      <c r="A111" t="s">
        <v>7944</v>
      </c>
      <c r="B111" t="s">
        <v>9391</v>
      </c>
      <c r="C111" t="s">
        <v>1</v>
      </c>
      <c r="D111" t="s">
        <v>7706</v>
      </c>
      <c r="E111" t="s">
        <v>9368</v>
      </c>
      <c r="F111" t="s">
        <v>9369</v>
      </c>
      <c r="G111">
        <v>2188</v>
      </c>
      <c r="H111">
        <v>2188</v>
      </c>
      <c r="I111">
        <v>2188</v>
      </c>
      <c r="J111">
        <v>2188</v>
      </c>
      <c r="L111" s="2">
        <v>0</v>
      </c>
      <c r="M111" s="2">
        <v>0</v>
      </c>
      <c r="N111" s="2">
        <v>0</v>
      </c>
      <c r="O111" s="2">
        <v>3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3</v>
      </c>
      <c r="V111" t="s">
        <v>55</v>
      </c>
    </row>
    <row r="112" spans="1:22" x14ac:dyDescent="0.25">
      <c r="A112" t="s">
        <v>7944</v>
      </c>
      <c r="B112" t="s">
        <v>9392</v>
      </c>
      <c r="C112" t="s">
        <v>1</v>
      </c>
      <c r="D112" t="s">
        <v>7706</v>
      </c>
      <c r="E112" t="s">
        <v>9066</v>
      </c>
      <c r="F112" t="s">
        <v>9067</v>
      </c>
      <c r="G112">
        <v>2187</v>
      </c>
      <c r="H112">
        <v>2187</v>
      </c>
      <c r="I112">
        <v>2187</v>
      </c>
      <c r="J112">
        <v>2187</v>
      </c>
      <c r="L112" s="2">
        <v>0</v>
      </c>
      <c r="M112" s="2">
        <v>0</v>
      </c>
      <c r="N112" s="2">
        <v>0</v>
      </c>
      <c r="O112" s="2">
        <v>70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70</v>
      </c>
      <c r="V112" t="s">
        <v>55</v>
      </c>
    </row>
    <row r="113" spans="1:21" ht="15.75" thickBot="1" x14ac:dyDescent="0.3"/>
    <row r="114" spans="1:21" ht="15.75" thickBot="1" x14ac:dyDescent="0.3">
      <c r="A114" s="127" t="s">
        <v>76</v>
      </c>
      <c r="B114" s="128"/>
      <c r="C114" s="128"/>
      <c r="D114" s="128"/>
      <c r="E114" s="128"/>
      <c r="F114" s="128"/>
      <c r="G114" s="128"/>
      <c r="H114" s="128"/>
      <c r="I114" s="128"/>
      <c r="J114" s="128"/>
      <c r="K114" s="129"/>
      <c r="L114" s="4">
        <f>+SUBTOTAL(9,Tabla3[V EXENTA])</f>
        <v>0</v>
      </c>
      <c r="M114" s="4">
        <f>+SUBTOTAL(9,Tabla3[VENTAS NO])</f>
        <v>0</v>
      </c>
      <c r="N114" s="4">
        <f>+SUBTOTAL(9,Tabla3[V NO SUJETAS])</f>
        <v>0</v>
      </c>
      <c r="O114" s="4">
        <f>+SUBTOTAL(9,Tabla3[V GRAVADAS])</f>
        <v>1501.5</v>
      </c>
      <c r="P114" s="4">
        <f>+SUBTOTAL(9,Tabla3[EX IN CA])</f>
        <v>0</v>
      </c>
      <c r="Q114" s="4">
        <f>+SUBTOTAL(9,Tabla3[EX OUT CA])</f>
        <v>0</v>
      </c>
      <c r="R114" s="4">
        <f>+SUBTOTAL(9,Tabla3[EX SERVICE])</f>
        <v>0</v>
      </c>
      <c r="S114" s="4">
        <f>+SUBTOTAL(9,Tabla3[V ZONA FRAN])</f>
        <v>0</v>
      </c>
      <c r="T114" s="4">
        <f>+SUBTOTAL(9,Tabla3[V CTA A 3ERO])</f>
        <v>0</v>
      </c>
      <c r="U114" s="4">
        <f>+SUBTOTAL(9,Tabla3[TOTAL VENTA])</f>
        <v>1501.5</v>
      </c>
    </row>
    <row r="115" spans="1:21" x14ac:dyDescent="0.25">
      <c r="O115" s="2">
        <f>O114/1.13</f>
        <v>1328.7610619469028</v>
      </c>
    </row>
    <row r="116" spans="1:21" x14ac:dyDescent="0.25">
      <c r="O116" s="2">
        <f>O115*0.13</f>
        <v>172.73893805309737</v>
      </c>
    </row>
  </sheetData>
  <mergeCells count="1">
    <mergeCell ref="A114:K11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8494</v>
      </c>
      <c r="B1" s="59" t="s">
        <v>8495</v>
      </c>
      <c r="C1" s="59" t="s">
        <v>8496</v>
      </c>
      <c r="D1" s="60" t="s">
        <v>8497</v>
      </c>
      <c r="E1" s="62" t="s">
        <v>8498</v>
      </c>
      <c r="F1" s="6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8500</v>
      </c>
      <c r="B1" s="59" t="s">
        <v>8501</v>
      </c>
      <c r="C1" s="59" t="s">
        <v>8502</v>
      </c>
      <c r="D1" s="59" t="s">
        <v>8503</v>
      </c>
      <c r="E1" s="59" t="s">
        <v>8504</v>
      </c>
      <c r="F1" s="65" t="s">
        <v>8505</v>
      </c>
      <c r="G1" s="59" t="s">
        <v>8495</v>
      </c>
      <c r="H1" s="60" t="s">
        <v>8497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8483</v>
      </c>
      <c r="B1" s="54" t="s">
        <v>17</v>
      </c>
      <c r="C1" s="55" t="s">
        <v>8486</v>
      </c>
      <c r="D1" s="55" t="s">
        <v>8493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8929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8929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9016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>
      <selection activeCell="F2" sqref="F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94"/>
  <sheetViews>
    <sheetView topLeftCell="A4572" workbookViewId="0">
      <selection activeCell="B4595" sqref="B4595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8805</v>
      </c>
      <c r="B427" t="s">
        <v>8806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8807</v>
      </c>
      <c r="B429" t="s">
        <v>8808</v>
      </c>
    </row>
    <row r="430" spans="1:2" x14ac:dyDescent="0.25">
      <c r="A430" s="1" t="s">
        <v>8627</v>
      </c>
      <c r="B430" t="s">
        <v>8809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8481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8438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8532</v>
      </c>
      <c r="B533" t="s">
        <v>8533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8855</v>
      </c>
      <c r="B536" t="s">
        <v>8856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8508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8412</v>
      </c>
      <c r="B4234" t="s">
        <v>8413</v>
      </c>
    </row>
    <row r="4235" spans="1:2" x14ac:dyDescent="0.25">
      <c r="A4235" s="1" t="s">
        <v>8414</v>
      </c>
      <c r="B4235" t="s">
        <v>8415</v>
      </c>
    </row>
    <row r="4236" spans="1:2" x14ac:dyDescent="0.25">
      <c r="A4236" s="1" t="s">
        <v>8416</v>
      </c>
      <c r="B4236" t="s">
        <v>8417</v>
      </c>
    </row>
    <row r="4237" spans="1:2" x14ac:dyDescent="0.25">
      <c r="A4237" s="1" t="s">
        <v>8418</v>
      </c>
      <c r="B4237" t="s">
        <v>8419</v>
      </c>
    </row>
    <row r="4238" spans="1:2" x14ac:dyDescent="0.25">
      <c r="A4238" s="1" t="s">
        <v>8420</v>
      </c>
      <c r="B4238" t="s">
        <v>8421</v>
      </c>
    </row>
    <row r="4239" spans="1:2" x14ac:dyDescent="0.25">
      <c r="A4239" s="1" t="s">
        <v>8423</v>
      </c>
      <c r="B4239" t="s">
        <v>8422</v>
      </c>
    </row>
    <row r="4240" spans="1:2" x14ac:dyDescent="0.25">
      <c r="A4240" s="1" t="s">
        <v>8424</v>
      </c>
      <c r="B4240" t="s">
        <v>1072</v>
      </c>
    </row>
    <row r="4241" spans="1:2" x14ac:dyDescent="0.25">
      <c r="A4241" s="1" t="s">
        <v>8425</v>
      </c>
      <c r="B4241" t="s">
        <v>8426</v>
      </c>
    </row>
    <row r="4242" spans="1:2" x14ac:dyDescent="0.25">
      <c r="A4242" s="1" t="s">
        <v>8427</v>
      </c>
      <c r="B4242" t="s">
        <v>8428</v>
      </c>
    </row>
    <row r="4243" spans="1:2" x14ac:dyDescent="0.25">
      <c r="A4243" s="123" t="s">
        <v>8429</v>
      </c>
      <c r="B4243" t="s">
        <v>8430</v>
      </c>
    </row>
    <row r="4244" spans="1:2" x14ac:dyDescent="0.25">
      <c r="A4244" s="1" t="s">
        <v>8431</v>
      </c>
      <c r="B4244" t="s">
        <v>8432</v>
      </c>
    </row>
    <row r="4245" spans="1:2" x14ac:dyDescent="0.25">
      <c r="A4245" s="1" t="s">
        <v>8434</v>
      </c>
      <c r="B4245" t="s">
        <v>8435</v>
      </c>
    </row>
    <row r="4246" spans="1:2" x14ac:dyDescent="0.25">
      <c r="A4246" s="1" t="s">
        <v>8436</v>
      </c>
      <c r="B4246" t="s">
        <v>8437</v>
      </c>
    </row>
    <row r="4247" spans="1:2" x14ac:dyDescent="0.25">
      <c r="A4247" s="1" t="s">
        <v>8439</v>
      </c>
      <c r="B4247" t="s">
        <v>8440</v>
      </c>
    </row>
    <row r="4248" spans="1:2" x14ac:dyDescent="0.25">
      <c r="A4248" s="1" t="s">
        <v>8458</v>
      </c>
      <c r="B4248" t="s">
        <v>8459</v>
      </c>
    </row>
    <row r="4249" spans="1:2" x14ac:dyDescent="0.25">
      <c r="A4249" s="1" t="s">
        <v>8460</v>
      </c>
      <c r="B4249" t="s">
        <v>8461</v>
      </c>
    </row>
    <row r="4250" spans="1:2" x14ac:dyDescent="0.25">
      <c r="A4250" s="1" t="s">
        <v>8462</v>
      </c>
      <c r="B4250" t="s">
        <v>8463</v>
      </c>
    </row>
    <row r="4251" spans="1:2" x14ac:dyDescent="0.25">
      <c r="A4251" s="1" t="s">
        <v>8464</v>
      </c>
      <c r="B4251" t="s">
        <v>8465</v>
      </c>
    </row>
    <row r="4252" spans="1:2" x14ac:dyDescent="0.25">
      <c r="A4252" s="1" t="s">
        <v>8466</v>
      </c>
      <c r="B4252" t="s">
        <v>8467</v>
      </c>
    </row>
    <row r="4253" spans="1:2" x14ac:dyDescent="0.25">
      <c r="A4253" s="1" t="s">
        <v>8469</v>
      </c>
      <c r="B4253" t="s">
        <v>8470</v>
      </c>
    </row>
    <row r="4254" spans="1:2" x14ac:dyDescent="0.25">
      <c r="A4254" s="1" t="s">
        <v>8474</v>
      </c>
      <c r="B4254" t="s">
        <v>8475</v>
      </c>
    </row>
    <row r="4255" spans="1:2" x14ac:dyDescent="0.25">
      <c r="A4255" s="1" t="s">
        <v>8476</v>
      </c>
      <c r="B4255" t="s">
        <v>8477</v>
      </c>
    </row>
    <row r="4256" spans="1:2" x14ac:dyDescent="0.25">
      <c r="A4256" s="1" t="s">
        <v>8528</v>
      </c>
      <c r="B4256" s="53" t="s">
        <v>8529</v>
      </c>
    </row>
    <row r="4257" spans="1:2" x14ac:dyDescent="0.25">
      <c r="A4257" s="1" t="s">
        <v>8530</v>
      </c>
      <c r="B4257" t="s">
        <v>8531</v>
      </c>
    </row>
    <row r="4258" spans="1:2" x14ac:dyDescent="0.25">
      <c r="A4258" s="1" t="s">
        <v>8534</v>
      </c>
      <c r="B4258" t="s">
        <v>8535</v>
      </c>
    </row>
    <row r="4259" spans="1:2" x14ac:dyDescent="0.25">
      <c r="A4259" s="1" t="s">
        <v>8536</v>
      </c>
      <c r="B4259" t="s">
        <v>8537</v>
      </c>
    </row>
    <row r="4260" spans="1:2" x14ac:dyDescent="0.25">
      <c r="A4260" s="1" t="s">
        <v>8538</v>
      </c>
      <c r="B4260" t="s">
        <v>8539</v>
      </c>
    </row>
    <row r="4261" spans="1:2" x14ac:dyDescent="0.25">
      <c r="A4261" s="1" t="s">
        <v>8540</v>
      </c>
      <c r="B4261" t="s">
        <v>974</v>
      </c>
    </row>
    <row r="4262" spans="1:2" x14ac:dyDescent="0.25">
      <c r="A4262" s="1" t="s">
        <v>8541</v>
      </c>
      <c r="B4262" t="s">
        <v>8542</v>
      </c>
    </row>
    <row r="4263" spans="1:2" x14ac:dyDescent="0.25">
      <c r="A4263" s="1" t="s">
        <v>8543</v>
      </c>
      <c r="B4263" t="s">
        <v>8544</v>
      </c>
    </row>
    <row r="4264" spans="1:2" x14ac:dyDescent="0.25">
      <c r="A4264" s="1" t="s">
        <v>8545</v>
      </c>
      <c r="B4264" t="s">
        <v>8546</v>
      </c>
    </row>
    <row r="4265" spans="1:2" x14ac:dyDescent="0.25">
      <c r="A4265" s="1" t="s">
        <v>8547</v>
      </c>
      <c r="B4265" t="s">
        <v>8548</v>
      </c>
    </row>
    <row r="4266" spans="1:2" x14ac:dyDescent="0.25">
      <c r="A4266" s="1" t="s">
        <v>8549</v>
      </c>
      <c r="B4266" t="s">
        <v>8550</v>
      </c>
    </row>
    <row r="4267" spans="1:2" x14ac:dyDescent="0.25">
      <c r="A4267" s="1" t="s">
        <v>8551</v>
      </c>
      <c r="B4267" t="s">
        <v>8552</v>
      </c>
    </row>
    <row r="4268" spans="1:2" x14ac:dyDescent="0.25">
      <c r="A4268" s="1" t="s">
        <v>8553</v>
      </c>
      <c r="B4268" t="s">
        <v>8554</v>
      </c>
    </row>
    <row r="4269" spans="1:2" x14ac:dyDescent="0.25">
      <c r="A4269" s="1" t="s">
        <v>8558</v>
      </c>
      <c r="B4269" t="s">
        <v>8559</v>
      </c>
    </row>
    <row r="4270" spans="1:2" x14ac:dyDescent="0.25">
      <c r="A4270" t="s">
        <v>8573</v>
      </c>
      <c r="B4270" t="s">
        <v>8561</v>
      </c>
    </row>
    <row r="4271" spans="1:2" x14ac:dyDescent="0.25">
      <c r="A4271" s="1" t="s">
        <v>8562</v>
      </c>
      <c r="B4271" t="s">
        <v>8563</v>
      </c>
    </row>
    <row r="4272" spans="1:2" x14ac:dyDescent="0.25">
      <c r="A4272" s="1" t="s">
        <v>8565</v>
      </c>
      <c r="B4272" t="s">
        <v>8566</v>
      </c>
    </row>
    <row r="4273" spans="1:2" x14ac:dyDescent="0.25">
      <c r="A4273" s="1" t="s">
        <v>8568</v>
      </c>
      <c r="B4273" t="s">
        <v>8569</v>
      </c>
    </row>
    <row r="4274" spans="1:2" x14ac:dyDescent="0.25">
      <c r="A4274" s="1" t="s">
        <v>8626</v>
      </c>
      <c r="B4274" t="s">
        <v>8625</v>
      </c>
    </row>
    <row r="4275" spans="1:2" x14ac:dyDescent="0.25">
      <c r="A4275" s="1" t="s">
        <v>8624</v>
      </c>
      <c r="B4275" t="s">
        <v>8623</v>
      </c>
    </row>
    <row r="4276" spans="1:2" x14ac:dyDescent="0.25">
      <c r="A4276" s="1" t="s">
        <v>7761</v>
      </c>
      <c r="B4276" t="s">
        <v>8629</v>
      </c>
    </row>
    <row r="4277" spans="1:2" x14ac:dyDescent="0.25">
      <c r="A4277" s="1" t="s">
        <v>8622</v>
      </c>
      <c r="B4277" t="s">
        <v>8621</v>
      </c>
    </row>
    <row r="4278" spans="1:2" x14ac:dyDescent="0.25">
      <c r="A4278" s="1" t="s">
        <v>8620</v>
      </c>
      <c r="B4278" t="s">
        <v>8619</v>
      </c>
    </row>
    <row r="4279" spans="1:2" x14ac:dyDescent="0.25">
      <c r="A4279" s="1" t="s">
        <v>8618</v>
      </c>
      <c r="B4279" t="s">
        <v>8617</v>
      </c>
    </row>
    <row r="4280" spans="1:2" x14ac:dyDescent="0.25">
      <c r="A4280" s="1" t="s">
        <v>348</v>
      </c>
      <c r="B4280" t="s">
        <v>8630</v>
      </c>
    </row>
    <row r="4281" spans="1:2" x14ac:dyDescent="0.25">
      <c r="A4281" s="1" t="s">
        <v>8616</v>
      </c>
      <c r="B4281" t="s">
        <v>8615</v>
      </c>
    </row>
    <row r="4282" spans="1:2" x14ac:dyDescent="0.25">
      <c r="A4282" s="1" t="s">
        <v>8614</v>
      </c>
      <c r="B4282" t="s">
        <v>8613</v>
      </c>
    </row>
    <row r="4283" spans="1:2" x14ac:dyDescent="0.25">
      <c r="A4283" s="1" t="s">
        <v>390</v>
      </c>
      <c r="B4283" t="s">
        <v>8631</v>
      </c>
    </row>
    <row r="4284" spans="1:2" x14ac:dyDescent="0.25">
      <c r="A4284" s="1" t="s">
        <v>8611</v>
      </c>
      <c r="B4284" t="s">
        <v>8612</v>
      </c>
    </row>
    <row r="4285" spans="1:2" x14ac:dyDescent="0.25">
      <c r="A4285" s="1" t="s">
        <v>8609</v>
      </c>
      <c r="B4285" t="s">
        <v>8610</v>
      </c>
    </row>
    <row r="4286" spans="1:2" x14ac:dyDescent="0.25">
      <c r="A4286" s="1" t="s">
        <v>8607</v>
      </c>
      <c r="B4286" t="s">
        <v>8606</v>
      </c>
    </row>
    <row r="4287" spans="1:2" x14ac:dyDescent="0.25">
      <c r="A4287" s="1" t="s">
        <v>8603</v>
      </c>
      <c r="B4287" t="s">
        <v>8602</v>
      </c>
    </row>
    <row r="4288" spans="1:2" x14ac:dyDescent="0.25">
      <c r="A4288" s="1" t="s">
        <v>8601</v>
      </c>
      <c r="B4288" t="s">
        <v>8600</v>
      </c>
    </row>
    <row r="4289" spans="1:2" x14ac:dyDescent="0.25">
      <c r="A4289" s="1" t="s">
        <v>8587</v>
      </c>
      <c r="B4289" t="s">
        <v>8588</v>
      </c>
    </row>
    <row r="4290" spans="1:2" x14ac:dyDescent="0.25">
      <c r="A4290" s="1" t="s">
        <v>8605</v>
      </c>
      <c r="B4290" t="s">
        <v>8508</v>
      </c>
    </row>
    <row r="4291" spans="1:2" x14ac:dyDescent="0.25">
      <c r="A4291" s="1" t="s">
        <v>8608</v>
      </c>
      <c r="B4291" t="s">
        <v>8028</v>
      </c>
    </row>
    <row r="4292" spans="1:2" x14ac:dyDescent="0.25">
      <c r="A4292" s="1" t="s">
        <v>8647</v>
      </c>
      <c r="B4292" t="s">
        <v>8648</v>
      </c>
    </row>
    <row r="4293" spans="1:2" x14ac:dyDescent="0.25">
      <c r="A4293" s="1" t="s">
        <v>8649</v>
      </c>
      <c r="B4293" t="s">
        <v>8650</v>
      </c>
    </row>
    <row r="4294" spans="1:2" x14ac:dyDescent="0.25">
      <c r="A4294" s="14" t="s">
        <v>8651</v>
      </c>
      <c r="B4294" t="s">
        <v>8652</v>
      </c>
    </row>
    <row r="4295" spans="1:2" x14ac:dyDescent="0.25">
      <c r="A4295" s="14" t="s">
        <v>8653</v>
      </c>
      <c r="B4295" t="s">
        <v>1050</v>
      </c>
    </row>
    <row r="4296" spans="1:2" x14ac:dyDescent="0.25">
      <c r="A4296" s="1" t="s">
        <v>8654</v>
      </c>
      <c r="B4296" t="s">
        <v>8655</v>
      </c>
    </row>
    <row r="4297" spans="1:2" x14ac:dyDescent="0.25">
      <c r="A4297" s="16" t="s">
        <v>8656</v>
      </c>
      <c r="B4297" t="s">
        <v>8657</v>
      </c>
    </row>
    <row r="4298" spans="1:2" x14ac:dyDescent="0.25">
      <c r="A4298" s="1" t="s">
        <v>8658</v>
      </c>
      <c r="B4298" t="s">
        <v>8659</v>
      </c>
    </row>
    <row r="4299" spans="1:2" x14ac:dyDescent="0.25">
      <c r="A4299" s="1" t="s">
        <v>8660</v>
      </c>
      <c r="B4299" t="s">
        <v>8661</v>
      </c>
    </row>
    <row r="4300" spans="1:2" x14ac:dyDescent="0.25">
      <c r="A4300" s="22" t="s">
        <v>8662</v>
      </c>
      <c r="B4300" t="s">
        <v>8663</v>
      </c>
    </row>
    <row r="4301" spans="1:2" x14ac:dyDescent="0.25">
      <c r="A4301" s="1" t="s">
        <v>8667</v>
      </c>
      <c r="B4301" t="s">
        <v>8668</v>
      </c>
    </row>
    <row r="4302" spans="1:2" x14ac:dyDescent="0.25">
      <c r="A4302" s="1" t="s">
        <v>8669</v>
      </c>
      <c r="B4302" t="s">
        <v>8670</v>
      </c>
    </row>
    <row r="4303" spans="1:2" x14ac:dyDescent="0.25">
      <c r="A4303" s="1" t="s">
        <v>8671</v>
      </c>
      <c r="B4303" t="s">
        <v>8672</v>
      </c>
    </row>
    <row r="4304" spans="1:2" x14ac:dyDescent="0.25">
      <c r="A4304" s="1" t="s">
        <v>8674</v>
      </c>
      <c r="B4304" t="s">
        <v>8675</v>
      </c>
    </row>
    <row r="4305" spans="1:2" x14ac:dyDescent="0.25">
      <c r="A4305" s="1" t="s">
        <v>8676</v>
      </c>
      <c r="B4305" t="s">
        <v>7889</v>
      </c>
    </row>
    <row r="4306" spans="1:2" x14ac:dyDescent="0.25">
      <c r="A4306" s="1" t="s">
        <v>8677</v>
      </c>
      <c r="B4306" t="s">
        <v>8678</v>
      </c>
    </row>
    <row r="4307" spans="1:2" x14ac:dyDescent="0.25">
      <c r="A4307" s="1" t="s">
        <v>8679</v>
      </c>
      <c r="B4307" t="s">
        <v>8680</v>
      </c>
    </row>
    <row r="4308" spans="1:2" x14ac:dyDescent="0.25">
      <c r="A4308" s="1" t="s">
        <v>8684</v>
      </c>
      <c r="B4308" t="s">
        <v>8685</v>
      </c>
    </row>
    <row r="4309" spans="1:2" x14ac:dyDescent="0.25">
      <c r="A4309" s="1" t="s">
        <v>8687</v>
      </c>
      <c r="B4309" t="s">
        <v>1559</v>
      </c>
    </row>
    <row r="4310" spans="1:2" x14ac:dyDescent="0.25">
      <c r="A4310" s="125" t="s">
        <v>8690</v>
      </c>
      <c r="B4310" t="s">
        <v>819</v>
      </c>
    </row>
    <row r="4311" spans="1:2" x14ac:dyDescent="0.25">
      <c r="A4311" s="1" t="s">
        <v>8691</v>
      </c>
      <c r="B4311" t="s">
        <v>8692</v>
      </c>
    </row>
    <row r="4312" spans="1:2" x14ac:dyDescent="0.25">
      <c r="A4312" s="14" t="s">
        <v>8693</v>
      </c>
      <c r="B4312" t="s">
        <v>1212</v>
      </c>
    </row>
    <row r="4313" spans="1:2" x14ac:dyDescent="0.25">
      <c r="A4313" s="14" t="s">
        <v>8694</v>
      </c>
      <c r="B4313" t="s">
        <v>8695</v>
      </c>
    </row>
    <row r="4314" spans="1:2" x14ac:dyDescent="0.25">
      <c r="A4314" s="1" t="s">
        <v>8696</v>
      </c>
      <c r="B4314" t="s">
        <v>8697</v>
      </c>
    </row>
    <row r="4315" spans="1:2" x14ac:dyDescent="0.25">
      <c r="A4315" s="14" t="s">
        <v>8698</v>
      </c>
      <c r="B4315" t="s">
        <v>8699</v>
      </c>
    </row>
    <row r="4316" spans="1:2" x14ac:dyDescent="0.25">
      <c r="A4316" s="14" t="s">
        <v>8700</v>
      </c>
      <c r="B4316" t="s">
        <v>8701</v>
      </c>
    </row>
    <row r="4317" spans="1:2" x14ac:dyDescent="0.25">
      <c r="A4317" s="14" t="s">
        <v>8702</v>
      </c>
      <c r="B4317" t="s">
        <v>8703</v>
      </c>
    </row>
    <row r="4318" spans="1:2" x14ac:dyDescent="0.25">
      <c r="A4318" s="14" t="s">
        <v>8704</v>
      </c>
      <c r="B4318" t="s">
        <v>8705</v>
      </c>
    </row>
    <row r="4319" spans="1:2" x14ac:dyDescent="0.25">
      <c r="A4319" s="14" t="s">
        <v>8706</v>
      </c>
      <c r="B4319" t="s">
        <v>8707</v>
      </c>
    </row>
    <row r="4320" spans="1:2" x14ac:dyDescent="0.25">
      <c r="A4320" s="14" t="s">
        <v>8708</v>
      </c>
      <c r="B4320" t="s">
        <v>8709</v>
      </c>
    </row>
    <row r="4321" spans="1:2" x14ac:dyDescent="0.25">
      <c r="A4321" s="14" t="s">
        <v>8710</v>
      </c>
      <c r="B4321" t="s">
        <v>8711</v>
      </c>
    </row>
    <row r="4322" spans="1:2" x14ac:dyDescent="0.25">
      <c r="A4322" s="14" t="s">
        <v>8712</v>
      </c>
      <c r="B4322" t="s">
        <v>8713</v>
      </c>
    </row>
    <row r="4323" spans="1:2" x14ac:dyDescent="0.25">
      <c r="A4323" s="14" t="s">
        <v>8714</v>
      </c>
      <c r="B4323" t="s">
        <v>8715</v>
      </c>
    </row>
    <row r="4324" spans="1:2" x14ac:dyDescent="0.25">
      <c r="A4324" s="14" t="s">
        <v>8716</v>
      </c>
      <c r="B4324" t="s">
        <v>8717</v>
      </c>
    </row>
    <row r="4325" spans="1:2" x14ac:dyDescent="0.25">
      <c r="A4325" s="14" t="s">
        <v>8736</v>
      </c>
      <c r="B4325" t="s">
        <v>8737</v>
      </c>
    </row>
    <row r="4326" spans="1:2" x14ac:dyDescent="0.25">
      <c r="A4326" s="14" t="s">
        <v>8738</v>
      </c>
      <c r="B4326" t="s">
        <v>8739</v>
      </c>
    </row>
    <row r="4327" spans="1:2" x14ac:dyDescent="0.25">
      <c r="A4327" s="1" t="s">
        <v>8741</v>
      </c>
      <c r="B4327" t="s">
        <v>8742</v>
      </c>
    </row>
    <row r="4328" spans="1:2" x14ac:dyDescent="0.25">
      <c r="A4328" s="1" t="s">
        <v>8745</v>
      </c>
      <c r="B4328" t="s">
        <v>7936</v>
      </c>
    </row>
    <row r="4329" spans="1:2" x14ac:dyDescent="0.25">
      <c r="A4329" s="1" t="s">
        <v>8748</v>
      </c>
      <c r="B4329" t="s">
        <v>8749</v>
      </c>
    </row>
    <row r="4330" spans="1:2" x14ac:dyDescent="0.25">
      <c r="A4330" s="14" t="s">
        <v>8750</v>
      </c>
      <c r="B4330" t="s">
        <v>8751</v>
      </c>
    </row>
    <row r="4331" spans="1:2" x14ac:dyDescent="0.25">
      <c r="A4331" s="14" t="s">
        <v>8755</v>
      </c>
      <c r="B4331" t="s">
        <v>8756</v>
      </c>
    </row>
    <row r="4332" spans="1:2" x14ac:dyDescent="0.25">
      <c r="A4332" s="14" t="s">
        <v>8810</v>
      </c>
      <c r="B4332" t="s">
        <v>8811</v>
      </c>
    </row>
    <row r="4333" spans="1:2" x14ac:dyDescent="0.25">
      <c r="A4333" s="14" t="s">
        <v>8812</v>
      </c>
      <c r="B4333" t="s">
        <v>8813</v>
      </c>
    </row>
    <row r="4334" spans="1:2" x14ac:dyDescent="0.25">
      <c r="A4334" s="14" t="s">
        <v>8814</v>
      </c>
      <c r="B4334" t="s">
        <v>8815</v>
      </c>
    </row>
    <row r="4335" spans="1:2" x14ac:dyDescent="0.25">
      <c r="A4335" s="14" t="s">
        <v>8816</v>
      </c>
      <c r="B4335" t="s">
        <v>8817</v>
      </c>
    </row>
    <row r="4336" spans="1:2" x14ac:dyDescent="0.25">
      <c r="A4336" s="14" t="s">
        <v>8818</v>
      </c>
      <c r="B4336" t="s">
        <v>8819</v>
      </c>
    </row>
    <row r="4337" spans="1:2" x14ac:dyDescent="0.25">
      <c r="A4337" s="14" t="s">
        <v>8820</v>
      </c>
      <c r="B4337" t="s">
        <v>8821</v>
      </c>
    </row>
    <row r="4338" spans="1:2" x14ac:dyDescent="0.25">
      <c r="A4338" s="14" t="s">
        <v>8822</v>
      </c>
      <c r="B4338" t="s">
        <v>8823</v>
      </c>
    </row>
    <row r="4339" spans="1:2" x14ac:dyDescent="0.25">
      <c r="A4339" s="14" t="s">
        <v>8824</v>
      </c>
      <c r="B4339" t="s">
        <v>8825</v>
      </c>
    </row>
    <row r="4340" spans="1:2" x14ac:dyDescent="0.25">
      <c r="A4340" s="14" t="s">
        <v>8826</v>
      </c>
      <c r="B4340" t="s">
        <v>8827</v>
      </c>
    </row>
    <row r="4341" spans="1:2" x14ac:dyDescent="0.25">
      <c r="A4341" s="1" t="s">
        <v>8828</v>
      </c>
      <c r="B4341" t="s">
        <v>8829</v>
      </c>
    </row>
    <row r="4342" spans="1:2" x14ac:dyDescent="0.25">
      <c r="A4342" s="1" t="s">
        <v>8830</v>
      </c>
      <c r="B4342" t="s">
        <v>8831</v>
      </c>
    </row>
    <row r="4343" spans="1:2" x14ac:dyDescent="0.25">
      <c r="A4343" s="1" t="s">
        <v>8832</v>
      </c>
      <c r="B4343" t="s">
        <v>8833</v>
      </c>
    </row>
    <row r="4344" spans="1:2" x14ac:dyDescent="0.25">
      <c r="A4344" s="22" t="s">
        <v>8858</v>
      </c>
      <c r="B4344" t="s">
        <v>8859</v>
      </c>
    </row>
    <row r="4345" spans="1:2" x14ac:dyDescent="0.25">
      <c r="A4345" s="1" t="s">
        <v>8860</v>
      </c>
      <c r="B4345" t="s">
        <v>8861</v>
      </c>
    </row>
    <row r="4346" spans="1:2" x14ac:dyDescent="0.25">
      <c r="A4346" s="1" t="s">
        <v>8862</v>
      </c>
      <c r="B4346" t="s">
        <v>8863</v>
      </c>
    </row>
    <row r="4347" spans="1:2" x14ac:dyDescent="0.25">
      <c r="A4347" s="1" t="s">
        <v>8864</v>
      </c>
      <c r="B4347" t="s">
        <v>8865</v>
      </c>
    </row>
    <row r="4348" spans="1:2" x14ac:dyDescent="0.25">
      <c r="A4348" s="1" t="s">
        <v>8866</v>
      </c>
      <c r="B4348" t="s">
        <v>8867</v>
      </c>
    </row>
    <row r="4349" spans="1:2" x14ac:dyDescent="0.25">
      <c r="A4349" s="1" t="s">
        <v>8870</v>
      </c>
      <c r="B4349" t="s">
        <v>8871</v>
      </c>
    </row>
    <row r="4350" spans="1:2" x14ac:dyDescent="0.25">
      <c r="A4350" s="1" t="s">
        <v>8872</v>
      </c>
      <c r="B4350" t="s">
        <v>8873</v>
      </c>
    </row>
    <row r="4351" spans="1:2" x14ac:dyDescent="0.25">
      <c r="A4351" s="1" t="s">
        <v>8875</v>
      </c>
      <c r="B4351" t="s">
        <v>8876</v>
      </c>
    </row>
    <row r="4352" spans="1:2" x14ac:dyDescent="0.25">
      <c r="A4352" s="1" t="s">
        <v>8878</v>
      </c>
      <c r="B4352" t="s">
        <v>8879</v>
      </c>
    </row>
    <row r="4353" spans="1:2" x14ac:dyDescent="0.25">
      <c r="A4353" s="1" t="s">
        <v>8880</v>
      </c>
      <c r="B4353" t="s">
        <v>8881</v>
      </c>
    </row>
    <row r="4354" spans="1:2" x14ac:dyDescent="0.25">
      <c r="A4354" s="1" t="s">
        <v>8882</v>
      </c>
      <c r="B4354" t="s">
        <v>8883</v>
      </c>
    </row>
    <row r="4355" spans="1:2" x14ac:dyDescent="0.25">
      <c r="A4355" s="1" t="s">
        <v>8891</v>
      </c>
      <c r="B4355" t="s">
        <v>8892</v>
      </c>
    </row>
    <row r="4356" spans="1:2" x14ac:dyDescent="0.25">
      <c r="A4356" s="1" t="s">
        <v>8893</v>
      </c>
      <c r="B4356" t="s">
        <v>8894</v>
      </c>
    </row>
    <row r="4357" spans="1:2" x14ac:dyDescent="0.25">
      <c r="A4357" s="1" t="s">
        <v>8895</v>
      </c>
      <c r="B4357" t="s">
        <v>8896</v>
      </c>
    </row>
    <row r="4358" spans="1:2" x14ac:dyDescent="0.25">
      <c r="A4358" s="1" t="s">
        <v>8897</v>
      </c>
      <c r="B4358" t="s">
        <v>8898</v>
      </c>
    </row>
    <row r="4359" spans="1:2" x14ac:dyDescent="0.25">
      <c r="A4359" s="1" t="s">
        <v>8899</v>
      </c>
      <c r="B4359" t="s">
        <v>8900</v>
      </c>
    </row>
    <row r="4360" spans="1:2" x14ac:dyDescent="0.25">
      <c r="A4360" s="1" t="s">
        <v>8901</v>
      </c>
      <c r="B4360" t="s">
        <v>8902</v>
      </c>
    </row>
    <row r="4361" spans="1:2" x14ac:dyDescent="0.25">
      <c r="A4361" s="1" t="s">
        <v>8903</v>
      </c>
      <c r="B4361" t="s">
        <v>8904</v>
      </c>
    </row>
    <row r="4362" spans="1:2" x14ac:dyDescent="0.25">
      <c r="A4362" s="1" t="s">
        <v>8905</v>
      </c>
      <c r="B4362" t="s">
        <v>8906</v>
      </c>
    </row>
    <row r="4363" spans="1:2" x14ac:dyDescent="0.25">
      <c r="A4363" s="1" t="s">
        <v>8907</v>
      </c>
      <c r="B4363" t="s">
        <v>8908</v>
      </c>
    </row>
    <row r="4364" spans="1:2" x14ac:dyDescent="0.25">
      <c r="A4364" s="1" t="s">
        <v>8909</v>
      </c>
      <c r="B4364" t="s">
        <v>8910</v>
      </c>
    </row>
    <row r="4365" spans="1:2" x14ac:dyDescent="0.25">
      <c r="A4365" s="1" t="s">
        <v>8911</v>
      </c>
      <c r="B4365" t="s">
        <v>8912</v>
      </c>
    </row>
    <row r="4366" spans="1:2" x14ac:dyDescent="0.25">
      <c r="A4366" s="1" t="s">
        <v>8913</v>
      </c>
      <c r="B4366" t="s">
        <v>8914</v>
      </c>
    </row>
    <row r="4367" spans="1:2" x14ac:dyDescent="0.25">
      <c r="A4367" s="124" t="s">
        <v>8915</v>
      </c>
      <c r="B4367" t="s">
        <v>8916</v>
      </c>
    </row>
    <row r="4368" spans="1:2" x14ac:dyDescent="0.25">
      <c r="A4368" s="1" t="s">
        <v>8931</v>
      </c>
      <c r="B4368" t="s">
        <v>8932</v>
      </c>
    </row>
    <row r="4369" spans="1:2" x14ac:dyDescent="0.25">
      <c r="A4369" s="1" t="s">
        <v>8933</v>
      </c>
      <c r="B4369" t="s">
        <v>8934</v>
      </c>
    </row>
    <row r="4370" spans="1:2" x14ac:dyDescent="0.25">
      <c r="A4370" s="1" t="s">
        <v>8935</v>
      </c>
      <c r="B4370" t="s">
        <v>1301</v>
      </c>
    </row>
    <row r="4371" spans="1:2" x14ac:dyDescent="0.25">
      <c r="A4371" s="1" t="s">
        <v>8936</v>
      </c>
      <c r="B4371" t="s">
        <v>8937</v>
      </c>
    </row>
    <row r="4372" spans="1:2" x14ac:dyDescent="0.25">
      <c r="A4372" s="1" t="s">
        <v>8938</v>
      </c>
      <c r="B4372" t="s">
        <v>8939</v>
      </c>
    </row>
    <row r="4373" spans="1:2" x14ac:dyDescent="0.25">
      <c r="A4373" s="1" t="s">
        <v>8941</v>
      </c>
      <c r="B4373" t="s">
        <v>8942</v>
      </c>
    </row>
    <row r="4374" spans="1:2" x14ac:dyDescent="0.25">
      <c r="A4374" s="1" t="s">
        <v>8943</v>
      </c>
      <c r="B4374" t="s">
        <v>7936</v>
      </c>
    </row>
    <row r="4375" spans="1:2" x14ac:dyDescent="0.25">
      <c r="A4375" s="1" t="s">
        <v>8946</v>
      </c>
      <c r="B4375" t="s">
        <v>7936</v>
      </c>
    </row>
    <row r="4376" spans="1:2" x14ac:dyDescent="0.25">
      <c r="A4376" s="1" t="s">
        <v>8947</v>
      </c>
      <c r="B4376" t="s">
        <v>8948</v>
      </c>
    </row>
    <row r="4377" spans="1:2" x14ac:dyDescent="0.25">
      <c r="A4377" s="1" t="s">
        <v>8951</v>
      </c>
      <c r="B4377" t="s">
        <v>8952</v>
      </c>
    </row>
    <row r="4378" spans="1:2" x14ac:dyDescent="0.25">
      <c r="A4378" s="22" t="s">
        <v>8956</v>
      </c>
      <c r="B4378" t="s">
        <v>8957</v>
      </c>
    </row>
    <row r="4379" spans="1:2" x14ac:dyDescent="0.25">
      <c r="A4379" s="1" t="s">
        <v>8958</v>
      </c>
      <c r="B4379" t="s">
        <v>8959</v>
      </c>
    </row>
    <row r="4380" spans="1:2" x14ac:dyDescent="0.25">
      <c r="A4380" s="1" t="s">
        <v>8960</v>
      </c>
      <c r="B4380" t="s">
        <v>8961</v>
      </c>
    </row>
    <row r="4381" spans="1:2" x14ac:dyDescent="0.25">
      <c r="A4381" s="1" t="s">
        <v>8962</v>
      </c>
      <c r="B4381" t="s">
        <v>8963</v>
      </c>
    </row>
    <row r="4382" spans="1:2" x14ac:dyDescent="0.25">
      <c r="A4382" s="1" t="s">
        <v>8964</v>
      </c>
      <c r="B4382" t="s">
        <v>8965</v>
      </c>
    </row>
    <row r="4383" spans="1:2" x14ac:dyDescent="0.25">
      <c r="A4383" s="1" t="s">
        <v>8161</v>
      </c>
      <c r="B4383" t="s">
        <v>8966</v>
      </c>
    </row>
    <row r="4384" spans="1:2" x14ac:dyDescent="0.25">
      <c r="A4384" s="1" t="s">
        <v>8967</v>
      </c>
      <c r="B4384" t="s">
        <v>8968</v>
      </c>
    </row>
    <row r="4385" spans="1:2" x14ac:dyDescent="0.25">
      <c r="A4385" s="1" t="s">
        <v>8969</v>
      </c>
      <c r="B4385" t="s">
        <v>8970</v>
      </c>
    </row>
    <row r="4386" spans="1:2" x14ac:dyDescent="0.25">
      <c r="A4386" s="1" t="s">
        <v>8971</v>
      </c>
      <c r="B4386" t="s">
        <v>8972</v>
      </c>
    </row>
    <row r="4387" spans="1:2" x14ac:dyDescent="0.25">
      <c r="A4387" s="1" t="s">
        <v>8973</v>
      </c>
      <c r="B4387" t="s">
        <v>8974</v>
      </c>
    </row>
    <row r="4388" spans="1:2" x14ac:dyDescent="0.25">
      <c r="A4388" s="22" t="s">
        <v>8976</v>
      </c>
      <c r="B4388" t="s">
        <v>8977</v>
      </c>
    </row>
    <row r="4389" spans="1:2" x14ac:dyDescent="0.25">
      <c r="A4389" s="22" t="s">
        <v>8978</v>
      </c>
      <c r="B4389" t="s">
        <v>8979</v>
      </c>
    </row>
    <row r="4390" spans="1:2" x14ac:dyDescent="0.25">
      <c r="A4390" s="1" t="s">
        <v>8980</v>
      </c>
      <c r="B4390" t="s">
        <v>8981</v>
      </c>
    </row>
    <row r="4391" spans="1:2" x14ac:dyDescent="0.25">
      <c r="A4391" s="1" t="s">
        <v>8975</v>
      </c>
      <c r="B4391" t="s">
        <v>8982</v>
      </c>
    </row>
    <row r="4392" spans="1:2" x14ac:dyDescent="0.25">
      <c r="A4392" s="1" t="s">
        <v>8983</v>
      </c>
      <c r="B4392" t="s">
        <v>8984</v>
      </c>
    </row>
    <row r="4393" spans="1:2" x14ac:dyDescent="0.25">
      <c r="A4393" s="1" t="s">
        <v>8985</v>
      </c>
      <c r="B4393" t="s">
        <v>8986</v>
      </c>
    </row>
    <row r="4394" spans="1:2" x14ac:dyDescent="0.25">
      <c r="A4394" s="1" t="s">
        <v>8987</v>
      </c>
      <c r="B4394" t="s">
        <v>8988</v>
      </c>
    </row>
    <row r="4395" spans="1:2" x14ac:dyDescent="0.25">
      <c r="A4395" s="1" t="s">
        <v>8989</v>
      </c>
      <c r="B4395" t="s">
        <v>8990</v>
      </c>
    </row>
    <row r="4396" spans="1:2" x14ac:dyDescent="0.25">
      <c r="A4396" s="1" t="s">
        <v>8991</v>
      </c>
      <c r="B4396" t="s">
        <v>8992</v>
      </c>
    </row>
    <row r="4397" spans="1:2" x14ac:dyDescent="0.25">
      <c r="A4397" s="1" t="s">
        <v>8993</v>
      </c>
      <c r="B4397" t="s">
        <v>197</v>
      </c>
    </row>
    <row r="4398" spans="1:2" x14ac:dyDescent="0.25">
      <c r="A4398" s="1" t="s">
        <v>8994</v>
      </c>
      <c r="B4398" t="s">
        <v>8995</v>
      </c>
    </row>
    <row r="4399" spans="1:2" x14ac:dyDescent="0.25">
      <c r="A4399" s="1" t="s">
        <v>8996</v>
      </c>
      <c r="B4399" t="s">
        <v>8997</v>
      </c>
    </row>
    <row r="4400" spans="1:2" x14ac:dyDescent="0.25">
      <c r="A4400" s="1" t="s">
        <v>8998</v>
      </c>
      <c r="B4400" t="s">
        <v>8999</v>
      </c>
    </row>
    <row r="4401" spans="1:2" x14ac:dyDescent="0.25">
      <c r="A4401" s="1" t="s">
        <v>9000</v>
      </c>
      <c r="B4401" t="s">
        <v>9001</v>
      </c>
    </row>
    <row r="4402" spans="1:2" x14ac:dyDescent="0.25">
      <c r="A4402" s="1" t="s">
        <v>9002</v>
      </c>
      <c r="B4402" t="s">
        <v>9003</v>
      </c>
    </row>
    <row r="4403" spans="1:2" x14ac:dyDescent="0.25">
      <c r="A4403" s="1" t="s">
        <v>9004</v>
      </c>
      <c r="B4403" t="s">
        <v>9005</v>
      </c>
    </row>
    <row r="4404" spans="1:2" x14ac:dyDescent="0.25">
      <c r="A4404" s="1" t="s">
        <v>9006</v>
      </c>
      <c r="B4404" t="s">
        <v>9007</v>
      </c>
    </row>
    <row r="4405" spans="1:2" x14ac:dyDescent="0.25">
      <c r="A4405" s="1" t="s">
        <v>9008</v>
      </c>
      <c r="B4405" t="s">
        <v>6526</v>
      </c>
    </row>
    <row r="4406" spans="1:2" x14ac:dyDescent="0.25">
      <c r="A4406" s="1" t="s">
        <v>9009</v>
      </c>
      <c r="B4406" t="s">
        <v>9010</v>
      </c>
    </row>
    <row r="4407" spans="1:2" x14ac:dyDescent="0.25">
      <c r="A4407" s="1" t="s">
        <v>9011</v>
      </c>
      <c r="B4407" t="s">
        <v>9012</v>
      </c>
    </row>
    <row r="4408" spans="1:2" x14ac:dyDescent="0.25">
      <c r="A4408" s="1" t="s">
        <v>9013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9017</v>
      </c>
      <c r="B4410" t="s">
        <v>9018</v>
      </c>
    </row>
    <row r="4411" spans="1:2" x14ac:dyDescent="0.25">
      <c r="A4411" s="1" t="s">
        <v>9019</v>
      </c>
      <c r="B4411" t="s">
        <v>9020</v>
      </c>
    </row>
    <row r="4412" spans="1:2" x14ac:dyDescent="0.25">
      <c r="A4412" s="1" t="s">
        <v>9030</v>
      </c>
      <c r="B4412" t="s">
        <v>9029</v>
      </c>
    </row>
    <row r="4413" spans="1:2" x14ac:dyDescent="0.25">
      <c r="A4413" s="1" t="s">
        <v>9032</v>
      </c>
      <c r="B4413" t="s">
        <v>9031</v>
      </c>
    </row>
    <row r="4414" spans="1:2" x14ac:dyDescent="0.25">
      <c r="A4414" s="1" t="s">
        <v>9033</v>
      </c>
      <c r="B4414" t="s">
        <v>9045</v>
      </c>
    </row>
    <row r="4415" spans="1:2" x14ac:dyDescent="0.25">
      <c r="A4415" s="1" t="s">
        <v>9034</v>
      </c>
      <c r="B4415" t="s">
        <v>9046</v>
      </c>
    </row>
    <row r="4416" spans="1:2" x14ac:dyDescent="0.25">
      <c r="A4416" s="1" t="s">
        <v>9035</v>
      </c>
      <c r="B4416" t="s">
        <v>9047</v>
      </c>
    </row>
    <row r="4417" spans="1:2" x14ac:dyDescent="0.25">
      <c r="A4417" s="1" t="s">
        <v>9036</v>
      </c>
      <c r="B4417" t="s">
        <v>9048</v>
      </c>
    </row>
    <row r="4418" spans="1:2" x14ac:dyDescent="0.25">
      <c r="A4418" s="1" t="s">
        <v>9037</v>
      </c>
      <c r="B4418" t="s">
        <v>9049</v>
      </c>
    </row>
    <row r="4419" spans="1:2" x14ac:dyDescent="0.25">
      <c r="A4419" s="1" t="s">
        <v>9038</v>
      </c>
      <c r="B4419" t="s">
        <v>9050</v>
      </c>
    </row>
    <row r="4420" spans="1:2" x14ac:dyDescent="0.25">
      <c r="A4420" s="1" t="s">
        <v>9039</v>
      </c>
      <c r="B4420" t="s">
        <v>9051</v>
      </c>
    </row>
    <row r="4421" spans="1:2" x14ac:dyDescent="0.25">
      <c r="A4421" s="1" t="s">
        <v>9040</v>
      </c>
      <c r="B4421" t="s">
        <v>9052</v>
      </c>
    </row>
    <row r="4422" spans="1:2" x14ac:dyDescent="0.25">
      <c r="A4422" s="1" t="s">
        <v>9041</v>
      </c>
      <c r="B4422" t="s">
        <v>9053</v>
      </c>
    </row>
    <row r="4423" spans="1:2" x14ac:dyDescent="0.25">
      <c r="A4423" s="1" t="s">
        <v>9042</v>
      </c>
      <c r="B4423" t="s">
        <v>9054</v>
      </c>
    </row>
    <row r="4424" spans="1:2" x14ac:dyDescent="0.25">
      <c r="A4424" s="1" t="s">
        <v>9043</v>
      </c>
      <c r="B4424" t="s">
        <v>9055</v>
      </c>
    </row>
    <row r="4425" spans="1:2" x14ac:dyDescent="0.25">
      <c r="A4425" s="1" t="s">
        <v>9044</v>
      </c>
      <c r="B4425" t="s">
        <v>9056</v>
      </c>
    </row>
    <row r="4426" spans="1:2" x14ac:dyDescent="0.25">
      <c r="A4426" s="1" t="s">
        <v>9068</v>
      </c>
      <c r="B4426" t="s">
        <v>9069</v>
      </c>
    </row>
    <row r="4427" spans="1:2" x14ac:dyDescent="0.25">
      <c r="A4427" s="1" t="s">
        <v>9070</v>
      </c>
      <c r="B4427" t="s">
        <v>9071</v>
      </c>
    </row>
    <row r="4428" spans="1:2" x14ac:dyDescent="0.25">
      <c r="A4428" s="1" t="s">
        <v>9072</v>
      </c>
      <c r="B4428" t="s">
        <v>9073</v>
      </c>
    </row>
    <row r="4429" spans="1:2" x14ac:dyDescent="0.25">
      <c r="A4429" s="1" t="s">
        <v>9074</v>
      </c>
      <c r="B4429" t="s">
        <v>9075</v>
      </c>
    </row>
    <row r="4430" spans="1:2" x14ac:dyDescent="0.25">
      <c r="A4430" s="1" t="s">
        <v>9076</v>
      </c>
      <c r="B4430" t="s">
        <v>9077</v>
      </c>
    </row>
    <row r="4431" spans="1:2" x14ac:dyDescent="0.25">
      <c r="A4431" s="1" t="s">
        <v>9078</v>
      </c>
      <c r="B4431" t="s">
        <v>9079</v>
      </c>
    </row>
    <row r="4432" spans="1:2" x14ac:dyDescent="0.25">
      <c r="A4432" s="1" t="s">
        <v>9080</v>
      </c>
      <c r="B4432" t="s">
        <v>9081</v>
      </c>
    </row>
    <row r="4433" spans="1:2" x14ac:dyDescent="0.25">
      <c r="A4433" s="1" t="s">
        <v>9082</v>
      </c>
      <c r="B4433" t="s">
        <v>9083</v>
      </c>
    </row>
    <row r="4434" spans="1:2" x14ac:dyDescent="0.25">
      <c r="A4434" s="1" t="s">
        <v>9084</v>
      </c>
      <c r="B4434" t="s">
        <v>9085</v>
      </c>
    </row>
    <row r="4435" spans="1:2" x14ac:dyDescent="0.25">
      <c r="A4435" s="1" t="s">
        <v>9086</v>
      </c>
      <c r="B4435" t="s">
        <v>9087</v>
      </c>
    </row>
    <row r="4436" spans="1:2" x14ac:dyDescent="0.25">
      <c r="A4436" s="1" t="s">
        <v>9088</v>
      </c>
      <c r="B4436" t="s">
        <v>9089</v>
      </c>
    </row>
    <row r="4437" spans="1:2" x14ac:dyDescent="0.25">
      <c r="A4437" s="1" t="s">
        <v>52</v>
      </c>
      <c r="B4437" t="s">
        <v>9090</v>
      </c>
    </row>
    <row r="4438" spans="1:2" x14ac:dyDescent="0.25">
      <c r="A4438" s="1" t="s">
        <v>9091</v>
      </c>
      <c r="B4438" t="s">
        <v>9092</v>
      </c>
    </row>
    <row r="4439" spans="1:2" x14ac:dyDescent="0.25">
      <c r="A4439" s="1" t="s">
        <v>9093</v>
      </c>
      <c r="B4439" t="s">
        <v>9094</v>
      </c>
    </row>
    <row r="4440" spans="1:2" x14ac:dyDescent="0.25">
      <c r="A4440" s="1" t="s">
        <v>9095</v>
      </c>
      <c r="B4440" t="s">
        <v>9096</v>
      </c>
    </row>
    <row r="4441" spans="1:2" x14ac:dyDescent="0.25">
      <c r="A4441" s="1" t="s">
        <v>9097</v>
      </c>
      <c r="B4441" t="s">
        <v>9098</v>
      </c>
    </row>
    <row r="4442" spans="1:2" x14ac:dyDescent="0.25">
      <c r="A4442" s="1" t="s">
        <v>9099</v>
      </c>
      <c r="B4442" t="s">
        <v>9100</v>
      </c>
    </row>
    <row r="4443" spans="1:2" x14ac:dyDescent="0.25">
      <c r="A4443" s="1" t="s">
        <v>9101</v>
      </c>
      <c r="B4443" t="s">
        <v>9102</v>
      </c>
    </row>
    <row r="4444" spans="1:2" x14ac:dyDescent="0.25">
      <c r="A4444" s="1" t="s">
        <v>49</v>
      </c>
      <c r="B4444" t="s">
        <v>9103</v>
      </c>
    </row>
    <row r="4445" spans="1:2" x14ac:dyDescent="0.25">
      <c r="A4445" s="1" t="s">
        <v>9104</v>
      </c>
      <c r="B4445" t="s">
        <v>9105</v>
      </c>
    </row>
    <row r="4446" spans="1:2" x14ac:dyDescent="0.25">
      <c r="A4446" s="1" t="s">
        <v>9106</v>
      </c>
      <c r="B4446" t="s">
        <v>9107</v>
      </c>
    </row>
    <row r="4447" spans="1:2" x14ac:dyDescent="0.25">
      <c r="A4447" s="1" t="s">
        <v>48</v>
      </c>
      <c r="B4447" t="s">
        <v>9108</v>
      </c>
    </row>
    <row r="4448" spans="1:2" x14ac:dyDescent="0.25">
      <c r="A4448" s="1" t="s">
        <v>9109</v>
      </c>
      <c r="B4448" t="s">
        <v>9110</v>
      </c>
    </row>
    <row r="4449" spans="1:2" x14ac:dyDescent="0.25">
      <c r="A4449" s="1" t="s">
        <v>7810</v>
      </c>
      <c r="B4449" t="s">
        <v>9111</v>
      </c>
    </row>
    <row r="4450" spans="1:2" x14ac:dyDescent="0.25">
      <c r="A4450" s="1" t="s">
        <v>9112</v>
      </c>
      <c r="B4450" t="s">
        <v>9113</v>
      </c>
    </row>
    <row r="4451" spans="1:2" x14ac:dyDescent="0.25">
      <c r="A4451" s="1" t="s">
        <v>1696</v>
      </c>
      <c r="B4451" t="s">
        <v>9114</v>
      </c>
    </row>
    <row r="4452" spans="1:2" x14ac:dyDescent="0.25">
      <c r="A4452" s="1" t="s">
        <v>46</v>
      </c>
      <c r="B4452" t="s">
        <v>9115</v>
      </c>
    </row>
    <row r="4453" spans="1:2" x14ac:dyDescent="0.25">
      <c r="A4453" s="1" t="s">
        <v>9116</v>
      </c>
      <c r="B4453" t="s">
        <v>9117</v>
      </c>
    </row>
    <row r="4454" spans="1:2" x14ac:dyDescent="0.25">
      <c r="A4454" s="1" t="s">
        <v>9118</v>
      </c>
      <c r="B4454" t="s">
        <v>9119</v>
      </c>
    </row>
    <row r="4455" spans="1:2" x14ac:dyDescent="0.25">
      <c r="A4455" s="1" t="s">
        <v>9120</v>
      </c>
      <c r="B4455" t="s">
        <v>9121</v>
      </c>
    </row>
    <row r="4456" spans="1:2" x14ac:dyDescent="0.25">
      <c r="A4456" s="1" t="s">
        <v>9122</v>
      </c>
      <c r="B4456" t="s">
        <v>9123</v>
      </c>
    </row>
    <row r="4457" spans="1:2" x14ac:dyDescent="0.25">
      <c r="A4457" s="1" t="s">
        <v>9124</v>
      </c>
      <c r="B4457" t="s">
        <v>9125</v>
      </c>
    </row>
    <row r="4458" spans="1:2" x14ac:dyDescent="0.25">
      <c r="A4458" s="1" t="s">
        <v>9126</v>
      </c>
      <c r="B4458" t="s">
        <v>9127</v>
      </c>
    </row>
    <row r="4459" spans="1:2" x14ac:dyDescent="0.25">
      <c r="A4459" s="1" t="s">
        <v>9128</v>
      </c>
      <c r="B4459" t="s">
        <v>9129</v>
      </c>
    </row>
    <row r="4460" spans="1:2" x14ac:dyDescent="0.25">
      <c r="A4460" s="1" t="s">
        <v>45</v>
      </c>
      <c r="B4460" t="s">
        <v>9130</v>
      </c>
    </row>
    <row r="4461" spans="1:2" x14ac:dyDescent="0.25">
      <c r="A4461" s="1" t="s">
        <v>9131</v>
      </c>
      <c r="B4461" t="s">
        <v>9132</v>
      </c>
    </row>
    <row r="4462" spans="1:2" x14ac:dyDescent="0.25">
      <c r="A4462" s="1" t="s">
        <v>44</v>
      </c>
      <c r="B4462" t="s">
        <v>9133</v>
      </c>
    </row>
    <row r="4463" spans="1:2" x14ac:dyDescent="0.25">
      <c r="A4463" s="1" t="s">
        <v>9134</v>
      </c>
      <c r="B4463" t="s">
        <v>9135</v>
      </c>
    </row>
    <row r="4464" spans="1:2" x14ac:dyDescent="0.25">
      <c r="A4464" s="1" t="s">
        <v>9136</v>
      </c>
      <c r="B4464" t="s">
        <v>9137</v>
      </c>
    </row>
    <row r="4465" spans="1:5" x14ac:dyDescent="0.25">
      <c r="A4465" s="1" t="s">
        <v>9138</v>
      </c>
      <c r="B4465" t="s">
        <v>9139</v>
      </c>
    </row>
    <row r="4466" spans="1:5" x14ac:dyDescent="0.25">
      <c r="A4466" s="1" t="s">
        <v>43</v>
      </c>
      <c r="B4466" t="s">
        <v>9140</v>
      </c>
    </row>
    <row r="4467" spans="1:5" x14ac:dyDescent="0.25">
      <c r="A4467" s="1" t="s">
        <v>9141</v>
      </c>
      <c r="B4467" t="s">
        <v>9142</v>
      </c>
    </row>
    <row r="4468" spans="1:5" x14ac:dyDescent="0.25">
      <c r="A4468" s="1" t="s">
        <v>9143</v>
      </c>
      <c r="B4468" t="s">
        <v>9144</v>
      </c>
    </row>
    <row r="4469" spans="1:5" x14ac:dyDescent="0.25">
      <c r="A4469" s="1" t="s">
        <v>42</v>
      </c>
      <c r="B4469" t="s">
        <v>9145</v>
      </c>
    </row>
    <row r="4470" spans="1:5" x14ac:dyDescent="0.25">
      <c r="A4470" s="1" t="s">
        <v>9146</v>
      </c>
      <c r="B4470" t="s">
        <v>9147</v>
      </c>
    </row>
    <row r="4471" spans="1:5" x14ac:dyDescent="0.25">
      <c r="A4471" s="1" t="s">
        <v>9148</v>
      </c>
      <c r="B4471" t="s">
        <v>41</v>
      </c>
    </row>
    <row r="4472" spans="1:5" x14ac:dyDescent="0.25">
      <c r="A4472" s="1" t="s">
        <v>9149</v>
      </c>
      <c r="B4472" t="s">
        <v>9150</v>
      </c>
    </row>
    <row r="4473" spans="1:5" x14ac:dyDescent="0.25">
      <c r="A4473" s="1" t="s">
        <v>40</v>
      </c>
      <c r="B4473" t="s">
        <v>9151</v>
      </c>
    </row>
    <row r="4474" spans="1:5" x14ac:dyDescent="0.25">
      <c r="A4474" s="1" t="s">
        <v>39</v>
      </c>
      <c r="B4474" t="s">
        <v>9152</v>
      </c>
      <c r="E4474">
        <v>288.04000000000002</v>
      </c>
    </row>
    <row r="4475" spans="1:5" x14ac:dyDescent="0.25">
      <c r="A4475" s="1" t="s">
        <v>38</v>
      </c>
      <c r="B4475" t="s">
        <v>9153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9154</v>
      </c>
      <c r="C4476">
        <v>1946.16</v>
      </c>
      <c r="E4476">
        <v>191.61</v>
      </c>
    </row>
    <row r="4477" spans="1:5" x14ac:dyDescent="0.25">
      <c r="A4477" s="1" t="s">
        <v>9155</v>
      </c>
      <c r="B4477" t="s">
        <v>9156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9157</v>
      </c>
      <c r="E4478">
        <v>393.22</v>
      </c>
    </row>
    <row r="4479" spans="1:5" x14ac:dyDescent="0.25">
      <c r="A4479" s="1" t="s">
        <v>35</v>
      </c>
      <c r="B4479" t="s">
        <v>9158</v>
      </c>
      <c r="E4479">
        <f>SUM(E4474:E4478)</f>
        <v>1946.16</v>
      </c>
    </row>
    <row r="4480" spans="1:5" x14ac:dyDescent="0.25">
      <c r="A4480" s="1" t="s">
        <v>34</v>
      </c>
      <c r="B4480" t="s">
        <v>9159</v>
      </c>
    </row>
    <row r="4481" spans="1:2" x14ac:dyDescent="0.25">
      <c r="A4481" s="1" t="s">
        <v>9160</v>
      </c>
      <c r="B4481" t="s">
        <v>9161</v>
      </c>
    </row>
    <row r="4482" spans="1:2" x14ac:dyDescent="0.25">
      <c r="A4482" s="1" t="s">
        <v>33</v>
      </c>
      <c r="B4482" t="s">
        <v>9162</v>
      </c>
    </row>
    <row r="4483" spans="1:2" x14ac:dyDescent="0.25">
      <c r="A4483" s="1" t="s">
        <v>32</v>
      </c>
      <c r="B4483" t="s">
        <v>9163</v>
      </c>
    </row>
    <row r="4484" spans="1:2" x14ac:dyDescent="0.25">
      <c r="A4484" s="1" t="s">
        <v>9164</v>
      </c>
      <c r="B4484" t="s">
        <v>9165</v>
      </c>
    </row>
    <row r="4485" spans="1:2" x14ac:dyDescent="0.25">
      <c r="A4485" s="1" t="s">
        <v>9166</v>
      </c>
      <c r="B4485" t="s">
        <v>9167</v>
      </c>
    </row>
    <row r="4486" spans="1:2" x14ac:dyDescent="0.25">
      <c r="A4486" s="1" t="s">
        <v>9168</v>
      </c>
      <c r="B4486" t="s">
        <v>9169</v>
      </c>
    </row>
    <row r="4487" spans="1:2" x14ac:dyDescent="0.25">
      <c r="A4487" s="1" t="s">
        <v>9170</v>
      </c>
      <c r="B4487" t="s">
        <v>9171</v>
      </c>
    </row>
    <row r="4488" spans="1:2" x14ac:dyDescent="0.25">
      <c r="A4488" s="1" t="s">
        <v>6843</v>
      </c>
      <c r="B4488" t="s">
        <v>9172</v>
      </c>
    </row>
    <row r="4489" spans="1:2" x14ac:dyDescent="0.25">
      <c r="A4489" s="1" t="s">
        <v>9173</v>
      </c>
      <c r="B4489" t="s">
        <v>9174</v>
      </c>
    </row>
    <row r="4490" spans="1:2" x14ac:dyDescent="0.25">
      <c r="A4490" s="1" t="s">
        <v>9175</v>
      </c>
      <c r="B4490" t="s">
        <v>9176</v>
      </c>
    </row>
    <row r="4491" spans="1:2" x14ac:dyDescent="0.25">
      <c r="A4491" s="1" t="s">
        <v>5111</v>
      </c>
      <c r="B4491" t="s">
        <v>9177</v>
      </c>
    </row>
    <row r="4492" spans="1:2" x14ac:dyDescent="0.25">
      <c r="A4492" s="1" t="s">
        <v>9178</v>
      </c>
      <c r="B4492" t="s">
        <v>9179</v>
      </c>
    </row>
    <row r="4493" spans="1:2" x14ac:dyDescent="0.25">
      <c r="A4493" s="1" t="s">
        <v>9180</v>
      </c>
      <c r="B4493" t="s">
        <v>9181</v>
      </c>
    </row>
    <row r="4494" spans="1:2" x14ac:dyDescent="0.25">
      <c r="A4494" s="1" t="s">
        <v>9182</v>
      </c>
      <c r="B4494" t="s">
        <v>9183</v>
      </c>
    </row>
    <row r="4495" spans="1:2" x14ac:dyDescent="0.25">
      <c r="A4495" s="1" t="s">
        <v>3874</v>
      </c>
      <c r="B4495" t="s">
        <v>9184</v>
      </c>
    </row>
    <row r="4496" spans="1:2" x14ac:dyDescent="0.25">
      <c r="A4496" s="1" t="s">
        <v>9185</v>
      </c>
      <c r="B4496" t="s">
        <v>9186</v>
      </c>
    </row>
    <row r="4497" spans="1:2" x14ac:dyDescent="0.25">
      <c r="A4497" s="1" t="s">
        <v>9187</v>
      </c>
      <c r="B4497" t="s">
        <v>9188</v>
      </c>
    </row>
    <row r="4498" spans="1:2" x14ac:dyDescent="0.25">
      <c r="A4498" s="1" t="s">
        <v>9189</v>
      </c>
      <c r="B4498" t="s">
        <v>9190</v>
      </c>
    </row>
    <row r="4499" spans="1:2" x14ac:dyDescent="0.25">
      <c r="A4499" s="1" t="s">
        <v>9191</v>
      </c>
      <c r="B4499" t="s">
        <v>9192</v>
      </c>
    </row>
    <row r="4500" spans="1:2" x14ac:dyDescent="0.25">
      <c r="A4500" s="1" t="s">
        <v>9193</v>
      </c>
      <c r="B4500" t="s">
        <v>9194</v>
      </c>
    </row>
    <row r="4501" spans="1:2" x14ac:dyDescent="0.25">
      <c r="A4501" s="1" t="s">
        <v>9195</v>
      </c>
      <c r="B4501" t="s">
        <v>9196</v>
      </c>
    </row>
    <row r="4502" spans="1:2" x14ac:dyDescent="0.25">
      <c r="A4502" s="1" t="s">
        <v>9197</v>
      </c>
      <c r="B4502" t="s">
        <v>9198</v>
      </c>
    </row>
    <row r="4503" spans="1:2" x14ac:dyDescent="0.25">
      <c r="A4503" s="1" t="s">
        <v>9199</v>
      </c>
      <c r="B4503" t="s">
        <v>9200</v>
      </c>
    </row>
    <row r="4504" spans="1:2" x14ac:dyDescent="0.25">
      <c r="A4504" s="1" t="s">
        <v>9201</v>
      </c>
      <c r="B4504" t="s">
        <v>9202</v>
      </c>
    </row>
    <row r="4505" spans="1:2" x14ac:dyDescent="0.25">
      <c r="A4505" s="1" t="s">
        <v>9203</v>
      </c>
      <c r="B4505" t="s">
        <v>9204</v>
      </c>
    </row>
    <row r="4506" spans="1:2" x14ac:dyDescent="0.25">
      <c r="A4506" s="1" t="s">
        <v>9205</v>
      </c>
      <c r="B4506" t="s">
        <v>9206</v>
      </c>
    </row>
    <row r="4507" spans="1:2" x14ac:dyDescent="0.25">
      <c r="A4507" s="1" t="s">
        <v>9207</v>
      </c>
      <c r="B4507" t="s">
        <v>9208</v>
      </c>
    </row>
    <row r="4508" spans="1:2" x14ac:dyDescent="0.25">
      <c r="A4508" s="1" t="s">
        <v>9209</v>
      </c>
      <c r="B4508" t="s">
        <v>9210</v>
      </c>
    </row>
    <row r="4509" spans="1:2" x14ac:dyDescent="0.25">
      <c r="A4509" s="1" t="s">
        <v>2475</v>
      </c>
      <c r="B4509" t="s">
        <v>9211</v>
      </c>
    </row>
    <row r="4510" spans="1:2" x14ac:dyDescent="0.25">
      <c r="A4510" s="1" t="s">
        <v>1672</v>
      </c>
      <c r="B4510" t="s">
        <v>9212</v>
      </c>
    </row>
    <row r="4511" spans="1:2" x14ac:dyDescent="0.25">
      <c r="A4511" s="1" t="s">
        <v>9213</v>
      </c>
      <c r="B4511" t="s">
        <v>9214</v>
      </c>
    </row>
    <row r="4512" spans="1:2" x14ac:dyDescent="0.25">
      <c r="A4512" s="1" t="s">
        <v>9215</v>
      </c>
      <c r="B4512" t="s">
        <v>9216</v>
      </c>
    </row>
    <row r="4513" spans="1:2" x14ac:dyDescent="0.25">
      <c r="A4513" s="1" t="s">
        <v>5755</v>
      </c>
      <c r="B4513" t="s">
        <v>9217</v>
      </c>
    </row>
    <row r="4514" spans="1:2" x14ac:dyDescent="0.25">
      <c r="A4514" s="1" t="s">
        <v>9218</v>
      </c>
      <c r="B4514" t="s">
        <v>9219</v>
      </c>
    </row>
    <row r="4515" spans="1:2" x14ac:dyDescent="0.25">
      <c r="A4515" s="1" t="s">
        <v>9220</v>
      </c>
      <c r="B4515" t="s">
        <v>9221</v>
      </c>
    </row>
    <row r="4516" spans="1:2" x14ac:dyDescent="0.25">
      <c r="A4516" s="1" t="s">
        <v>9222</v>
      </c>
      <c r="B4516" t="s">
        <v>9223</v>
      </c>
    </row>
    <row r="4517" spans="1:2" x14ac:dyDescent="0.25">
      <c r="A4517" s="1" t="s">
        <v>9224</v>
      </c>
      <c r="B4517" t="s">
        <v>9225</v>
      </c>
    </row>
    <row r="4518" spans="1:2" x14ac:dyDescent="0.25">
      <c r="A4518" s="1" t="s">
        <v>9226</v>
      </c>
      <c r="B4518" t="s">
        <v>9227</v>
      </c>
    </row>
    <row r="4519" spans="1:2" x14ac:dyDescent="0.25">
      <c r="A4519" s="1" t="s">
        <v>9228</v>
      </c>
      <c r="B4519" t="s">
        <v>9229</v>
      </c>
    </row>
    <row r="4520" spans="1:2" x14ac:dyDescent="0.25">
      <c r="A4520" s="1" t="s">
        <v>3089</v>
      </c>
      <c r="B4520" t="s">
        <v>9230</v>
      </c>
    </row>
    <row r="4521" spans="1:2" x14ac:dyDescent="0.25">
      <c r="A4521" s="1" t="s">
        <v>9231</v>
      </c>
      <c r="B4521" t="s">
        <v>9232</v>
      </c>
    </row>
    <row r="4522" spans="1:2" x14ac:dyDescent="0.25">
      <c r="A4522" s="1" t="s">
        <v>9233</v>
      </c>
      <c r="B4522" t="s">
        <v>9234</v>
      </c>
    </row>
    <row r="4523" spans="1:2" x14ac:dyDescent="0.25">
      <c r="A4523" s="1" t="s">
        <v>9235</v>
      </c>
      <c r="B4523" t="s">
        <v>9236</v>
      </c>
    </row>
    <row r="4524" spans="1:2" x14ac:dyDescent="0.25">
      <c r="A4524" s="1" t="s">
        <v>9237</v>
      </c>
      <c r="B4524" t="s">
        <v>9238</v>
      </c>
    </row>
    <row r="4525" spans="1:2" x14ac:dyDescent="0.25">
      <c r="A4525" s="1" t="s">
        <v>9239</v>
      </c>
      <c r="B4525" t="s">
        <v>9240</v>
      </c>
    </row>
    <row r="4526" spans="1:2" x14ac:dyDescent="0.25">
      <c r="A4526" s="1" t="s">
        <v>9241</v>
      </c>
      <c r="B4526" t="s">
        <v>9242</v>
      </c>
    </row>
    <row r="4527" spans="1:2" x14ac:dyDescent="0.25">
      <c r="A4527" s="1" t="s">
        <v>9243</v>
      </c>
      <c r="B4527" t="s">
        <v>9244</v>
      </c>
    </row>
    <row r="4528" spans="1:2" x14ac:dyDescent="0.25">
      <c r="A4528" s="1" t="s">
        <v>9245</v>
      </c>
      <c r="B4528" t="s">
        <v>9246</v>
      </c>
    </row>
    <row r="4529" spans="1:2" x14ac:dyDescent="0.25">
      <c r="A4529" s="1" t="s">
        <v>7494</v>
      </c>
      <c r="B4529" t="s">
        <v>9247</v>
      </c>
    </row>
    <row r="4530" spans="1:2" x14ac:dyDescent="0.25">
      <c r="A4530" s="1" t="s">
        <v>9248</v>
      </c>
      <c r="B4530" t="s">
        <v>9249</v>
      </c>
    </row>
    <row r="4531" spans="1:2" x14ac:dyDescent="0.25">
      <c r="A4531" s="1" t="s">
        <v>9250</v>
      </c>
      <c r="B4531" t="s">
        <v>9251</v>
      </c>
    </row>
    <row r="4532" spans="1:2" x14ac:dyDescent="0.25">
      <c r="A4532" s="1" t="s">
        <v>9252</v>
      </c>
      <c r="B4532" t="s">
        <v>9253</v>
      </c>
    </row>
    <row r="4533" spans="1:2" x14ac:dyDescent="0.25">
      <c r="A4533" s="1" t="s">
        <v>9254</v>
      </c>
      <c r="B4533" t="s">
        <v>9255</v>
      </c>
    </row>
    <row r="4534" spans="1:2" x14ac:dyDescent="0.25">
      <c r="A4534" s="1" t="s">
        <v>9256</v>
      </c>
      <c r="B4534" t="s">
        <v>9257</v>
      </c>
    </row>
    <row r="4535" spans="1:2" x14ac:dyDescent="0.25">
      <c r="A4535" s="1" t="s">
        <v>2453</v>
      </c>
      <c r="B4535" t="s">
        <v>9258</v>
      </c>
    </row>
    <row r="4536" spans="1:2" x14ac:dyDescent="0.25">
      <c r="A4536" s="1" t="s">
        <v>9259</v>
      </c>
      <c r="B4536" t="s">
        <v>9260</v>
      </c>
    </row>
    <row r="4537" spans="1:2" x14ac:dyDescent="0.25">
      <c r="A4537" s="1" t="s">
        <v>9261</v>
      </c>
      <c r="B4537" t="s">
        <v>9262</v>
      </c>
    </row>
    <row r="4538" spans="1:2" x14ac:dyDescent="0.25">
      <c r="A4538" s="1" t="s">
        <v>9263</v>
      </c>
      <c r="B4538" t="s">
        <v>9264</v>
      </c>
    </row>
    <row r="4539" spans="1:2" x14ac:dyDescent="0.25">
      <c r="A4539" s="1" t="s">
        <v>3984</v>
      </c>
      <c r="B4539" t="s">
        <v>9265</v>
      </c>
    </row>
    <row r="4540" spans="1:2" x14ac:dyDescent="0.25">
      <c r="A4540" s="1" t="s">
        <v>9266</v>
      </c>
      <c r="B4540" t="s">
        <v>9267</v>
      </c>
    </row>
    <row r="4541" spans="1:2" x14ac:dyDescent="0.25">
      <c r="A4541" s="1" t="s">
        <v>9268</v>
      </c>
      <c r="B4541" t="s">
        <v>9269</v>
      </c>
    </row>
    <row r="4542" spans="1:2" x14ac:dyDescent="0.25">
      <c r="A4542" s="1" t="s">
        <v>3704</v>
      </c>
      <c r="B4542" t="s">
        <v>9270</v>
      </c>
    </row>
    <row r="4543" spans="1:2" x14ac:dyDescent="0.25">
      <c r="A4543" s="1" t="s">
        <v>9271</v>
      </c>
      <c r="B4543" t="s">
        <v>9272</v>
      </c>
    </row>
    <row r="4544" spans="1:2" x14ac:dyDescent="0.25">
      <c r="A4544" s="1" t="s">
        <v>9273</v>
      </c>
      <c r="B4544" t="s">
        <v>9274</v>
      </c>
    </row>
    <row r="4545" spans="1:2" x14ac:dyDescent="0.25">
      <c r="A4545" s="1" t="s">
        <v>9275</v>
      </c>
      <c r="B4545" t="s">
        <v>9276</v>
      </c>
    </row>
    <row r="4546" spans="1:2" x14ac:dyDescent="0.25">
      <c r="A4546" s="1" t="s">
        <v>7369</v>
      </c>
      <c r="B4546" t="s">
        <v>9277</v>
      </c>
    </row>
    <row r="4547" spans="1:2" x14ac:dyDescent="0.25">
      <c r="A4547" s="1" t="s">
        <v>9278</v>
      </c>
      <c r="B4547" t="s">
        <v>9279</v>
      </c>
    </row>
    <row r="4548" spans="1:2" x14ac:dyDescent="0.25">
      <c r="A4548" s="1" t="s">
        <v>9280</v>
      </c>
      <c r="B4548" t="s">
        <v>9281</v>
      </c>
    </row>
    <row r="4549" spans="1:2" x14ac:dyDescent="0.25">
      <c r="A4549" s="1" t="s">
        <v>9282</v>
      </c>
      <c r="B4549" t="s">
        <v>9283</v>
      </c>
    </row>
    <row r="4550" spans="1:2" x14ac:dyDescent="0.25">
      <c r="A4550" s="1" t="s">
        <v>9284</v>
      </c>
      <c r="B4550" t="s">
        <v>9285</v>
      </c>
    </row>
    <row r="4551" spans="1:2" x14ac:dyDescent="0.25">
      <c r="A4551" s="1" t="s">
        <v>2192</v>
      </c>
      <c r="B4551" t="s">
        <v>9286</v>
      </c>
    </row>
    <row r="4552" spans="1:2" x14ac:dyDescent="0.25">
      <c r="A4552" s="1" t="s">
        <v>9287</v>
      </c>
      <c r="B4552" t="s">
        <v>9288</v>
      </c>
    </row>
    <row r="4553" spans="1:2" x14ac:dyDescent="0.25">
      <c r="A4553" s="1" t="s">
        <v>9289</v>
      </c>
      <c r="B4553" t="s">
        <v>9290</v>
      </c>
    </row>
    <row r="4554" spans="1:2" x14ac:dyDescent="0.25">
      <c r="A4554" s="1" t="s">
        <v>9291</v>
      </c>
      <c r="B4554" t="s">
        <v>9292</v>
      </c>
    </row>
    <row r="4555" spans="1:2" x14ac:dyDescent="0.25">
      <c r="A4555" s="1" t="s">
        <v>9293</v>
      </c>
      <c r="B4555" t="s">
        <v>9294</v>
      </c>
    </row>
    <row r="4556" spans="1:2" x14ac:dyDescent="0.25">
      <c r="A4556" s="1" t="s">
        <v>9295</v>
      </c>
      <c r="B4556" t="s">
        <v>9296</v>
      </c>
    </row>
    <row r="4557" spans="1:2" x14ac:dyDescent="0.25">
      <c r="A4557" s="1" t="s">
        <v>9297</v>
      </c>
      <c r="B4557" t="s">
        <v>9298</v>
      </c>
    </row>
    <row r="4558" spans="1:2" x14ac:dyDescent="0.25">
      <c r="A4558" s="1" t="s">
        <v>9299</v>
      </c>
      <c r="B4558" t="s">
        <v>9300</v>
      </c>
    </row>
    <row r="4559" spans="1:2" x14ac:dyDescent="0.25">
      <c r="A4559" s="1" t="s">
        <v>7484</v>
      </c>
      <c r="B4559" t="s">
        <v>9301</v>
      </c>
    </row>
    <row r="4560" spans="1:2" x14ac:dyDescent="0.25">
      <c r="A4560" s="1" t="s">
        <v>9302</v>
      </c>
      <c r="B4560" t="s">
        <v>9303</v>
      </c>
    </row>
    <row r="4561" spans="1:2" x14ac:dyDescent="0.25">
      <c r="A4561" s="1" t="s">
        <v>9304</v>
      </c>
      <c r="B4561" t="s">
        <v>9305</v>
      </c>
    </row>
    <row r="4562" spans="1:2" x14ac:dyDescent="0.25">
      <c r="A4562" s="1" t="s">
        <v>9306</v>
      </c>
      <c r="B4562" t="s">
        <v>9307</v>
      </c>
    </row>
    <row r="4563" spans="1:2" x14ac:dyDescent="0.25">
      <c r="A4563" s="1" t="s">
        <v>9308</v>
      </c>
      <c r="B4563" t="s">
        <v>9309</v>
      </c>
    </row>
    <row r="4564" spans="1:2" x14ac:dyDescent="0.25">
      <c r="A4564" s="1" t="s">
        <v>9310</v>
      </c>
      <c r="B4564" t="s">
        <v>9311</v>
      </c>
    </row>
    <row r="4565" spans="1:2" x14ac:dyDescent="0.25">
      <c r="A4565" s="1" t="s">
        <v>9312</v>
      </c>
      <c r="B4565" t="s">
        <v>9313</v>
      </c>
    </row>
    <row r="4566" spans="1:2" x14ac:dyDescent="0.25">
      <c r="A4566" s="1" t="s">
        <v>9314</v>
      </c>
      <c r="B4566" t="s">
        <v>9315</v>
      </c>
    </row>
    <row r="4567" spans="1:2" x14ac:dyDescent="0.25">
      <c r="A4567" s="1" t="s">
        <v>9316</v>
      </c>
      <c r="B4567" t="s">
        <v>9317</v>
      </c>
    </row>
    <row r="4568" spans="1:2" x14ac:dyDescent="0.25">
      <c r="A4568" s="1" t="s">
        <v>9318</v>
      </c>
      <c r="B4568" t="s">
        <v>9319</v>
      </c>
    </row>
    <row r="4569" spans="1:2" x14ac:dyDescent="0.25">
      <c r="A4569" s="1" t="s">
        <v>9320</v>
      </c>
      <c r="B4569" t="s">
        <v>9321</v>
      </c>
    </row>
    <row r="4570" spans="1:2" x14ac:dyDescent="0.25">
      <c r="A4570" s="1" t="s">
        <v>9322</v>
      </c>
      <c r="B4570" t="s">
        <v>9323</v>
      </c>
    </row>
    <row r="4571" spans="1:2" x14ac:dyDescent="0.25">
      <c r="A4571" s="1" t="s">
        <v>9324</v>
      </c>
      <c r="B4571" t="s">
        <v>9325</v>
      </c>
    </row>
    <row r="4572" spans="1:2" x14ac:dyDescent="0.25">
      <c r="A4572" s="1" t="s">
        <v>9326</v>
      </c>
      <c r="B4572" t="s">
        <v>9327</v>
      </c>
    </row>
    <row r="4573" spans="1:2" x14ac:dyDescent="0.25">
      <c r="A4573" s="1" t="s">
        <v>5037</v>
      </c>
      <c r="B4573" t="s">
        <v>9328</v>
      </c>
    </row>
    <row r="4574" spans="1:2" x14ac:dyDescent="0.25">
      <c r="A4574" s="1" t="s">
        <v>9329</v>
      </c>
      <c r="B4574" t="s">
        <v>9330</v>
      </c>
    </row>
    <row r="4575" spans="1:2" x14ac:dyDescent="0.25">
      <c r="A4575" s="1" t="s">
        <v>9331</v>
      </c>
      <c r="B4575" t="s">
        <v>9332</v>
      </c>
    </row>
    <row r="4576" spans="1:2" x14ac:dyDescent="0.25">
      <c r="A4576" s="1" t="s">
        <v>2758</v>
      </c>
      <c r="B4576" t="s">
        <v>9333</v>
      </c>
    </row>
    <row r="4577" spans="1:2" x14ac:dyDescent="0.25">
      <c r="A4577" s="1" t="s">
        <v>9334</v>
      </c>
      <c r="B4577" t="s">
        <v>9335</v>
      </c>
    </row>
    <row r="4578" spans="1:2" x14ac:dyDescent="0.25">
      <c r="A4578" s="1" t="s">
        <v>9336</v>
      </c>
      <c r="B4578" t="s">
        <v>9337</v>
      </c>
    </row>
    <row r="4579" spans="1:2" x14ac:dyDescent="0.25">
      <c r="A4579" s="1" t="s">
        <v>9338</v>
      </c>
      <c r="B4579" t="s">
        <v>9339</v>
      </c>
    </row>
    <row r="4580" spans="1:2" x14ac:dyDescent="0.25">
      <c r="A4580" s="1" t="s">
        <v>9062</v>
      </c>
      <c r="B4580" t="s">
        <v>9340</v>
      </c>
    </row>
    <row r="4581" spans="1:2" x14ac:dyDescent="0.25">
      <c r="A4581" s="1" t="s">
        <v>9061</v>
      </c>
      <c r="B4581" t="s">
        <v>9341</v>
      </c>
    </row>
    <row r="4582" spans="1:2" x14ac:dyDescent="0.25">
      <c r="A4582" s="22" t="s">
        <v>9342</v>
      </c>
      <c r="B4582" t="s">
        <v>9343</v>
      </c>
    </row>
    <row r="4583" spans="1:2" x14ac:dyDescent="0.25">
      <c r="A4583" s="22" t="s">
        <v>9344</v>
      </c>
      <c r="B4583" t="s">
        <v>9345</v>
      </c>
    </row>
    <row r="4584" spans="1:2" x14ac:dyDescent="0.25">
      <c r="A4584" s="22" t="s">
        <v>9346</v>
      </c>
      <c r="B4584" t="s">
        <v>9347</v>
      </c>
    </row>
    <row r="4585" spans="1:2" x14ac:dyDescent="0.25">
      <c r="A4585" s="22" t="s">
        <v>9064</v>
      </c>
      <c r="B4585" t="s">
        <v>9065</v>
      </c>
    </row>
    <row r="4586" spans="1:2" x14ac:dyDescent="0.25">
      <c r="A4586" s="22" t="s">
        <v>9057</v>
      </c>
      <c r="B4586" t="s">
        <v>9058</v>
      </c>
    </row>
    <row r="4587" spans="1:2" x14ac:dyDescent="0.25">
      <c r="A4587" s="22" t="s">
        <v>9059</v>
      </c>
      <c r="B4587" t="s">
        <v>9060</v>
      </c>
    </row>
    <row r="4588" spans="1:2" x14ac:dyDescent="0.25">
      <c r="A4588" s="22" t="s">
        <v>9351</v>
      </c>
      <c r="B4588" t="s">
        <v>9352</v>
      </c>
    </row>
    <row r="4589" spans="1:2" x14ac:dyDescent="0.25">
      <c r="A4589" s="22" t="s">
        <v>9353</v>
      </c>
      <c r="B4589" t="s">
        <v>9354</v>
      </c>
    </row>
    <row r="4590" spans="1:2" x14ac:dyDescent="0.25">
      <c r="A4590" s="22" t="s">
        <v>9358</v>
      </c>
      <c r="B4590" t="s">
        <v>9359</v>
      </c>
    </row>
    <row r="4591" spans="1:2" x14ac:dyDescent="0.25">
      <c r="A4591" s="22" t="s">
        <v>9063</v>
      </c>
      <c r="B4591" t="s">
        <v>9360</v>
      </c>
    </row>
    <row r="4592" spans="1:2" x14ac:dyDescent="0.25">
      <c r="A4592" s="22" t="s">
        <v>9361</v>
      </c>
      <c r="B4592" t="s">
        <v>9362</v>
      </c>
    </row>
    <row r="4593" spans="1:2" x14ac:dyDescent="0.25">
      <c r="A4593" s="22" t="s">
        <v>9363</v>
      </c>
      <c r="B4593" t="s">
        <v>9364</v>
      </c>
    </row>
    <row r="4594" spans="1:2" x14ac:dyDescent="0.25">
      <c r="A4594" s="22" t="s">
        <v>9394</v>
      </c>
      <c r="B4594" t="s">
        <v>9395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topLeftCell="I1" workbookViewId="0">
      <selection activeCell="R3" sqref="R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8796</v>
      </c>
    </row>
    <row r="3" spans="1:19" x14ac:dyDescent="0.25">
      <c r="A3" t="s">
        <v>8797</v>
      </c>
      <c r="B3" t="s">
        <v>8798</v>
      </c>
      <c r="C3" t="s">
        <v>8800</v>
      </c>
      <c r="D3" t="s">
        <v>8801</v>
      </c>
      <c r="F3" t="s">
        <v>8802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8799</v>
      </c>
    </row>
    <row r="4" spans="1:19" x14ac:dyDescent="0.25">
      <c r="A4" t="s">
        <v>8797</v>
      </c>
      <c r="B4" t="s">
        <v>8798</v>
      </c>
      <c r="C4" t="s">
        <v>8803</v>
      </c>
      <c r="D4" t="s">
        <v>8804</v>
      </c>
      <c r="F4" t="s">
        <v>8802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8799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zoomScaleNormal="100" workbookViewId="0">
      <selection activeCell="F11" sqref="F11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8" customFormat="1" ht="44.25" customHeight="1" x14ac:dyDescent="0.2">
      <c r="A1" s="90"/>
      <c r="B1" s="132"/>
      <c r="C1" s="133"/>
      <c r="D1" s="130" t="s">
        <v>8955</v>
      </c>
      <c r="E1" s="131"/>
      <c r="F1" s="131"/>
      <c r="I1" s="89"/>
    </row>
    <row r="3" spans="1:10 16383:16383" ht="21.75" customHeight="1" x14ac:dyDescent="0.25">
      <c r="D3" s="85" t="s">
        <v>8574</v>
      </c>
      <c r="E3" s="86" t="s">
        <v>7944</v>
      </c>
      <c r="F3" s="87" t="s">
        <v>8776</v>
      </c>
      <c r="G3" s="77"/>
      <c r="H3" s="85" t="s">
        <v>8777</v>
      </c>
      <c r="I3" s="86" t="s">
        <v>8758</v>
      </c>
      <c r="XFC3" t="s">
        <v>7944</v>
      </c>
    </row>
    <row r="4" spans="1:10 16383:16383" ht="18" customHeight="1" x14ac:dyDescent="0.25">
      <c r="D4" s="92" t="s">
        <v>8759</v>
      </c>
      <c r="E4" s="93">
        <f>ROUND(SUMIFS(Tabla3[[#All],[V GRAVADAS]],Tabla3[[#All],[MES]],Tabla7[[#Headers],[ENERO]])/(1.13),2)</f>
        <v>1328.76</v>
      </c>
      <c r="F4" s="94"/>
      <c r="G4" s="111"/>
      <c r="H4" s="92" t="s">
        <v>8760</v>
      </c>
      <c r="I4" s="116">
        <f>ROUND(F7*0.13-F11*0.13-E13-E14,2)</f>
        <v>43.95</v>
      </c>
      <c r="XFC4" t="s">
        <v>7981</v>
      </c>
    </row>
    <row r="5" spans="1:10 16383:16383" ht="18" customHeight="1" x14ac:dyDescent="0.25">
      <c r="D5" s="92" t="s">
        <v>8761</v>
      </c>
      <c r="E5" s="93">
        <f>ROUND(SUMIFS(Tabla2[[#All],[V. GRAVADA]],Tabla2[[#All],[MES]],Tabla7[[#Headers],[ENERO]],Tabla2[[#All],[TIPO DE DOC]],3),2)</f>
        <v>0</v>
      </c>
      <c r="F5" s="94"/>
      <c r="G5" s="77"/>
      <c r="H5" s="92" t="s">
        <v>8762</v>
      </c>
      <c r="I5" s="102">
        <f>ROUND(F7*0.0175,2)+E15</f>
        <v>23.25</v>
      </c>
      <c r="XFC5" t="s">
        <v>8153</v>
      </c>
    </row>
    <row r="6" spans="1:10 16383:16383" ht="18" customHeight="1" x14ac:dyDescent="0.25">
      <c r="D6" s="92" t="s">
        <v>8763</v>
      </c>
      <c r="E6" s="93">
        <f>ROUND(SUMIFS(Tabla2[[#All],[V. GRAVADA]],Tabla2[[#All],[MES]],Tabla7[[#Headers],[ENERO]],Tabla2[[#All],[TIPO DE DOC]],5),2)</f>
        <v>0</v>
      </c>
      <c r="F6" s="94"/>
      <c r="G6" s="111"/>
      <c r="H6" s="109" t="s">
        <v>8764</v>
      </c>
      <c r="I6" s="103">
        <f>SUM(I4:I5)</f>
        <v>67.2</v>
      </c>
      <c r="XFC6" t="s">
        <v>8265</v>
      </c>
    </row>
    <row r="7" spans="1:10 16383:16383" ht="18" customHeight="1" x14ac:dyDescent="0.25">
      <c r="D7" s="120" t="s">
        <v>8774</v>
      </c>
      <c r="E7" s="121"/>
      <c r="F7" s="122">
        <f>+E4+E5-E6</f>
        <v>1328.76</v>
      </c>
      <c r="G7" s="77"/>
      <c r="H7" s="83"/>
      <c r="I7" s="84"/>
      <c r="XFC7" t="s">
        <v>8322</v>
      </c>
    </row>
    <row r="8" spans="1:10 16383:16383" ht="18" customHeight="1" x14ac:dyDescent="0.25">
      <c r="D8" s="92" t="s">
        <v>8765</v>
      </c>
      <c r="E8" s="93">
        <f>SUMIFS(Tabla1[[#All],[C. GRAVADA]],Tabla1[[#All],[MES]],Tabla7[[#Headers],[ENERO]],Tabla1[[#All],[TIPO DE DOC]],"03")</f>
        <v>990.65000000000009</v>
      </c>
      <c r="F8" s="95"/>
      <c r="G8" s="111"/>
      <c r="H8" s="77"/>
      <c r="I8" s="78"/>
      <c r="J8" s="15"/>
      <c r="XFC8" t="s">
        <v>8323</v>
      </c>
    </row>
    <row r="9" spans="1:10 16383:16383" ht="18" customHeight="1" x14ac:dyDescent="0.25">
      <c r="D9" s="92" t="s">
        <v>8766</v>
      </c>
      <c r="E9" s="93">
        <f>SUMIFS(Tabla1[[#All],[IMPOR BIENES]],Tabla1[[#All],[MES]],Tabla7[[#Headers],[ENERO]],Tabla1[[#All],[TIPO DE DOC]],12)</f>
        <v>0</v>
      </c>
      <c r="F9" s="95"/>
      <c r="G9" s="111"/>
      <c r="H9" s="77"/>
      <c r="I9" s="78"/>
      <c r="J9" s="15"/>
      <c r="XFC9" t="s">
        <v>8324</v>
      </c>
    </row>
    <row r="10" spans="1:10 16383:16383" ht="18" customHeight="1" x14ac:dyDescent="0.25">
      <c r="D10" s="92" t="s">
        <v>8767</v>
      </c>
      <c r="E10" s="93">
        <f>SUMIFS(Tabla1[[#All],[C. GRAVADA]],Tabla1[[#All],[MES]],Tabla7[[#Headers],[ENERO]],Tabla1[[#All],[TIPO DE DOC]],"05")</f>
        <v>0</v>
      </c>
      <c r="F10" s="96"/>
      <c r="XFC10" t="s">
        <v>8325</v>
      </c>
    </row>
    <row r="11" spans="1:10 16383:16383" ht="18" customHeight="1" x14ac:dyDescent="0.25">
      <c r="D11" s="120" t="s">
        <v>8775</v>
      </c>
      <c r="E11" s="121"/>
      <c r="F11" s="122">
        <f>IFERROR(+E8+E9-E10,"")</f>
        <v>990.65000000000009</v>
      </c>
      <c r="G11" s="15"/>
      <c r="XFC11" t="s">
        <v>8326</v>
      </c>
    </row>
    <row r="12" spans="1:10 16383:16383" ht="18" customHeight="1" x14ac:dyDescent="0.25">
      <c r="D12" s="92" t="s">
        <v>8768</v>
      </c>
      <c r="E12" s="93">
        <f>SUMIFS(Tabla1[[#All],[C. EXENTAS]],Tabla1[[#All],[MES]],Tabla7[[#Headers],[ENERO]],Tabla1[[#All],[TIPO DE DOC]],"03")</f>
        <v>1.86</v>
      </c>
      <c r="F12" s="97"/>
      <c r="G12" s="15"/>
      <c r="XFC12" t="s">
        <v>8327</v>
      </c>
    </row>
    <row r="13" spans="1:10 16383:16383" ht="18" customHeight="1" x14ac:dyDescent="0.25">
      <c r="D13" s="92" t="s">
        <v>8769</v>
      </c>
      <c r="E13" s="93">
        <f>SUMIFS(Tabla1[[#All],[PERCEPCIONES]],Tabla1[[#All],[MES]],Tabla7[[#Headers],[ENERO]],Tabla1[[#All],[TIPO DE DOC]],"03")</f>
        <v>0</v>
      </c>
      <c r="F13" s="98"/>
      <c r="XFC13" t="s">
        <v>8328</v>
      </c>
    </row>
    <row r="14" spans="1:10 16383:16383" ht="18" customHeight="1" x14ac:dyDescent="0.25">
      <c r="D14" s="92" t="s">
        <v>8770</v>
      </c>
      <c r="E14" s="93">
        <f>SUMIFS(Tabla6[[#Headers],[#Data],[Monto Retención 1%]],Tabla6[[#Headers],[#Data],[Mes]],Tabla7[[#Headers],[ENERO]])</f>
        <v>0</v>
      </c>
      <c r="F14" s="99"/>
      <c r="XFC14" t="s">
        <v>8329</v>
      </c>
    </row>
    <row r="15" spans="1:10 16383:16383" ht="18" customHeight="1" x14ac:dyDescent="0.25">
      <c r="D15" s="100" t="s">
        <v>8771</v>
      </c>
      <c r="E15" s="101">
        <f>+Tabla9[[#Totals],[IMPUESTO RETENIDO ]]</f>
        <v>0</v>
      </c>
      <c r="F15" s="97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2024-02-16T20:43:47Z</dcterms:modified>
</cp:coreProperties>
</file>