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3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3" i="7" l="1"/>
  <c r="O113" i="7"/>
  <c r="K113" i="7"/>
  <c r="E3" i="11" s="1"/>
  <c r="E4" i="11" s="1"/>
  <c r="H113" i="7"/>
  <c r="G4" i="6"/>
  <c r="F4" i="6"/>
  <c r="J4" i="6" l="1"/>
  <c r="D4" i="6" s="1"/>
  <c r="U53" i="8"/>
  <c r="R53" i="8"/>
  <c r="Q53" i="8"/>
  <c r="F3" i="11" l="1"/>
  <c r="F4" i="11" s="1"/>
  <c r="G4" i="11" s="1"/>
  <c r="D11" i="5"/>
  <c r="D9" i="5"/>
  <c r="D9" i="6" l="1"/>
  <c r="M7" i="10" l="1"/>
  <c r="N7" i="10"/>
  <c r="O7" i="10"/>
  <c r="O8" i="10" s="1"/>
  <c r="P7" i="10"/>
  <c r="Q7" i="10"/>
  <c r="R7" i="10"/>
  <c r="S7" i="10"/>
  <c r="T7" i="10"/>
  <c r="U7" i="10"/>
  <c r="V7" i="10" s="1"/>
  <c r="L7" i="10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<sst xmlns="http://schemas.openxmlformats.org/spreadsheetml/2006/main" count="1455" uniqueCount="393">
  <si>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</si>
  <si>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</si>
  <si>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</si>
  <si>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</si>
  <si>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</si>
  <si>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</si>
  <si>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</si>
  <si>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</si>
  <si>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</si>
  <si>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</si>
  <si>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</si>
  <si>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</si>
  <si>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</si>
  <si>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</si>
  <si>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</si>
  <si>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</si>
  <si>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</si>
  <si>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</si>
  <si>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</si>
  <si>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</si>
  <si>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</si>
  <si>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</si>
  <si>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</si>
  <si>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</si>
  <si>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</si>
  <si>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</si>
  <si>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</si>
  <si>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</si>
  <si>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</si>
  <si>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</si>
  <si>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</si>
  <si>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</si>
  <si>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</si>
  <si>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</si>
  <si>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</si>
  <si>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</si>
  <si>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</si>
  <si>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</si>
  <si>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</si>
  <si>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</si>
  <si>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</si>
  <si>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</si>
  <si>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</si>
  <si>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</si>
  <si>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</si>
  <si>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</si>
  <si>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</si>
  <si>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</si>
  <si>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</si>
  <si>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</si>
  <si>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</si>
  <si>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</si>
  <si>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</si>
  <si>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</si>
  <si>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</si>
  <si>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</si>
  <si>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</si>
  <si>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</si>
  <si>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</si>
  <si>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</si>
  <si>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</si>
  <si>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</si>
  <si>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</si>
  <si>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</si>
  <si>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</si>
  <si>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</si>
  <si>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</si>
  <si>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</si>
  <si>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</si>
  <si>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</si>
  <si>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</si>
  <si>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</si>
  <si>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</si>
  <si>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</si>
  <si>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</si>
  <si>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</si>
  <si>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</si>
  <si>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</si>
  <si>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</si>
  <si>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</si>
  <si>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</si>
  <si>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</si>
  <si>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</si>
  <si>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</si>
  <si>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</si>
  <si>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</si>
  <si>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</si>
  <si>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</si>
  <si>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</si>
  <si>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</si>
  <si>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</si>
  <si>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</si>
  <si>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</si>
  <si>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</si>
  <si>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</si>
  <si>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</si>
  <si>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</si>
  <si>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</si>
  <si>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</si>
  <si>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</si>
  <si>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</si>
  <si>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</si>
  <si>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</si>
  <si>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</si>
  <si>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</si>
  <si>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</si>
  <si>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</si>
  <si>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</si>
  <si>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</si>
  <si>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</si>
  <si>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</si>
  <si>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</si>
  <si>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</si>
  <si>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</si>
  <si>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</si>
  <si>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</si>
  <si>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</si>
  <si>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</si>
  <si>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</si>
  <si>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</si>
  <si>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</si>
  <si>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</si>
  <si>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</si>
  <si>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</si>
  <si>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</si>
  <si>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</si>
  <si>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</si>
  <si>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</si>
  <si>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</si>
  <si>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</si>
  <si>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</si>
  <si>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</si>
  <si>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</si>
  <si>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</si>
  <si>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</si>
  <si>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</si>
  <si>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</si>
  <si>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</si>
  <si>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</si>
  <si>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</si>
  <si>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</si>
  <si>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</si>
  <si>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</si>
  <si>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</si>
  <si>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</si>
  <si>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</si>
  <si>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</si>
  <si>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</si>
  <si>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</si>
  <si>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</si>
  <si>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</si>
  <si>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</si>
  <si>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</si>
  <si>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</si>
  <si>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</si>
  <si>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</si>
  <si>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</si>
  <si>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</si>
  <si>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</si>
  <si>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</si>
  <si>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</si>
  <si>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</si>
  <si>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</si>
  <si>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</si>
  <si>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</si>
  <si>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</si>
  <si>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</si>
  <si>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</si>
  <si>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</si>
  <si>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</si>
  <si>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</si>
  <si>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</si>
  <si>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</si>
  <si>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</si>
  <si>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</si>
  <si>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</si>
  <si>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</si>
  <si>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</si>
  <si>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</si>
  <si>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</si>
  <si>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</si>
  <si>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</si>
  <si>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</si>
  <si>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</si>
  <si>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</si>
  <si>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</si>
  <si>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</si>
  <si>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</si>
  <si>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</si>
  <si>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</si>
  <si>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</si>
  <si>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</si>
  <si>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</si>
  <si>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</si>
  <si>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</si>
  <si>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</si>
  <si>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</si>
  <si>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</si>
  <si>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</si>
  <si>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</si>
  <si>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</si>
  <si>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</si>
  <si>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</si>
  <si>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01</t>
  </si>
  <si>
    <t>12172704921013</t>
  </si>
  <si>
    <t>UNIRAD S.A DE C.V.</t>
  </si>
  <si>
    <t>06143001780012</t>
  </si>
  <si>
    <t>LA CASA DEL REPUESTO S.A DE C.V.</t>
  </si>
  <si>
    <t>05110610820011</t>
  </si>
  <si>
    <t>EL SURCO S.A DE C.V.</t>
  </si>
  <si>
    <t>05221608041014</t>
  </si>
  <si>
    <t>IMPOSERDI S.A DE C.V.</t>
  </si>
  <si>
    <t>05112812631064</t>
  </si>
  <si>
    <t>ARISTIDES ORLANDO RIVAS</t>
  </si>
  <si>
    <t>06140309760011</t>
  </si>
  <si>
    <t>PROTECNO S.A DE C.V.</t>
  </si>
  <si>
    <t>06141603061033</t>
  </si>
  <si>
    <t>ARGUZ S.A DE C.V.</t>
  </si>
  <si>
    <t>06141403161033</t>
  </si>
  <si>
    <t>ECSA OPERADORA EL SALVADOR S.A DE C.V.</t>
  </si>
  <si>
    <t>03162905091019</t>
  </si>
  <si>
    <t>AGAPE</t>
  </si>
  <si>
    <t>06112701760010</t>
  </si>
  <si>
    <t>FIDEICOMISO WALTER ARTURO SOUNDY</t>
  </si>
  <si>
    <t>06141106161059</t>
  </si>
  <si>
    <t>LTE RENTA EQUIPOS S.A DE C.V.</t>
  </si>
  <si>
    <t>06142109161080</t>
  </si>
  <si>
    <t>BUSTING S.A DE C.V.</t>
  </si>
  <si>
    <t>05112010720015</t>
  </si>
  <si>
    <t>ACOPACTO DE R.L.</t>
  </si>
  <si>
    <t>05033105421013</t>
  </si>
  <si>
    <t>CAJA DE CREDITO COLON</t>
  </si>
  <si>
    <t>06142411091067</t>
  </si>
  <si>
    <t>CIVIL INFRAESTRUCTURA S.A DE C.V.</t>
  </si>
  <si>
    <t>15041RESIN151832019</t>
  </si>
  <si>
    <t>19BL000C</t>
  </si>
  <si>
    <t>06141611951013</t>
  </si>
  <si>
    <t>DISTRIBUIDORA DE ELECTRICIDAD DELSUR</t>
  </si>
  <si>
    <t>12/08/2021</t>
  </si>
  <si>
    <t>18/08/2021</t>
  </si>
  <si>
    <t>19/08/2021</t>
  </si>
  <si>
    <t>26/08/2021</t>
  </si>
  <si>
    <t>27/08/2021</t>
  </si>
  <si>
    <t>31/08/2021</t>
  </si>
  <si>
    <t>05102905901015</t>
  </si>
  <si>
    <t>CRISTIAN ERICSON MONTERROSA GOMEZ</t>
  </si>
  <si>
    <t>25/08/2021</t>
  </si>
  <si>
    <t>20/08/2021</t>
  </si>
  <si>
    <t>06142604071063</t>
  </si>
  <si>
    <t>INVERSIONES RAMIREZ QUINTANILLA S.A DE C.V.</t>
  </si>
  <si>
    <t>06142006031022</t>
  </si>
  <si>
    <t>FERRUSAL S.A DE C.V.</t>
  </si>
  <si>
    <t>04/08/2021</t>
  </si>
  <si>
    <t>08/08/2021</t>
  </si>
  <si>
    <t>02101809761019</t>
  </si>
  <si>
    <t>ALEJANDRO FRANCISCO MONTOYA GIRON</t>
  </si>
  <si>
    <t>06142708101053</t>
  </si>
  <si>
    <t>GRUPO NSV S.A DE C.V.</t>
  </si>
  <si>
    <t>06142801880014</t>
  </si>
  <si>
    <t>PROCESADORA Y DISTRIBUIDORA NACIONAL S.A DE C.V.</t>
  </si>
  <si>
    <t>07/08/2021</t>
  </si>
  <si>
    <t>06140210081052</t>
  </si>
  <si>
    <t>FERRETERIA EPA S.A DE C.V.</t>
  </si>
  <si>
    <t>21/08/2021</t>
  </si>
  <si>
    <t>02101911710016</t>
  </si>
  <si>
    <t>ALMACENES VIDRI, S.A DE C.V.</t>
  </si>
  <si>
    <t>03/08/2021</t>
  </si>
  <si>
    <t>06140607941015</t>
  </si>
  <si>
    <t>PROMEFAR S.A DE C.V.</t>
  </si>
  <si>
    <t>16/08/2021</t>
  </si>
  <si>
    <t>11180112320023</t>
  </si>
  <si>
    <t xml:space="preserve">MARTA HERMINIA MARTINEZ </t>
  </si>
  <si>
    <t>17/07/2021</t>
  </si>
  <si>
    <t>06142303911015</t>
  </si>
  <si>
    <t>TELEMOVIL EL SALVADOR S.A DE C.V.</t>
  </si>
  <si>
    <t>SEPTIEMBRE</t>
  </si>
  <si>
    <t>02/09/2021</t>
  </si>
  <si>
    <t>06141310151062</t>
  </si>
  <si>
    <t>MINERALES, S.A DE C.V.</t>
  </si>
  <si>
    <t>03/09/2021</t>
  </si>
  <si>
    <t>06/09/2021</t>
  </si>
  <si>
    <t>14/09/2021</t>
  </si>
  <si>
    <t>17/09/2021</t>
  </si>
  <si>
    <t>15041RESIN563662021</t>
  </si>
  <si>
    <t>21BL000C</t>
  </si>
  <si>
    <t>21/09/2021</t>
  </si>
  <si>
    <t>28/09/2021</t>
  </si>
  <si>
    <t>30/09/2021</t>
  </si>
  <si>
    <t>Total</t>
  </si>
  <si>
    <t>/</t>
  </si>
  <si>
    <t>04/09/2021</t>
  </si>
  <si>
    <t>14070503650018</t>
  </si>
  <si>
    <t>15/09/2021</t>
  </si>
  <si>
    <t>CARLOS DANIS RAMIREZ VENTURA</t>
  </si>
  <si>
    <t>23/08/2021</t>
  </si>
  <si>
    <t>30/08/2021</t>
  </si>
  <si>
    <t>27/09/2021</t>
  </si>
  <si>
    <t>06141312850038</t>
  </si>
  <si>
    <t>20/09/2021</t>
  </si>
  <si>
    <t>IMPRESSA S.A DE C.V.</t>
  </si>
  <si>
    <t>18/09/2021</t>
  </si>
  <si>
    <t>08/09/2021</t>
  </si>
  <si>
    <t>06141204051040</t>
  </si>
  <si>
    <t>AMERICAN IMPORTS, S.A DE C.V.</t>
  </si>
  <si>
    <t>06141105951030</t>
  </si>
  <si>
    <t>SOLUCIONES S.A DE C.V.</t>
  </si>
  <si>
    <t>06141511720027</t>
  </si>
  <si>
    <t>09/09/2021</t>
  </si>
  <si>
    <t xml:space="preserve">SUPER REPUESTOS EL SALVADOR </t>
  </si>
  <si>
    <t>17/08/2021</t>
  </si>
  <si>
    <t>OCTUBRE</t>
  </si>
  <si>
    <t>05/10/2021</t>
  </si>
  <si>
    <t>08/10/2021</t>
  </si>
  <si>
    <t>15/10/2021</t>
  </si>
  <si>
    <t>18/10/2021</t>
  </si>
  <si>
    <t>19/10/2021</t>
  </si>
  <si>
    <t>05110507121010</t>
  </si>
  <si>
    <t>TRANSTEX S.A DE C.V</t>
  </si>
  <si>
    <t>28/10/2021</t>
  </si>
  <si>
    <t>06140207670045</t>
  </si>
  <si>
    <t>MARIO ALBERTO MIRANDA FONSECA</t>
  </si>
  <si>
    <t>01/10/2021</t>
  </si>
  <si>
    <t>14082407031015</t>
  </si>
  <si>
    <t>17/10/2021</t>
  </si>
  <si>
    <t>SEPROMED, S.A DE C.V.</t>
  </si>
  <si>
    <t>06142203891254</t>
  </si>
  <si>
    <t>27/10/2021</t>
  </si>
  <si>
    <t>JOAQUIN ALBERTO QUINTEROS POSADA</t>
  </si>
  <si>
    <t>16/10/2021</t>
  </si>
  <si>
    <t>COMPRAS</t>
  </si>
  <si>
    <t>CCF</t>
  </si>
  <si>
    <t>16/09/2021</t>
  </si>
  <si>
    <t>13/10/2021</t>
  </si>
  <si>
    <t>31/10/2021</t>
  </si>
  <si>
    <t>NOVIEMBRE</t>
  </si>
  <si>
    <t>29/11/2021</t>
  </si>
  <si>
    <t>19BL000F</t>
  </si>
  <si>
    <t>04/11/2021</t>
  </si>
  <si>
    <t>05110506211016</t>
  </si>
  <si>
    <t>GRUPO HERNANDEZ &amp; AMAYA S.A DE C.V.</t>
  </si>
  <si>
    <t>14/11/2021</t>
  </si>
  <si>
    <t>17/11/2021</t>
  </si>
  <si>
    <t>25/11/2021</t>
  </si>
  <si>
    <t>26/11/2021</t>
  </si>
  <si>
    <t>06142405041058</t>
  </si>
  <si>
    <t>DISTRIBUIDORA DE QUIMICOS Y COLORANTES</t>
  </si>
  <si>
    <t>30/11/2021</t>
  </si>
  <si>
    <t>24/11/2021</t>
  </si>
  <si>
    <t>28/11/2021</t>
  </si>
  <si>
    <t>06141108001032</t>
  </si>
  <si>
    <t>UNION COMERCIAL S.A DE C.V.</t>
  </si>
  <si>
    <t>22/10/2021</t>
  </si>
  <si>
    <t>23/10/2021</t>
  </si>
  <si>
    <t>15/11/2021</t>
  </si>
  <si>
    <t>12/11/2021</t>
  </si>
  <si>
    <t>08/11/2021</t>
  </si>
  <si>
    <t>20/11/2021</t>
  </si>
  <si>
    <t>23/11/2021</t>
  </si>
  <si>
    <t>06141106071025</t>
  </si>
  <si>
    <t>16/11/2021</t>
  </si>
  <si>
    <t>FARMACIAS EUROPEAS</t>
  </si>
  <si>
    <t>DICIEMBRE</t>
  </si>
  <si>
    <t>18/12/2021</t>
  </si>
  <si>
    <t>28/12/2021</t>
  </si>
  <si>
    <t>24/12/2021</t>
  </si>
  <si>
    <t>22/12/2021</t>
  </si>
  <si>
    <t>20/12/2021</t>
  </si>
  <si>
    <t>31/12/2021</t>
  </si>
  <si>
    <t>05/12/2021</t>
  </si>
  <si>
    <t>07/12/2021</t>
  </si>
  <si>
    <t>09/12/2021</t>
  </si>
  <si>
    <t>04/12/2021</t>
  </si>
  <si>
    <t>04070802600010</t>
  </si>
  <si>
    <t>15/12/2021</t>
  </si>
  <si>
    <t>JOSE ELIAS ESCOBAR ROMERO</t>
  </si>
  <si>
    <t>21/12/2021</t>
  </si>
  <si>
    <t>14/12/2021</t>
  </si>
  <si>
    <t>06140910131034</t>
  </si>
  <si>
    <t>PRONEGOCIOS S.A DE C.V.</t>
  </si>
  <si>
    <t>05110205951057</t>
  </si>
  <si>
    <t>08/12/2021</t>
  </si>
  <si>
    <t>MELIZA ORTIZ PEDROZA</t>
  </si>
  <si>
    <t>12/12/2021</t>
  </si>
  <si>
    <t>29/12/2021</t>
  </si>
  <si>
    <t>06141210081024</t>
  </si>
  <si>
    <t>GEO CRISDAY S.A DE C.V.</t>
  </si>
  <si>
    <t>06141605860015</t>
  </si>
  <si>
    <t>LIGERAMENTE USADAS, S.A DE C.V.</t>
  </si>
  <si>
    <t>06140403931037</t>
  </si>
  <si>
    <t>TECNIAVES S.A DE C.V.</t>
  </si>
  <si>
    <t>01/12/2021</t>
  </si>
  <si>
    <t>2911</t>
  </si>
  <si>
    <t>16/12/2021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</si>
</sst>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4" borderId="8" xfId="0" applyFont="1" applyFill="1" applyBorder="1"/>
    <xf numFmtId="44" fontId="0" fillId="0" borderId="0" xfId="0" applyNumberFormat="1"/>
    <xf numFmtId="49" fontId="9" fillId="0" borderId="0" xfId="0" applyNumberFormat="1" applyFont="1" applyAlignment="1">
      <alignment horizontal="right"/>
    </xf>
    <xf numFmtId="0" fontId="10" fillId="0" borderId="0" xfId="0" applyFont="1"/>
    <xf numFmtId="49" fontId="10" fillId="0" borderId="0" xfId="0" applyNumberFormat="1" applyFont="1"/>
    <xf numFmtId="0" fontId="7" fillId="3" borderId="6" xfId="0" applyNumberFormat="1" applyFont="1" applyFill="1" applyBorder="1" applyAlignment="1">
      <alignment horizontal="center"/>
    </xf>
    <xf numFmtId="44" fontId="11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113" totalsRowCount="1"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8" dataCellStyle="Moneda"/>
    <tableColumn id="9" name="I. EXENTAS" totalsRowDxfId="17" dataCellStyle="Moneda"/>
    <tableColumn id="10" name="IMPOR EX" totalsRowDxfId="16" dataCellStyle="Moneda"/>
    <tableColumn id="11" name="C. GRAVADA" totalsRowFunction="sum" totalsRowDxfId="15" dataCellStyle="Moneda"/>
    <tableColumn id="12" name="INTER GRAVA" totalsRowDxfId="14" dataCellStyle="Moneda"/>
    <tableColumn id="13" name="IMPOR BIENES" totalsRowDxfId="13" dataCellStyle="Moneda"/>
    <tableColumn id="14" name="IMPOR SERV" totalsRowDxfId="12" dataCellStyle="Moneda"/>
    <tableColumn id="15" name="IVA" totalsRowFunction="sum" totalsRowDxfId="11" dataCellStyle="Moneda"/>
    <tableColumn id="16" name="TOTAL C." totalsRowFunction="sum" totalsRowDxfId="10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53" totalsRowCount="1">
  <autoFilter ref="E2:V52">
    <filterColumn colId="0">
      <filters>
        <filter val="DICIEMBRE"/>
      </filters>
    </filterColumn>
  </autoFilter>
  <sortState ref="E3:V87">
    <sortCondition ref="K2:K87"/>
  </sortState>
  <tableColumns count="18">
    <tableColumn id="1" name="MES" totalsRowLabel="Total"/>
    <tableColumn id="2" name="FECHA" dataDxfId="9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8" dataCellStyle="Moneda"/>
    <tableColumn id="12" name="VENTA NO SUJETA" totalsRowDxfId="7" dataCellStyle="Moneda"/>
    <tableColumn id="13" name="V. GRAVADA" totalsRowFunction="sum" totalsRowDxfId="6" dataCellStyle="Moneda"/>
    <tableColumn id="14" name="D.FISCAL" totalsRowFunction="sum" totalsRowDxfId="5" dataCellStyle="Moneda"/>
    <tableColumn id="15" name="V CTA DE 3" totalsRowDxfId="4" dataCellStyle="Moneda"/>
    <tableColumn id="16" name="D. FISCAL A 3" totalsRowDxfId="3" dataCellStyle="Moneda"/>
    <tableColumn id="17" name="VENTA TOTAL" totalsRowFunction="sum" totalsRowDxfId="2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6" totalsRowShown="0">
  <autoFilter ref="A2:V6">
    <filterColumn colId="0">
      <filters>
        <filter val="DICIEMBRE"/>
      </filters>
    </filterColumn>
  </autoFilter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19"/>
  <sheetViews>
    <sheetView showGridLines="0" zoomScale="85" zoomScaleNormal="85" zoomScaleSheetLayoutView="85" workbookViewId="0">
      <selection activeCell="D26" sqref="D26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6" t="s">
        <v>17</v>
      </c>
      <c r="D3" s="12" t="s">
        <v>361</v>
      </c>
    </row>
    <row r="4" spans="2:10" x14ac:dyDescent="0.25">
      <c r="B4" s="6" t="s">
        <v>2</v>
      </c>
      <c r="D4" s="35" t="str">
        <f>+J4</f>
        <v>29/11/2021</v>
      </c>
      <c r="E4" s="32" t="s">
        <v>391</v>
      </c>
      <c r="F4" s="33" t="str">
        <f>+LEFT(E4,2)</f>
        <v>29</v>
      </c>
      <c r="G4" s="33" t="str">
        <f>+RIGHT(E4,2)</f>
        <v>11</v>
      </c>
      <c r="H4" s="34">
        <v>2021</v>
      </c>
      <c r="I4" s="33" t="s">
        <v>289</v>
      </c>
      <c r="J4" s="33" t="str">
        <f>+F4&amp;I4&amp;G4&amp;I4&amp;H4</f>
        <v>29/11/2021</v>
      </c>
    </row>
    <row r="5" spans="2:10" x14ac:dyDescent="0.25">
      <c r="B5" s="6" t="s">
        <v>3</v>
      </c>
      <c r="D5" s="8" t="s">
        <v>1</v>
      </c>
    </row>
    <row r="6" spans="2:10" x14ac:dyDescent="0.25">
      <c r="B6" s="6" t="s">
        <v>4</v>
      </c>
      <c r="D6" s="8" t="s">
        <v>0</v>
      </c>
    </row>
    <row r="7" spans="2:10" x14ac:dyDescent="0.25">
      <c r="B7" s="6" t="s">
        <v>5</v>
      </c>
      <c r="D7" s="14"/>
    </row>
    <row r="8" spans="2:10" x14ac:dyDescent="0.25">
      <c r="B8" s="6" t="s">
        <v>6</v>
      </c>
      <c r="D8" s="13" t="s">
        <v>244</v>
      </c>
    </row>
    <row r="9" spans="2:10" x14ac:dyDescent="0.25">
      <c r="B9" s="6" t="s">
        <v>86</v>
      </c>
      <c r="D9" s="29" t="str">
        <f>IFERROR(VLOOKUP(D8,'[1]BASE DE PROVEEDORES'!$A:$B,2,0),"No Existe")</f>
        <v>CRISTIAN ERICSON MONTERROSA GOMEZ</v>
      </c>
    </row>
    <row r="10" spans="2:10" x14ac:dyDescent="0.25">
      <c r="B10" s="6" t="s">
        <v>7</v>
      </c>
      <c r="D10" s="9">
        <v>0</v>
      </c>
    </row>
    <row r="11" spans="2:10" x14ac:dyDescent="0.25">
      <c r="B11" s="6" t="s">
        <v>8</v>
      </c>
      <c r="D11" s="9">
        <v>0</v>
      </c>
    </row>
    <row r="12" spans="2:10" x14ac:dyDescent="0.25">
      <c r="B12" s="6" t="s">
        <v>9</v>
      </c>
      <c r="D12" s="9">
        <v>0</v>
      </c>
    </row>
    <row r="13" spans="2:10" x14ac:dyDescent="0.25">
      <c r="B13" s="6" t="s">
        <v>10</v>
      </c>
      <c r="D13" s="15"/>
    </row>
    <row r="14" spans="2:10" x14ac:dyDescent="0.25">
      <c r="B14" s="6" t="s">
        <v>11</v>
      </c>
      <c r="D14" s="9">
        <v>0</v>
      </c>
    </row>
    <row r="15" spans="2:10" x14ac:dyDescent="0.25">
      <c r="B15" s="6" t="s">
        <v>13</v>
      </c>
      <c r="D15" s="9">
        <v>0</v>
      </c>
    </row>
    <row r="16" spans="2:10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113"/>
  <sheetViews>
    <sheetView topLeftCell="A76" workbookViewId="0">
      <selection activeCell="M8" sqref="M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361</v>
      </c>
      <c r="B4" t="s">
        <v>335</v>
      </c>
      <c r="C4" t="s">
        <v>1</v>
      </c>
      <c r="D4" t="s">
        <v>0</v>
      </c>
      <c r="E4">
        <v>129</v>
      </c>
      <c r="F4" t="s">
        <v>244</v>
      </c>
      <c r="G4" t="s">
        <v>245</v>
      </c>
      <c r="H4" s="3">
        <v>0</v>
      </c>
      <c r="I4" s="3">
        <v>0</v>
      </c>
      <c r="J4" s="3">
        <v>0</v>
      </c>
      <c r="K4" s="3">
        <v>485</v>
      </c>
      <c r="L4" s="3">
        <v>0</v>
      </c>
      <c r="M4" s="3">
        <v>0</v>
      </c>
      <c r="N4" s="3">
        <v>0</v>
      </c>
      <c r="O4" s="3">
        <v>63.050000000000004</v>
      </c>
      <c r="P4" s="3">
        <v>548.04999999999995</v>
      </c>
      <c r="Q4">
        <v>3</v>
      </c>
    </row>
    <row r="5" spans="1:17" x14ac:dyDescent="0.25">
      <c r="A5" t="s">
        <v>361</v>
      </c>
      <c r="B5" t="s">
        <v>365</v>
      </c>
      <c r="C5" t="s">
        <v>1</v>
      </c>
      <c r="D5" t="s">
        <v>0</v>
      </c>
      <c r="E5">
        <v>151</v>
      </c>
      <c r="F5" t="s">
        <v>244</v>
      </c>
      <c r="G5" t="s">
        <v>245</v>
      </c>
      <c r="H5" s="3">
        <v>0</v>
      </c>
      <c r="I5" s="3">
        <v>0</v>
      </c>
      <c r="J5" s="3">
        <v>0</v>
      </c>
      <c r="K5" s="3">
        <v>250</v>
      </c>
      <c r="L5" s="3">
        <v>0</v>
      </c>
      <c r="M5" s="3">
        <v>0</v>
      </c>
      <c r="N5" s="3">
        <v>0</v>
      </c>
      <c r="O5" s="3">
        <v>32.5</v>
      </c>
      <c r="P5" s="3">
        <v>282.5</v>
      </c>
      <c r="Q5">
        <v>3</v>
      </c>
    </row>
    <row r="6" spans="1:17" x14ac:dyDescent="0.25">
      <c r="A6" t="s">
        <v>361</v>
      </c>
      <c r="B6" t="s">
        <v>380</v>
      </c>
      <c r="C6" t="s">
        <v>1</v>
      </c>
      <c r="D6" t="s">
        <v>0</v>
      </c>
      <c r="E6">
        <v>134</v>
      </c>
      <c r="F6" t="s">
        <v>244</v>
      </c>
      <c r="G6" t="s">
        <v>245</v>
      </c>
      <c r="H6" s="3">
        <v>0</v>
      </c>
      <c r="I6" s="3">
        <v>0</v>
      </c>
      <c r="J6" s="3">
        <v>0</v>
      </c>
      <c r="K6" s="3">
        <v>1365</v>
      </c>
      <c r="L6" s="3">
        <v>0</v>
      </c>
      <c r="M6" s="3">
        <v>0</v>
      </c>
      <c r="N6" s="3">
        <v>0</v>
      </c>
      <c r="O6" s="3">
        <v>177.45000000000002</v>
      </c>
      <c r="P6" s="3">
        <v>1542.45</v>
      </c>
      <c r="Q6">
        <v>3</v>
      </c>
    </row>
    <row r="7" spans="1:17" x14ac:dyDescent="0.25">
      <c r="A7" t="s">
        <v>361</v>
      </c>
      <c r="B7" t="s">
        <v>390</v>
      </c>
      <c r="C7" t="s">
        <v>1</v>
      </c>
      <c r="D7" t="s">
        <v>0</v>
      </c>
      <c r="E7">
        <v>132</v>
      </c>
      <c r="F7" t="s">
        <v>244</v>
      </c>
      <c r="G7" t="s">
        <v>245</v>
      </c>
      <c r="H7" s="3">
        <v>0</v>
      </c>
      <c r="I7" s="3">
        <v>0</v>
      </c>
      <c r="J7" s="3">
        <v>0</v>
      </c>
      <c r="K7" s="3">
        <v>795</v>
      </c>
      <c r="L7" s="3">
        <v>0</v>
      </c>
      <c r="M7" s="3">
        <v>0</v>
      </c>
      <c r="N7" s="3">
        <v>0</v>
      </c>
      <c r="O7" s="3">
        <v>103.35000000000001</v>
      </c>
      <c r="P7" s="3">
        <v>898.35</v>
      </c>
      <c r="Q7">
        <v>3</v>
      </c>
    </row>
    <row r="8" spans="1:17" x14ac:dyDescent="0.25">
      <c r="A8" t="s">
        <v>361</v>
      </c>
      <c r="B8" t="s">
        <v>370</v>
      </c>
      <c r="C8" t="s">
        <v>1</v>
      </c>
      <c r="D8" t="s">
        <v>0</v>
      </c>
      <c r="E8">
        <v>5704</v>
      </c>
      <c r="F8" t="s">
        <v>388</v>
      </c>
      <c r="G8" t="s">
        <v>389</v>
      </c>
      <c r="H8" s="3">
        <v>0</v>
      </c>
      <c r="I8" s="3">
        <v>0</v>
      </c>
      <c r="J8" s="3">
        <v>0</v>
      </c>
      <c r="K8" s="3">
        <v>8.0500000000000007</v>
      </c>
      <c r="L8" s="3">
        <v>0</v>
      </c>
      <c r="M8" s="3">
        <v>0</v>
      </c>
      <c r="N8" s="3">
        <v>0</v>
      </c>
      <c r="O8" s="3">
        <v>1.0465000000000002</v>
      </c>
      <c r="P8" s="3">
        <v>9.0965000000000007</v>
      </c>
      <c r="Q8">
        <v>3</v>
      </c>
    </row>
    <row r="9" spans="1:17" x14ac:dyDescent="0.25">
      <c r="A9" t="s">
        <v>361</v>
      </c>
      <c r="B9" t="s">
        <v>366</v>
      </c>
      <c r="C9" t="s">
        <v>1</v>
      </c>
      <c r="D9" t="s">
        <v>0</v>
      </c>
      <c r="E9">
        <v>262</v>
      </c>
      <c r="F9" t="s">
        <v>386</v>
      </c>
      <c r="G9" t="s">
        <v>387</v>
      </c>
      <c r="H9" s="3">
        <v>0</v>
      </c>
      <c r="I9" s="3">
        <v>0</v>
      </c>
      <c r="J9" s="3">
        <v>0</v>
      </c>
      <c r="K9" s="3">
        <v>58.4</v>
      </c>
      <c r="L9" s="3">
        <v>0</v>
      </c>
      <c r="M9" s="3">
        <v>0</v>
      </c>
      <c r="N9" s="3">
        <v>0</v>
      </c>
      <c r="O9" s="3">
        <v>7.5919999999999996</v>
      </c>
      <c r="P9" s="3">
        <v>65.992000000000004</v>
      </c>
      <c r="Q9">
        <v>3</v>
      </c>
    </row>
    <row r="10" spans="1:17" x14ac:dyDescent="0.25">
      <c r="A10" t="s">
        <v>361</v>
      </c>
      <c r="B10" t="s">
        <v>370</v>
      </c>
      <c r="C10" t="s">
        <v>1</v>
      </c>
      <c r="D10" t="s">
        <v>0</v>
      </c>
      <c r="E10">
        <v>934</v>
      </c>
      <c r="F10" t="s">
        <v>384</v>
      </c>
      <c r="G10" t="s">
        <v>385</v>
      </c>
      <c r="H10" s="3">
        <v>0</v>
      </c>
      <c r="I10" s="3">
        <v>0</v>
      </c>
      <c r="J10" s="3">
        <v>0</v>
      </c>
      <c r="K10" s="3">
        <v>33.549999999999997</v>
      </c>
      <c r="L10" s="3">
        <v>0</v>
      </c>
      <c r="M10" s="3">
        <v>0</v>
      </c>
      <c r="N10" s="3">
        <v>0</v>
      </c>
      <c r="O10" s="3">
        <v>4.3614999999999995</v>
      </c>
      <c r="P10" s="3">
        <v>37.911499999999997</v>
      </c>
      <c r="Q10">
        <v>3</v>
      </c>
    </row>
    <row r="11" spans="1:17" x14ac:dyDescent="0.25">
      <c r="A11" t="s">
        <v>361</v>
      </c>
      <c r="B11" t="s">
        <v>383</v>
      </c>
      <c r="C11" t="s">
        <v>1</v>
      </c>
      <c r="D11" t="s">
        <v>0</v>
      </c>
      <c r="E11">
        <v>541487</v>
      </c>
      <c r="F11" t="s">
        <v>264</v>
      </c>
      <c r="G11" t="s">
        <v>265</v>
      </c>
      <c r="H11" s="3">
        <v>0</v>
      </c>
      <c r="I11" s="3">
        <v>0</v>
      </c>
      <c r="J11" s="3">
        <v>0</v>
      </c>
      <c r="K11" s="3">
        <v>3.36</v>
      </c>
      <c r="L11" s="3">
        <v>0</v>
      </c>
      <c r="M11" s="3">
        <v>0</v>
      </c>
      <c r="N11" s="3">
        <v>0</v>
      </c>
      <c r="O11" s="3">
        <v>0.43680000000000002</v>
      </c>
      <c r="P11" s="3">
        <v>3.7967999999999997</v>
      </c>
      <c r="Q11">
        <v>3</v>
      </c>
    </row>
    <row r="12" spans="1:17" x14ac:dyDescent="0.25">
      <c r="A12" t="s">
        <v>361</v>
      </c>
      <c r="B12" t="s">
        <v>382</v>
      </c>
      <c r="C12" t="s">
        <v>1</v>
      </c>
      <c r="D12" t="s">
        <v>0</v>
      </c>
      <c r="E12">
        <v>138461</v>
      </c>
      <c r="F12" t="s">
        <v>218</v>
      </c>
      <c r="G12" t="s">
        <v>219</v>
      </c>
      <c r="H12" s="3">
        <v>0.8</v>
      </c>
      <c r="I12" s="3">
        <v>0</v>
      </c>
      <c r="J12" s="3">
        <v>0</v>
      </c>
      <c r="K12" s="3">
        <v>8.14</v>
      </c>
      <c r="L12" s="3">
        <v>0</v>
      </c>
      <c r="M12" s="3">
        <v>0</v>
      </c>
      <c r="N12" s="3">
        <v>0</v>
      </c>
      <c r="O12" s="3">
        <v>1.0582</v>
      </c>
      <c r="P12" s="3">
        <v>9.9982000000000006</v>
      </c>
      <c r="Q12">
        <v>3</v>
      </c>
    </row>
    <row r="13" spans="1:17" x14ac:dyDescent="0.25">
      <c r="A13" t="s">
        <v>361</v>
      </c>
      <c r="B13" t="s">
        <v>376</v>
      </c>
      <c r="C13" t="s">
        <v>1</v>
      </c>
      <c r="D13" t="s">
        <v>0</v>
      </c>
      <c r="E13">
        <v>1392</v>
      </c>
      <c r="F13" t="s">
        <v>358</v>
      </c>
      <c r="G13" t="s">
        <v>360</v>
      </c>
      <c r="H13" s="3">
        <v>0</v>
      </c>
      <c r="I13" s="3">
        <v>0</v>
      </c>
      <c r="J13" s="3">
        <v>0</v>
      </c>
      <c r="K13" s="3">
        <v>51.37</v>
      </c>
      <c r="L13" s="3">
        <v>0</v>
      </c>
      <c r="M13" s="3">
        <v>0</v>
      </c>
      <c r="N13" s="3">
        <v>0</v>
      </c>
      <c r="O13" s="3">
        <v>6.6780999999999997</v>
      </c>
      <c r="P13" s="3">
        <v>58.048099999999998</v>
      </c>
      <c r="Q13">
        <v>3</v>
      </c>
    </row>
    <row r="14" spans="1:17" x14ac:dyDescent="0.25">
      <c r="A14" t="s">
        <v>361</v>
      </c>
      <c r="B14" t="s">
        <v>380</v>
      </c>
      <c r="C14" t="s">
        <v>1</v>
      </c>
      <c r="D14" t="s">
        <v>0</v>
      </c>
      <c r="E14">
        <v>8562</v>
      </c>
      <c r="F14" t="s">
        <v>379</v>
      </c>
      <c r="G14" t="s">
        <v>381</v>
      </c>
      <c r="H14" s="3">
        <v>0</v>
      </c>
      <c r="I14" s="3">
        <v>0</v>
      </c>
      <c r="J14" s="3">
        <v>0</v>
      </c>
      <c r="K14" s="3">
        <v>3.76</v>
      </c>
      <c r="L14" s="3">
        <v>0</v>
      </c>
      <c r="M14" s="3">
        <v>0</v>
      </c>
      <c r="N14" s="3">
        <v>0</v>
      </c>
      <c r="O14" s="3">
        <v>0.48880000000000001</v>
      </c>
      <c r="P14" s="3">
        <v>4.2488000000000001</v>
      </c>
      <c r="Q14">
        <v>3</v>
      </c>
    </row>
    <row r="15" spans="1:17" x14ac:dyDescent="0.25">
      <c r="A15" t="s">
        <v>361</v>
      </c>
      <c r="B15" t="s">
        <v>370</v>
      </c>
      <c r="C15" t="s">
        <v>1</v>
      </c>
      <c r="D15" t="s">
        <v>0</v>
      </c>
      <c r="E15">
        <v>25513</v>
      </c>
      <c r="F15" t="s">
        <v>377</v>
      </c>
      <c r="G15" t="s">
        <v>378</v>
      </c>
      <c r="H15" s="3">
        <v>0.78</v>
      </c>
      <c r="I15" s="3">
        <v>0</v>
      </c>
      <c r="J15" s="3">
        <v>0</v>
      </c>
      <c r="K15" s="3">
        <v>8.16</v>
      </c>
      <c r="L15" s="3">
        <v>0</v>
      </c>
      <c r="M15" s="3">
        <v>0</v>
      </c>
      <c r="N15" s="3">
        <v>0</v>
      </c>
      <c r="O15" s="3">
        <v>1.0608</v>
      </c>
      <c r="P15" s="3">
        <v>10.0008</v>
      </c>
      <c r="Q15">
        <v>3</v>
      </c>
    </row>
    <row r="16" spans="1:17" x14ac:dyDescent="0.25">
      <c r="A16" t="s">
        <v>361</v>
      </c>
      <c r="B16" t="s">
        <v>376</v>
      </c>
      <c r="C16" t="s">
        <v>1</v>
      </c>
      <c r="D16" t="s">
        <v>0</v>
      </c>
      <c r="E16">
        <v>186193</v>
      </c>
      <c r="F16" t="s">
        <v>218</v>
      </c>
      <c r="G16" t="s">
        <v>219</v>
      </c>
      <c r="H16" s="3">
        <v>0.82</v>
      </c>
      <c r="I16" s="3">
        <v>0</v>
      </c>
      <c r="J16" s="3">
        <v>0</v>
      </c>
      <c r="K16" s="3">
        <v>8.1199999999999992</v>
      </c>
      <c r="L16" s="3">
        <v>0</v>
      </c>
      <c r="M16" s="3">
        <v>0</v>
      </c>
      <c r="N16" s="3">
        <v>0</v>
      </c>
      <c r="O16" s="3">
        <v>1.0555999999999999</v>
      </c>
      <c r="P16" s="3">
        <v>9.9955999999999996</v>
      </c>
      <c r="Q16">
        <v>3</v>
      </c>
    </row>
    <row r="17" spans="1:17" x14ac:dyDescent="0.25">
      <c r="A17" t="s">
        <v>361</v>
      </c>
      <c r="B17" t="s">
        <v>375</v>
      </c>
      <c r="C17" t="s">
        <v>1</v>
      </c>
      <c r="D17" t="s">
        <v>0</v>
      </c>
      <c r="E17">
        <v>187150</v>
      </c>
      <c r="F17" t="s">
        <v>218</v>
      </c>
      <c r="G17" t="s">
        <v>219</v>
      </c>
      <c r="H17" s="3">
        <v>1.68</v>
      </c>
      <c r="I17" s="3">
        <v>0</v>
      </c>
      <c r="J17" s="3">
        <v>0</v>
      </c>
      <c r="K17" s="3">
        <v>16.21</v>
      </c>
      <c r="L17" s="3">
        <v>0</v>
      </c>
      <c r="M17" s="3">
        <v>0</v>
      </c>
      <c r="N17" s="3">
        <v>0</v>
      </c>
      <c r="O17" s="3">
        <v>2.1073000000000004</v>
      </c>
      <c r="P17" s="3">
        <v>19.997300000000003</v>
      </c>
      <c r="Q17">
        <v>3</v>
      </c>
    </row>
    <row r="18" spans="1:17" x14ac:dyDescent="0.25">
      <c r="A18" t="s">
        <v>361</v>
      </c>
      <c r="B18" t="s">
        <v>371</v>
      </c>
      <c r="C18" t="s">
        <v>1</v>
      </c>
      <c r="D18" t="s">
        <v>0</v>
      </c>
      <c r="E18">
        <v>1191809</v>
      </c>
      <c r="F18" t="s">
        <v>256</v>
      </c>
      <c r="G18" t="s">
        <v>257</v>
      </c>
      <c r="H18" s="3">
        <v>1.57</v>
      </c>
      <c r="I18" s="3">
        <v>0</v>
      </c>
      <c r="J18" s="3">
        <v>0</v>
      </c>
      <c r="K18" s="3">
        <v>16.309999999999999</v>
      </c>
      <c r="L18" s="3">
        <v>0</v>
      </c>
      <c r="M18" s="3">
        <v>0</v>
      </c>
      <c r="N18" s="3">
        <v>0</v>
      </c>
      <c r="O18" s="3">
        <v>2.1202999999999999</v>
      </c>
      <c r="P18" s="3">
        <v>20.000299999999999</v>
      </c>
      <c r="Q18">
        <v>3</v>
      </c>
    </row>
    <row r="19" spans="1:17" x14ac:dyDescent="0.25">
      <c r="A19" t="s">
        <v>361</v>
      </c>
      <c r="B19" t="s">
        <v>373</v>
      </c>
      <c r="C19" t="s">
        <v>1</v>
      </c>
      <c r="D19" t="s">
        <v>0</v>
      </c>
      <c r="E19">
        <v>28553</v>
      </c>
      <c r="F19" t="s">
        <v>372</v>
      </c>
      <c r="G19" t="s">
        <v>374</v>
      </c>
      <c r="H19" s="3">
        <v>0.82000000000000006</v>
      </c>
      <c r="I19" s="3">
        <v>0</v>
      </c>
      <c r="J19" s="3">
        <v>0</v>
      </c>
      <c r="K19" s="3">
        <v>8.1199999999999992</v>
      </c>
      <c r="L19" s="3">
        <v>0</v>
      </c>
      <c r="M19" s="3">
        <v>0</v>
      </c>
      <c r="N19" s="3">
        <v>0</v>
      </c>
      <c r="O19" s="3">
        <v>1.0555999999999999</v>
      </c>
      <c r="P19" s="3">
        <v>9.9955999999999996</v>
      </c>
      <c r="Q19">
        <v>3</v>
      </c>
    </row>
    <row r="20" spans="1:17" x14ac:dyDescent="0.25">
      <c r="A20" t="s">
        <v>361</v>
      </c>
      <c r="B20" t="s">
        <v>371</v>
      </c>
      <c r="C20" t="s">
        <v>1</v>
      </c>
      <c r="D20" t="s">
        <v>0</v>
      </c>
      <c r="E20">
        <v>234336</v>
      </c>
      <c r="F20" t="s">
        <v>291</v>
      </c>
      <c r="G20" t="s">
        <v>293</v>
      </c>
      <c r="H20" s="3">
        <v>2.59</v>
      </c>
      <c r="I20" s="3">
        <v>0</v>
      </c>
      <c r="J20" s="3">
        <v>0</v>
      </c>
      <c r="K20" s="3">
        <v>27.8</v>
      </c>
      <c r="L20" s="3">
        <v>0</v>
      </c>
      <c r="M20" s="3">
        <v>0</v>
      </c>
      <c r="N20" s="3">
        <v>0</v>
      </c>
      <c r="O20" s="3">
        <v>3.6140000000000003</v>
      </c>
      <c r="P20" s="3">
        <v>34.003999999999998</v>
      </c>
      <c r="Q20">
        <v>3</v>
      </c>
    </row>
    <row r="21" spans="1:17" x14ac:dyDescent="0.25">
      <c r="A21" t="s">
        <v>361</v>
      </c>
      <c r="B21" t="s">
        <v>356</v>
      </c>
      <c r="C21" t="s">
        <v>1</v>
      </c>
      <c r="D21" t="s">
        <v>0</v>
      </c>
      <c r="E21">
        <v>226246</v>
      </c>
      <c r="F21" t="s">
        <v>291</v>
      </c>
      <c r="G21" t="s">
        <v>293</v>
      </c>
      <c r="H21" s="3">
        <v>2.38</v>
      </c>
      <c r="I21" s="3">
        <v>0</v>
      </c>
      <c r="J21" s="3">
        <v>0</v>
      </c>
      <c r="K21" s="3">
        <v>26.29</v>
      </c>
      <c r="L21" s="3">
        <v>0</v>
      </c>
      <c r="M21" s="3">
        <v>0</v>
      </c>
      <c r="N21" s="3">
        <v>0</v>
      </c>
      <c r="O21" s="3">
        <v>3.4177</v>
      </c>
      <c r="P21" s="3">
        <v>32.087699999999998</v>
      </c>
      <c r="Q21">
        <v>3</v>
      </c>
    </row>
    <row r="22" spans="1:17" x14ac:dyDescent="0.25">
      <c r="A22" t="s">
        <v>361</v>
      </c>
      <c r="B22" t="s">
        <v>366</v>
      </c>
      <c r="C22" t="s">
        <v>1</v>
      </c>
      <c r="D22" t="s">
        <v>0</v>
      </c>
      <c r="E22">
        <v>284585</v>
      </c>
      <c r="F22" t="s">
        <v>291</v>
      </c>
      <c r="G22" t="s">
        <v>293</v>
      </c>
      <c r="H22" s="3">
        <v>0.84</v>
      </c>
      <c r="I22" s="3">
        <v>0</v>
      </c>
      <c r="J22" s="3">
        <v>0</v>
      </c>
      <c r="K22" s="3">
        <v>8.11</v>
      </c>
      <c r="L22" s="3">
        <v>0</v>
      </c>
      <c r="M22" s="3">
        <v>0</v>
      </c>
      <c r="N22" s="3">
        <v>0</v>
      </c>
      <c r="O22" s="3">
        <v>1.0543</v>
      </c>
      <c r="P22" s="3">
        <v>10.004299999999999</v>
      </c>
      <c r="Q22">
        <v>3</v>
      </c>
    </row>
    <row r="23" spans="1:17" x14ac:dyDescent="0.25">
      <c r="A23" t="s">
        <v>361</v>
      </c>
      <c r="B23" t="s">
        <v>370</v>
      </c>
      <c r="C23" t="s">
        <v>1</v>
      </c>
      <c r="D23" t="s">
        <v>0</v>
      </c>
      <c r="E23">
        <v>55911</v>
      </c>
      <c r="F23" t="s">
        <v>250</v>
      </c>
      <c r="G23" t="s">
        <v>251</v>
      </c>
      <c r="H23" s="3">
        <v>1.54</v>
      </c>
      <c r="I23" s="3">
        <v>0</v>
      </c>
      <c r="J23" s="3">
        <v>0</v>
      </c>
      <c r="K23" s="3">
        <v>14.6</v>
      </c>
      <c r="L23" s="3">
        <v>0</v>
      </c>
      <c r="M23" s="3">
        <v>0</v>
      </c>
      <c r="N23" s="3">
        <v>0</v>
      </c>
      <c r="O23" s="3">
        <v>1.8979999999999999</v>
      </c>
      <c r="P23" s="3">
        <v>18.038</v>
      </c>
      <c r="Q23">
        <v>3</v>
      </c>
    </row>
    <row r="24" spans="1:17" x14ac:dyDescent="0.25">
      <c r="A24" t="s">
        <v>361</v>
      </c>
      <c r="B24" t="s">
        <v>369</v>
      </c>
      <c r="C24" t="s">
        <v>1</v>
      </c>
      <c r="D24" t="s">
        <v>0</v>
      </c>
      <c r="E24">
        <v>55605</v>
      </c>
      <c r="F24" t="s">
        <v>250</v>
      </c>
      <c r="G24" t="s">
        <v>251</v>
      </c>
      <c r="H24" s="3">
        <v>1.54</v>
      </c>
      <c r="I24" s="3">
        <v>0</v>
      </c>
      <c r="J24" s="3">
        <v>0</v>
      </c>
      <c r="K24" s="3">
        <v>14.57</v>
      </c>
      <c r="L24" s="3">
        <v>0</v>
      </c>
      <c r="M24" s="3">
        <v>0</v>
      </c>
      <c r="N24" s="3">
        <v>0</v>
      </c>
      <c r="O24" s="3">
        <v>1.8941000000000001</v>
      </c>
      <c r="P24" s="3">
        <v>18.004100000000001</v>
      </c>
      <c r="Q24">
        <v>3</v>
      </c>
    </row>
    <row r="25" spans="1:17" x14ac:dyDescent="0.25">
      <c r="A25" t="s">
        <v>361</v>
      </c>
      <c r="B25" t="s">
        <v>368</v>
      </c>
      <c r="C25" t="s">
        <v>1</v>
      </c>
      <c r="D25" t="s">
        <v>0</v>
      </c>
      <c r="E25">
        <v>55299</v>
      </c>
      <c r="F25" t="s">
        <v>250</v>
      </c>
      <c r="G25" t="s">
        <v>251</v>
      </c>
      <c r="H25" s="3">
        <v>1.79</v>
      </c>
      <c r="I25" s="3">
        <v>0</v>
      </c>
      <c r="J25" s="3">
        <v>0</v>
      </c>
      <c r="K25" s="3">
        <v>17.04</v>
      </c>
      <c r="L25" s="3">
        <v>0</v>
      </c>
      <c r="M25" s="3">
        <v>0</v>
      </c>
      <c r="N25" s="3">
        <v>0</v>
      </c>
      <c r="O25" s="3">
        <v>2.2151999999999998</v>
      </c>
      <c r="P25" s="3">
        <v>21.045199999999998</v>
      </c>
      <c r="Q25">
        <v>3</v>
      </c>
    </row>
    <row r="26" spans="1:17" x14ac:dyDescent="0.25">
      <c r="A26" t="s">
        <v>361</v>
      </c>
      <c r="B26" t="s">
        <v>367</v>
      </c>
      <c r="C26" t="s">
        <v>1</v>
      </c>
      <c r="D26" t="s">
        <v>0</v>
      </c>
      <c r="E26">
        <v>22100</v>
      </c>
      <c r="F26" t="s">
        <v>250</v>
      </c>
      <c r="G26" t="s">
        <v>251</v>
      </c>
      <c r="H26" s="3">
        <v>1.41</v>
      </c>
      <c r="I26" s="3">
        <v>0</v>
      </c>
      <c r="J26" s="3">
        <v>0</v>
      </c>
      <c r="K26" s="3">
        <v>14.19</v>
      </c>
      <c r="L26" s="3">
        <v>0</v>
      </c>
      <c r="M26" s="3">
        <v>0</v>
      </c>
      <c r="N26" s="3">
        <v>0</v>
      </c>
      <c r="O26" s="3">
        <v>1.8447</v>
      </c>
      <c r="P26" s="3">
        <v>17.444700000000001</v>
      </c>
      <c r="Q26">
        <v>3</v>
      </c>
    </row>
    <row r="27" spans="1:17" x14ac:dyDescent="0.25">
      <c r="A27" t="s">
        <v>361</v>
      </c>
      <c r="B27" t="s">
        <v>366</v>
      </c>
      <c r="C27" t="s">
        <v>1</v>
      </c>
      <c r="D27" t="s">
        <v>0</v>
      </c>
      <c r="E27">
        <v>57688</v>
      </c>
      <c r="F27" t="s">
        <v>250</v>
      </c>
      <c r="G27" t="s">
        <v>251</v>
      </c>
      <c r="H27" s="3">
        <v>0.63</v>
      </c>
      <c r="I27" s="3">
        <v>0</v>
      </c>
      <c r="J27" s="3">
        <v>0</v>
      </c>
      <c r="K27" s="3">
        <v>5.64</v>
      </c>
      <c r="L27" s="3">
        <v>0</v>
      </c>
      <c r="M27" s="3">
        <v>0</v>
      </c>
      <c r="N27" s="3">
        <v>0</v>
      </c>
      <c r="O27" s="3">
        <v>0.73319999999999996</v>
      </c>
      <c r="P27" s="3">
        <v>7.0031999999999996</v>
      </c>
      <c r="Q27">
        <v>3</v>
      </c>
    </row>
    <row r="28" spans="1:17" x14ac:dyDescent="0.25">
      <c r="A28" t="s">
        <v>361</v>
      </c>
      <c r="B28" t="s">
        <v>365</v>
      </c>
      <c r="C28" t="s">
        <v>1</v>
      </c>
      <c r="D28" t="s">
        <v>0</v>
      </c>
      <c r="E28">
        <v>57996</v>
      </c>
      <c r="F28" t="s">
        <v>250</v>
      </c>
      <c r="G28" t="s">
        <v>251</v>
      </c>
      <c r="H28" s="3">
        <v>1.7999999999999998</v>
      </c>
      <c r="I28" s="3">
        <v>0</v>
      </c>
      <c r="J28" s="3">
        <v>0</v>
      </c>
      <c r="K28" s="3">
        <v>16.11</v>
      </c>
      <c r="L28" s="3">
        <v>0</v>
      </c>
      <c r="M28" s="3">
        <v>0</v>
      </c>
      <c r="N28" s="3">
        <v>0</v>
      </c>
      <c r="O28" s="3">
        <v>2.0943000000000001</v>
      </c>
      <c r="P28" s="3">
        <v>20.004300000000001</v>
      </c>
      <c r="Q28">
        <v>3</v>
      </c>
    </row>
    <row r="29" spans="1:17" x14ac:dyDescent="0.25">
      <c r="A29" t="s">
        <v>361</v>
      </c>
      <c r="B29" t="s">
        <v>364</v>
      </c>
      <c r="C29" t="s">
        <v>1</v>
      </c>
      <c r="D29" t="s">
        <v>0</v>
      </c>
      <c r="E29">
        <v>58317</v>
      </c>
      <c r="F29" t="s">
        <v>250</v>
      </c>
      <c r="G29" t="s">
        <v>251</v>
      </c>
      <c r="H29" s="3">
        <v>1.17</v>
      </c>
      <c r="I29" s="3">
        <v>0</v>
      </c>
      <c r="J29" s="3">
        <v>0</v>
      </c>
      <c r="K29" s="3">
        <v>10.47</v>
      </c>
      <c r="L29" s="3">
        <v>0</v>
      </c>
      <c r="M29" s="3">
        <v>0</v>
      </c>
      <c r="N29" s="3">
        <v>0</v>
      </c>
      <c r="O29" s="3">
        <v>1.3611000000000002</v>
      </c>
      <c r="P29" s="3">
        <v>13.001100000000001</v>
      </c>
      <c r="Q29">
        <v>3</v>
      </c>
    </row>
    <row r="30" spans="1:17" x14ac:dyDescent="0.25">
      <c r="A30" t="s">
        <v>361</v>
      </c>
      <c r="B30" t="s">
        <v>363</v>
      </c>
      <c r="C30" t="s">
        <v>1</v>
      </c>
      <c r="D30" t="s">
        <v>0</v>
      </c>
      <c r="E30">
        <v>58780</v>
      </c>
      <c r="F30" t="s">
        <v>250</v>
      </c>
      <c r="G30" t="s">
        <v>251</v>
      </c>
      <c r="H30" s="3">
        <v>2.0100000000000002</v>
      </c>
      <c r="I30" s="3">
        <v>0</v>
      </c>
      <c r="J30" s="3">
        <v>0</v>
      </c>
      <c r="K30" s="3">
        <v>17.690000000000001</v>
      </c>
      <c r="L30" s="3">
        <v>0</v>
      </c>
      <c r="M30" s="3">
        <v>0</v>
      </c>
      <c r="N30" s="3">
        <v>0</v>
      </c>
      <c r="O30" s="3">
        <v>2.2997000000000001</v>
      </c>
      <c r="P30" s="3">
        <v>21.999700000000004</v>
      </c>
      <c r="Q30">
        <v>3</v>
      </c>
    </row>
    <row r="31" spans="1:17" x14ac:dyDescent="0.25">
      <c r="A31" t="s">
        <v>361</v>
      </c>
      <c r="B31" t="s">
        <v>362</v>
      </c>
      <c r="C31" t="s">
        <v>1</v>
      </c>
      <c r="D31" t="s">
        <v>0</v>
      </c>
      <c r="E31">
        <v>57360</v>
      </c>
      <c r="F31" t="s">
        <v>250</v>
      </c>
      <c r="G31" t="s">
        <v>251</v>
      </c>
      <c r="H31" s="3">
        <v>2.52</v>
      </c>
      <c r="I31" s="3">
        <v>0</v>
      </c>
      <c r="J31" s="3">
        <v>0</v>
      </c>
      <c r="K31" s="3">
        <v>22.55</v>
      </c>
      <c r="L31" s="3">
        <v>0</v>
      </c>
      <c r="M31" s="3">
        <v>0</v>
      </c>
      <c r="N31" s="3">
        <v>0</v>
      </c>
      <c r="O31" s="3">
        <v>2.9315000000000002</v>
      </c>
      <c r="P31" s="3">
        <v>28.0015</v>
      </c>
      <c r="Q31">
        <v>3</v>
      </c>
    </row>
    <row r="32" spans="1:17" x14ac:dyDescent="0.25">
      <c r="A32" t="s">
        <v>334</v>
      </c>
      <c r="B32" t="s">
        <v>341</v>
      </c>
      <c r="C32" t="s">
        <v>1</v>
      </c>
      <c r="D32" t="s">
        <v>0</v>
      </c>
      <c r="E32">
        <v>109411</v>
      </c>
      <c r="F32" t="s">
        <v>273</v>
      </c>
      <c r="G32" t="s">
        <v>274</v>
      </c>
      <c r="H32" s="3">
        <v>0</v>
      </c>
      <c r="I32" s="3">
        <v>0</v>
      </c>
      <c r="J32" s="3">
        <v>0</v>
      </c>
      <c r="K32" s="3">
        <v>20.34</v>
      </c>
      <c r="L32" s="3">
        <v>0</v>
      </c>
      <c r="M32" s="3">
        <v>0</v>
      </c>
      <c r="N32" s="3">
        <v>0</v>
      </c>
      <c r="O32" s="3">
        <v>2.6442000000000001</v>
      </c>
      <c r="P32" s="3">
        <v>22.984200000000001</v>
      </c>
      <c r="Q32">
        <v>3</v>
      </c>
    </row>
    <row r="33" spans="1:17" x14ac:dyDescent="0.25">
      <c r="A33" t="s">
        <v>334</v>
      </c>
      <c r="B33" t="s">
        <v>341</v>
      </c>
      <c r="C33" t="s">
        <v>1</v>
      </c>
      <c r="D33" t="s">
        <v>0</v>
      </c>
      <c r="E33">
        <v>5691</v>
      </c>
      <c r="F33" t="s">
        <v>258</v>
      </c>
      <c r="G33" t="s">
        <v>259</v>
      </c>
      <c r="H33" s="3">
        <v>0</v>
      </c>
      <c r="I33" s="3">
        <v>0</v>
      </c>
      <c r="J33" s="3">
        <v>0</v>
      </c>
      <c r="K33" s="3">
        <v>40.93</v>
      </c>
      <c r="L33" s="3">
        <v>0</v>
      </c>
      <c r="M33" s="3">
        <v>0</v>
      </c>
      <c r="N33" s="3">
        <v>0</v>
      </c>
      <c r="O33" s="3">
        <v>5.3209</v>
      </c>
      <c r="P33" s="3">
        <v>46.250900000000001</v>
      </c>
      <c r="Q33">
        <v>3</v>
      </c>
    </row>
    <row r="34" spans="1:17" x14ac:dyDescent="0.25">
      <c r="A34" t="s">
        <v>334</v>
      </c>
      <c r="B34" t="s">
        <v>354</v>
      </c>
      <c r="C34" t="s">
        <v>1</v>
      </c>
      <c r="D34" t="s">
        <v>0</v>
      </c>
      <c r="E34">
        <v>110</v>
      </c>
      <c r="F34" t="s">
        <v>244</v>
      </c>
      <c r="G34" t="s">
        <v>245</v>
      </c>
      <c r="H34" s="3">
        <v>0</v>
      </c>
      <c r="I34" s="3">
        <v>0</v>
      </c>
      <c r="J34" s="3">
        <v>0</v>
      </c>
      <c r="K34" s="3">
        <v>130</v>
      </c>
      <c r="L34" s="3">
        <v>0</v>
      </c>
      <c r="M34" s="3">
        <v>0</v>
      </c>
      <c r="N34" s="3">
        <v>0</v>
      </c>
      <c r="O34" s="3">
        <v>16.900000000000002</v>
      </c>
      <c r="P34" s="3">
        <v>146.9</v>
      </c>
      <c r="Q34">
        <v>3</v>
      </c>
    </row>
    <row r="35" spans="1:17" x14ac:dyDescent="0.25">
      <c r="A35" t="s">
        <v>334</v>
      </c>
      <c r="B35" t="s">
        <v>341</v>
      </c>
      <c r="C35" t="s">
        <v>1</v>
      </c>
      <c r="D35" t="s">
        <v>0</v>
      </c>
      <c r="E35">
        <v>115</v>
      </c>
      <c r="F35" t="s">
        <v>244</v>
      </c>
      <c r="G35" t="s">
        <v>245</v>
      </c>
      <c r="H35" s="3">
        <v>0</v>
      </c>
      <c r="I35" s="3">
        <v>0</v>
      </c>
      <c r="J35" s="3">
        <v>0</v>
      </c>
      <c r="K35" s="3">
        <v>510</v>
      </c>
      <c r="L35" s="3">
        <v>0</v>
      </c>
      <c r="M35" s="3">
        <v>0</v>
      </c>
      <c r="N35" s="3">
        <v>0</v>
      </c>
      <c r="O35" s="3">
        <v>66.3</v>
      </c>
      <c r="P35" s="3">
        <v>576.29999999999995</v>
      </c>
      <c r="Q35">
        <v>3</v>
      </c>
    </row>
    <row r="36" spans="1:17" x14ac:dyDescent="0.25">
      <c r="A36" t="s">
        <v>334</v>
      </c>
      <c r="B36" t="s">
        <v>342</v>
      </c>
      <c r="C36" t="s">
        <v>1</v>
      </c>
      <c r="D36" t="s">
        <v>0</v>
      </c>
      <c r="E36">
        <v>126</v>
      </c>
      <c r="F36" t="s">
        <v>244</v>
      </c>
      <c r="G36" t="s">
        <v>245</v>
      </c>
      <c r="H36" s="3">
        <v>0</v>
      </c>
      <c r="I36" s="3">
        <v>0</v>
      </c>
      <c r="J36" s="3">
        <v>0</v>
      </c>
      <c r="K36" s="3">
        <v>65</v>
      </c>
      <c r="L36" s="3">
        <v>0</v>
      </c>
      <c r="M36" s="3">
        <v>0</v>
      </c>
      <c r="N36" s="3">
        <v>0</v>
      </c>
      <c r="O36" s="3">
        <v>8.4500000000000011</v>
      </c>
      <c r="P36" s="3">
        <v>73.45</v>
      </c>
      <c r="Q36">
        <v>3</v>
      </c>
    </row>
    <row r="37" spans="1:17" x14ac:dyDescent="0.25">
      <c r="A37" t="s">
        <v>334</v>
      </c>
      <c r="B37" t="s">
        <v>343</v>
      </c>
      <c r="C37" t="s">
        <v>1</v>
      </c>
      <c r="D37" t="s">
        <v>0</v>
      </c>
      <c r="E37">
        <v>461321</v>
      </c>
      <c r="F37" t="s">
        <v>264</v>
      </c>
      <c r="G37" t="s">
        <v>265</v>
      </c>
      <c r="H37" s="3">
        <v>0</v>
      </c>
      <c r="I37" s="3">
        <v>0</v>
      </c>
      <c r="J37" s="3">
        <v>0</v>
      </c>
      <c r="K37" s="3">
        <v>4.21</v>
      </c>
      <c r="L37" s="3">
        <v>0</v>
      </c>
      <c r="M37" s="3">
        <v>0</v>
      </c>
      <c r="N37" s="3">
        <v>0</v>
      </c>
      <c r="O37" s="3">
        <v>0.54730000000000001</v>
      </c>
      <c r="P37" s="3">
        <v>4.7572999999999999</v>
      </c>
      <c r="Q37">
        <v>3</v>
      </c>
    </row>
    <row r="38" spans="1:17" x14ac:dyDescent="0.25">
      <c r="A38" t="s">
        <v>334</v>
      </c>
      <c r="B38" t="s">
        <v>359</v>
      </c>
      <c r="C38" t="s">
        <v>1</v>
      </c>
      <c r="D38" t="s">
        <v>0</v>
      </c>
      <c r="E38">
        <v>1220</v>
      </c>
      <c r="F38" t="s">
        <v>358</v>
      </c>
      <c r="G38" t="s">
        <v>360</v>
      </c>
      <c r="H38" s="3">
        <v>0</v>
      </c>
      <c r="I38" s="3">
        <v>0</v>
      </c>
      <c r="J38" s="3">
        <v>0</v>
      </c>
      <c r="K38" s="3">
        <v>56.93</v>
      </c>
      <c r="L38" s="3">
        <v>0</v>
      </c>
      <c r="M38" s="3">
        <v>0</v>
      </c>
      <c r="N38" s="3">
        <v>0</v>
      </c>
      <c r="O38" s="3">
        <v>7.4009</v>
      </c>
      <c r="P38" s="3">
        <v>64.3309</v>
      </c>
      <c r="Q38">
        <v>3</v>
      </c>
    </row>
    <row r="39" spans="1:17" x14ac:dyDescent="0.25">
      <c r="A39" t="s">
        <v>334</v>
      </c>
      <c r="B39" t="s">
        <v>343</v>
      </c>
      <c r="C39" t="s">
        <v>1</v>
      </c>
      <c r="D39" t="s">
        <v>0</v>
      </c>
      <c r="E39">
        <v>158599</v>
      </c>
      <c r="F39" t="s">
        <v>218</v>
      </c>
      <c r="G39" t="s">
        <v>219</v>
      </c>
      <c r="H39" s="3">
        <v>1.52</v>
      </c>
      <c r="I39" s="3">
        <v>0</v>
      </c>
      <c r="J39" s="3">
        <v>0</v>
      </c>
      <c r="K39" s="3">
        <v>16.350000000000001</v>
      </c>
      <c r="L39" s="3">
        <v>0</v>
      </c>
      <c r="M39" s="3">
        <v>0</v>
      </c>
      <c r="N39" s="3">
        <v>0</v>
      </c>
      <c r="O39" s="3">
        <v>2.1255000000000002</v>
      </c>
      <c r="P39" s="3">
        <v>19.9955</v>
      </c>
      <c r="Q39">
        <v>3</v>
      </c>
    </row>
    <row r="40" spans="1:17" x14ac:dyDescent="0.25">
      <c r="A40" t="s">
        <v>334</v>
      </c>
      <c r="B40" t="s">
        <v>357</v>
      </c>
      <c r="C40" t="s">
        <v>1</v>
      </c>
      <c r="D40" t="s">
        <v>0</v>
      </c>
      <c r="E40">
        <v>198467</v>
      </c>
      <c r="F40" t="s">
        <v>218</v>
      </c>
      <c r="G40" t="s">
        <v>219</v>
      </c>
      <c r="H40" s="3">
        <v>1.2</v>
      </c>
      <c r="I40" s="3">
        <v>0</v>
      </c>
      <c r="J40" s="3">
        <v>0</v>
      </c>
      <c r="K40" s="3">
        <v>12.64</v>
      </c>
      <c r="L40" s="3">
        <v>0</v>
      </c>
      <c r="M40" s="3">
        <v>0</v>
      </c>
      <c r="N40" s="3">
        <v>0</v>
      </c>
      <c r="O40" s="3">
        <v>1.6432000000000002</v>
      </c>
      <c r="P40" s="3">
        <v>15.4832</v>
      </c>
      <c r="Q40">
        <v>3</v>
      </c>
    </row>
    <row r="41" spans="1:17" x14ac:dyDescent="0.25">
      <c r="A41" t="s">
        <v>334</v>
      </c>
      <c r="B41" t="s">
        <v>356</v>
      </c>
      <c r="C41" t="s">
        <v>1</v>
      </c>
      <c r="D41" t="s">
        <v>0</v>
      </c>
      <c r="E41">
        <v>197956</v>
      </c>
      <c r="F41" t="s">
        <v>218</v>
      </c>
      <c r="G41" t="s">
        <v>219</v>
      </c>
      <c r="H41" s="3">
        <v>0.78</v>
      </c>
      <c r="I41" s="3">
        <v>0</v>
      </c>
      <c r="J41" s="3">
        <v>0</v>
      </c>
      <c r="K41" s="3">
        <v>8.16</v>
      </c>
      <c r="L41" s="3">
        <v>0</v>
      </c>
      <c r="M41" s="3">
        <v>0</v>
      </c>
      <c r="N41" s="3">
        <v>0</v>
      </c>
      <c r="O41" s="3">
        <v>1.0608</v>
      </c>
      <c r="P41" s="3">
        <v>10.0008</v>
      </c>
      <c r="Q41">
        <v>3</v>
      </c>
    </row>
    <row r="42" spans="1:17" x14ac:dyDescent="0.25">
      <c r="A42" t="s">
        <v>334</v>
      </c>
      <c r="B42" t="s">
        <v>355</v>
      </c>
      <c r="C42" t="s">
        <v>1</v>
      </c>
      <c r="D42" t="s">
        <v>0</v>
      </c>
      <c r="E42">
        <v>136718</v>
      </c>
      <c r="F42" t="s">
        <v>218</v>
      </c>
      <c r="G42" t="s">
        <v>219</v>
      </c>
      <c r="H42" s="3">
        <v>0.77</v>
      </c>
      <c r="I42" s="3">
        <v>0</v>
      </c>
      <c r="J42" s="3">
        <v>0</v>
      </c>
      <c r="K42" s="3">
        <v>8.17</v>
      </c>
      <c r="L42" s="3">
        <v>0</v>
      </c>
      <c r="M42" s="3">
        <v>0</v>
      </c>
      <c r="N42" s="3">
        <v>0</v>
      </c>
      <c r="O42" s="3">
        <v>1.0621</v>
      </c>
      <c r="P42" s="3">
        <v>10.002099999999999</v>
      </c>
      <c r="Q42">
        <v>3</v>
      </c>
    </row>
    <row r="43" spans="1:17" x14ac:dyDescent="0.25">
      <c r="A43" t="s">
        <v>334</v>
      </c>
      <c r="B43" t="s">
        <v>337</v>
      </c>
      <c r="C43" t="s">
        <v>1</v>
      </c>
      <c r="D43" t="s">
        <v>0</v>
      </c>
      <c r="E43">
        <v>135992</v>
      </c>
      <c r="F43" t="s">
        <v>218</v>
      </c>
      <c r="G43" t="s">
        <v>219</v>
      </c>
      <c r="H43" s="3">
        <v>0.77</v>
      </c>
      <c r="I43" s="3">
        <v>0</v>
      </c>
      <c r="J43" s="3">
        <v>0</v>
      </c>
      <c r="K43" s="3">
        <v>8.17</v>
      </c>
      <c r="L43" s="3">
        <v>0</v>
      </c>
      <c r="M43" s="3">
        <v>0</v>
      </c>
      <c r="N43" s="3">
        <v>0</v>
      </c>
      <c r="O43" s="3">
        <v>1.0621</v>
      </c>
      <c r="P43" s="3">
        <v>10.002099999999999</v>
      </c>
      <c r="Q43">
        <v>3</v>
      </c>
    </row>
    <row r="44" spans="1:17" x14ac:dyDescent="0.25">
      <c r="A44" t="s">
        <v>334</v>
      </c>
      <c r="B44" t="s">
        <v>354</v>
      </c>
      <c r="C44" t="s">
        <v>1</v>
      </c>
      <c r="D44" t="s">
        <v>0</v>
      </c>
      <c r="E44">
        <v>196671</v>
      </c>
      <c r="F44" t="s">
        <v>218</v>
      </c>
      <c r="G44" t="s">
        <v>219</v>
      </c>
      <c r="H44" s="3">
        <v>0.77</v>
      </c>
      <c r="I44" s="3">
        <v>0</v>
      </c>
      <c r="J44" s="3">
        <v>0</v>
      </c>
      <c r="K44" s="3">
        <v>8.17</v>
      </c>
      <c r="L44" s="3">
        <v>0</v>
      </c>
      <c r="M44" s="3">
        <v>0</v>
      </c>
      <c r="N44" s="3">
        <v>0</v>
      </c>
      <c r="O44" s="3">
        <v>1.0621</v>
      </c>
      <c r="P44" s="3">
        <v>10.002099999999999</v>
      </c>
      <c r="Q44">
        <v>3</v>
      </c>
    </row>
    <row r="45" spans="1:17" x14ac:dyDescent="0.25">
      <c r="A45" t="s">
        <v>334</v>
      </c>
      <c r="B45" t="s">
        <v>353</v>
      </c>
      <c r="C45" t="s">
        <v>1</v>
      </c>
      <c r="D45" t="s">
        <v>0</v>
      </c>
      <c r="E45">
        <v>197084</v>
      </c>
      <c r="F45" t="s">
        <v>218</v>
      </c>
      <c r="G45" t="s">
        <v>219</v>
      </c>
      <c r="H45" s="3">
        <v>0.78</v>
      </c>
      <c r="I45" s="3">
        <v>0</v>
      </c>
      <c r="J45" s="3">
        <v>0</v>
      </c>
      <c r="K45" s="3">
        <v>8.16</v>
      </c>
      <c r="L45" s="3">
        <v>0</v>
      </c>
      <c r="M45" s="3">
        <v>0</v>
      </c>
      <c r="N45" s="3">
        <v>0</v>
      </c>
      <c r="O45" s="3">
        <v>1.0608</v>
      </c>
      <c r="P45" s="3">
        <v>10.0008</v>
      </c>
      <c r="Q45">
        <v>3</v>
      </c>
    </row>
    <row r="46" spans="1:17" x14ac:dyDescent="0.25">
      <c r="A46" t="s">
        <v>334</v>
      </c>
      <c r="B46" t="s">
        <v>352</v>
      </c>
      <c r="C46" t="s">
        <v>1</v>
      </c>
      <c r="D46" t="s">
        <v>0</v>
      </c>
      <c r="E46">
        <v>1353</v>
      </c>
      <c r="F46" t="s">
        <v>270</v>
      </c>
      <c r="G46" t="s">
        <v>271</v>
      </c>
      <c r="H46" s="3">
        <v>0</v>
      </c>
      <c r="I46" s="3">
        <v>0</v>
      </c>
      <c r="J46" s="3">
        <v>0</v>
      </c>
      <c r="K46" s="3">
        <v>37.82</v>
      </c>
      <c r="L46" s="3">
        <v>0</v>
      </c>
      <c r="M46" s="3">
        <v>0</v>
      </c>
      <c r="N46" s="3">
        <v>0</v>
      </c>
      <c r="O46" s="3">
        <v>4.9165999999999999</v>
      </c>
      <c r="P46" s="3">
        <v>42.736600000000003</v>
      </c>
      <c r="Q46">
        <v>3</v>
      </c>
    </row>
    <row r="47" spans="1:17" x14ac:dyDescent="0.25">
      <c r="A47" t="s">
        <v>334</v>
      </c>
      <c r="B47" t="s">
        <v>352</v>
      </c>
      <c r="C47" t="s">
        <v>1</v>
      </c>
      <c r="D47" t="s">
        <v>0</v>
      </c>
      <c r="E47">
        <v>1447</v>
      </c>
      <c r="F47" t="s">
        <v>270</v>
      </c>
      <c r="G47" t="s">
        <v>271</v>
      </c>
      <c r="H47" s="3">
        <v>0</v>
      </c>
      <c r="I47" s="3">
        <v>0</v>
      </c>
      <c r="J47" s="3">
        <v>0</v>
      </c>
      <c r="K47" s="3">
        <v>18.91</v>
      </c>
      <c r="L47" s="3">
        <v>0</v>
      </c>
      <c r="M47" s="3">
        <v>0</v>
      </c>
      <c r="N47" s="3">
        <v>0</v>
      </c>
      <c r="O47" s="3">
        <v>2.4582999999999999</v>
      </c>
      <c r="P47" s="3">
        <v>21.368300000000001</v>
      </c>
      <c r="Q47">
        <v>3</v>
      </c>
    </row>
    <row r="48" spans="1:17" x14ac:dyDescent="0.25">
      <c r="A48" t="s">
        <v>334</v>
      </c>
      <c r="B48" t="s">
        <v>352</v>
      </c>
      <c r="C48" t="s">
        <v>1</v>
      </c>
      <c r="D48" t="s">
        <v>0</v>
      </c>
      <c r="E48">
        <v>1448</v>
      </c>
      <c r="F48" t="s">
        <v>270</v>
      </c>
      <c r="G48" t="s">
        <v>271</v>
      </c>
      <c r="H48" s="3">
        <v>0</v>
      </c>
      <c r="I48" s="3">
        <v>0</v>
      </c>
      <c r="J48" s="3">
        <v>0</v>
      </c>
      <c r="K48" s="3">
        <v>18.91</v>
      </c>
      <c r="L48" s="3">
        <v>0</v>
      </c>
      <c r="M48" s="3">
        <v>0</v>
      </c>
      <c r="N48" s="3">
        <v>0</v>
      </c>
      <c r="O48" s="3">
        <v>2.4582999999999999</v>
      </c>
      <c r="P48" s="3">
        <v>21.368300000000001</v>
      </c>
      <c r="Q48">
        <v>3</v>
      </c>
    </row>
    <row r="49" spans="1:17" x14ac:dyDescent="0.25">
      <c r="A49" t="s">
        <v>334</v>
      </c>
      <c r="B49" t="s">
        <v>328</v>
      </c>
      <c r="C49" t="s">
        <v>1</v>
      </c>
      <c r="D49" t="s">
        <v>0</v>
      </c>
      <c r="E49">
        <v>45895</v>
      </c>
      <c r="F49" t="s">
        <v>267</v>
      </c>
      <c r="G49" t="s">
        <v>268</v>
      </c>
      <c r="H49" s="3">
        <v>0</v>
      </c>
      <c r="I49" s="3">
        <v>0</v>
      </c>
      <c r="J49" s="3">
        <v>0</v>
      </c>
      <c r="K49" s="3">
        <v>44.41</v>
      </c>
      <c r="L49" s="3">
        <v>0</v>
      </c>
      <c r="M49" s="3">
        <v>0</v>
      </c>
      <c r="N49" s="3">
        <v>0</v>
      </c>
      <c r="O49" s="3">
        <v>5.7732999999999999</v>
      </c>
      <c r="P49" s="3">
        <v>50.183299999999996</v>
      </c>
      <c r="Q49">
        <v>3</v>
      </c>
    </row>
    <row r="50" spans="1:17" x14ac:dyDescent="0.25">
      <c r="A50" t="s">
        <v>334</v>
      </c>
      <c r="B50" t="s">
        <v>351</v>
      </c>
      <c r="C50" t="s">
        <v>1</v>
      </c>
      <c r="D50" t="s">
        <v>0</v>
      </c>
      <c r="E50">
        <v>45898</v>
      </c>
      <c r="F50" t="s">
        <v>267</v>
      </c>
      <c r="G50" t="s">
        <v>268</v>
      </c>
      <c r="H50" s="3">
        <v>0</v>
      </c>
      <c r="I50" s="3">
        <v>0</v>
      </c>
      <c r="J50" s="3">
        <v>0</v>
      </c>
      <c r="K50" s="3">
        <v>23.91</v>
      </c>
      <c r="L50" s="3">
        <v>0</v>
      </c>
      <c r="M50" s="3">
        <v>0</v>
      </c>
      <c r="N50" s="3">
        <v>0</v>
      </c>
      <c r="O50" s="3">
        <v>3.1083000000000003</v>
      </c>
      <c r="P50" s="3">
        <v>27.0183</v>
      </c>
      <c r="Q50">
        <v>3</v>
      </c>
    </row>
    <row r="51" spans="1:17" x14ac:dyDescent="0.25">
      <c r="A51" t="s">
        <v>334</v>
      </c>
      <c r="B51" t="s">
        <v>351</v>
      </c>
      <c r="C51" t="s">
        <v>1</v>
      </c>
      <c r="D51" t="s">
        <v>0</v>
      </c>
      <c r="E51">
        <v>45899</v>
      </c>
      <c r="F51" t="s">
        <v>267</v>
      </c>
      <c r="G51" t="s">
        <v>268</v>
      </c>
      <c r="H51" s="3">
        <v>0</v>
      </c>
      <c r="I51" s="3">
        <v>0</v>
      </c>
      <c r="J51" s="3">
        <v>0</v>
      </c>
      <c r="K51" s="3">
        <v>28.65</v>
      </c>
      <c r="L51" s="3">
        <v>0</v>
      </c>
      <c r="M51" s="3">
        <v>0</v>
      </c>
      <c r="N51" s="3">
        <v>0</v>
      </c>
      <c r="O51" s="3">
        <v>3.7244999999999999</v>
      </c>
      <c r="P51" s="3">
        <v>32.374499999999998</v>
      </c>
      <c r="Q51">
        <v>3</v>
      </c>
    </row>
    <row r="52" spans="1:17" x14ac:dyDescent="0.25">
      <c r="A52" t="s">
        <v>334</v>
      </c>
      <c r="B52" t="s">
        <v>341</v>
      </c>
      <c r="C52" t="s">
        <v>1</v>
      </c>
      <c r="D52" t="s">
        <v>0</v>
      </c>
      <c r="E52">
        <v>2052</v>
      </c>
      <c r="F52" t="s">
        <v>349</v>
      </c>
      <c r="G52" t="s">
        <v>350</v>
      </c>
      <c r="H52" s="3">
        <v>0</v>
      </c>
      <c r="I52" s="3">
        <v>0</v>
      </c>
      <c r="J52" s="3">
        <v>0</v>
      </c>
      <c r="K52" s="3">
        <v>8.84</v>
      </c>
      <c r="L52" s="3">
        <v>0</v>
      </c>
      <c r="M52" s="3">
        <v>0</v>
      </c>
      <c r="N52" s="3">
        <v>0</v>
      </c>
      <c r="O52" s="3">
        <v>1.1492</v>
      </c>
      <c r="P52" s="3">
        <v>9.9892000000000003</v>
      </c>
      <c r="Q52">
        <v>3</v>
      </c>
    </row>
    <row r="53" spans="1:17" x14ac:dyDescent="0.25">
      <c r="A53" t="s">
        <v>334</v>
      </c>
      <c r="B53" t="s">
        <v>346</v>
      </c>
      <c r="C53" t="s">
        <v>1</v>
      </c>
      <c r="D53" t="s">
        <v>0</v>
      </c>
      <c r="E53">
        <v>174367</v>
      </c>
      <c r="F53" t="s">
        <v>297</v>
      </c>
      <c r="G53" t="s">
        <v>299</v>
      </c>
      <c r="H53" s="3">
        <v>0</v>
      </c>
      <c r="I53" s="3">
        <v>0</v>
      </c>
      <c r="J53" s="3">
        <v>0</v>
      </c>
      <c r="K53" s="3">
        <v>38</v>
      </c>
      <c r="L53" s="3">
        <v>0</v>
      </c>
      <c r="M53" s="3">
        <v>0</v>
      </c>
      <c r="N53" s="3">
        <v>0</v>
      </c>
      <c r="O53" s="3">
        <v>4.9400000000000004</v>
      </c>
      <c r="P53" s="3">
        <v>42.94</v>
      </c>
      <c r="Q53">
        <v>3</v>
      </c>
    </row>
    <row r="54" spans="1:17" x14ac:dyDescent="0.25">
      <c r="A54" t="s">
        <v>334</v>
      </c>
      <c r="B54" t="s">
        <v>348</v>
      </c>
      <c r="C54" t="s">
        <v>1</v>
      </c>
      <c r="D54" t="s">
        <v>0</v>
      </c>
      <c r="E54">
        <v>54098</v>
      </c>
      <c r="F54" t="s">
        <v>250</v>
      </c>
      <c r="G54" t="s">
        <v>251</v>
      </c>
      <c r="H54" s="3">
        <v>0</v>
      </c>
      <c r="I54" s="3">
        <v>0</v>
      </c>
      <c r="J54" s="3">
        <v>0</v>
      </c>
      <c r="K54" s="3">
        <v>21.91</v>
      </c>
      <c r="L54" s="3">
        <v>0</v>
      </c>
      <c r="M54" s="3">
        <v>0</v>
      </c>
      <c r="N54" s="3">
        <v>0</v>
      </c>
      <c r="O54" s="3">
        <v>2.8483000000000001</v>
      </c>
      <c r="P54" s="3">
        <v>24.758299999999998</v>
      </c>
      <c r="Q54">
        <v>3</v>
      </c>
    </row>
    <row r="55" spans="1:17" x14ac:dyDescent="0.25">
      <c r="A55" t="s">
        <v>334</v>
      </c>
      <c r="B55" t="s">
        <v>342</v>
      </c>
      <c r="C55" t="s">
        <v>1</v>
      </c>
      <c r="D55" t="s">
        <v>0</v>
      </c>
      <c r="E55">
        <v>59344</v>
      </c>
      <c r="F55" t="s">
        <v>319</v>
      </c>
      <c r="G55" t="s">
        <v>320</v>
      </c>
      <c r="H55" s="3">
        <v>0</v>
      </c>
      <c r="I55" s="3">
        <v>0</v>
      </c>
      <c r="J55" s="3">
        <v>0</v>
      </c>
      <c r="K55" s="3">
        <v>8.18</v>
      </c>
      <c r="L55" s="3">
        <v>0</v>
      </c>
      <c r="M55" s="3">
        <v>0</v>
      </c>
      <c r="N55" s="3">
        <v>0</v>
      </c>
      <c r="O55" s="3">
        <v>1.0633999999999999</v>
      </c>
      <c r="P55" s="3">
        <v>9.2433999999999994</v>
      </c>
      <c r="Q55">
        <v>3</v>
      </c>
    </row>
    <row r="56" spans="1:17" x14ac:dyDescent="0.25">
      <c r="A56" t="s">
        <v>334</v>
      </c>
      <c r="B56" t="s">
        <v>347</v>
      </c>
      <c r="C56" t="s">
        <v>1</v>
      </c>
      <c r="D56" t="s">
        <v>0</v>
      </c>
      <c r="E56">
        <v>53459</v>
      </c>
      <c r="F56" t="s">
        <v>250</v>
      </c>
      <c r="G56" t="s">
        <v>251</v>
      </c>
      <c r="H56" s="3">
        <v>0</v>
      </c>
      <c r="I56" s="3">
        <v>0</v>
      </c>
      <c r="J56" s="3">
        <v>0</v>
      </c>
      <c r="K56" s="3">
        <v>16.23</v>
      </c>
      <c r="L56" s="3">
        <v>0</v>
      </c>
      <c r="M56" s="3">
        <v>0</v>
      </c>
      <c r="N56" s="3">
        <v>0</v>
      </c>
      <c r="O56" s="3">
        <v>2.1099000000000001</v>
      </c>
      <c r="P56" s="3">
        <v>18.3399</v>
      </c>
      <c r="Q56">
        <v>3</v>
      </c>
    </row>
    <row r="57" spans="1:17" x14ac:dyDescent="0.25">
      <c r="A57" t="s">
        <v>334</v>
      </c>
      <c r="B57" t="s">
        <v>343</v>
      </c>
      <c r="C57" t="s">
        <v>1</v>
      </c>
      <c r="D57" t="s">
        <v>0</v>
      </c>
      <c r="E57">
        <v>19356</v>
      </c>
      <c r="F57" t="s">
        <v>254</v>
      </c>
      <c r="G57" t="s">
        <v>255</v>
      </c>
      <c r="H57" s="3">
        <v>0</v>
      </c>
      <c r="I57" s="3">
        <v>0</v>
      </c>
      <c r="J57" s="3">
        <v>0</v>
      </c>
      <c r="K57" s="3">
        <v>11.42</v>
      </c>
      <c r="L57" s="3">
        <v>0</v>
      </c>
      <c r="M57" s="3">
        <v>0</v>
      </c>
      <c r="N57" s="3">
        <v>0</v>
      </c>
      <c r="O57" s="3">
        <v>1.4846000000000001</v>
      </c>
      <c r="P57" s="3">
        <v>12.9046</v>
      </c>
      <c r="Q57">
        <v>3</v>
      </c>
    </row>
    <row r="58" spans="1:17" x14ac:dyDescent="0.25">
      <c r="A58" t="s">
        <v>334</v>
      </c>
      <c r="B58" t="s">
        <v>346</v>
      </c>
      <c r="C58" t="s">
        <v>1</v>
      </c>
      <c r="D58" t="s">
        <v>0</v>
      </c>
      <c r="E58">
        <v>54463</v>
      </c>
      <c r="F58" t="s">
        <v>250</v>
      </c>
      <c r="G58" t="s">
        <v>251</v>
      </c>
      <c r="H58" s="3">
        <v>0</v>
      </c>
      <c r="I58" s="3">
        <v>0</v>
      </c>
      <c r="J58" s="3">
        <v>0</v>
      </c>
      <c r="K58" s="3">
        <v>16.38</v>
      </c>
      <c r="L58" s="3">
        <v>0</v>
      </c>
      <c r="M58" s="3">
        <v>0</v>
      </c>
      <c r="N58" s="3">
        <v>0</v>
      </c>
      <c r="O58" s="3">
        <v>2.1294</v>
      </c>
      <c r="P58" s="3">
        <v>18.509399999999999</v>
      </c>
      <c r="Q58">
        <v>3</v>
      </c>
    </row>
    <row r="59" spans="1:17" x14ac:dyDescent="0.25">
      <c r="A59" t="s">
        <v>310</v>
      </c>
      <c r="B59" t="s">
        <v>333</v>
      </c>
      <c r="C59" t="s">
        <v>1</v>
      </c>
      <c r="D59" t="s">
        <v>0</v>
      </c>
      <c r="E59">
        <v>5326</v>
      </c>
      <c r="F59" t="s">
        <v>258</v>
      </c>
      <c r="G59" t="s">
        <v>259</v>
      </c>
      <c r="H59" s="3">
        <v>0</v>
      </c>
      <c r="I59" s="3">
        <v>0</v>
      </c>
      <c r="J59" s="3">
        <v>0</v>
      </c>
      <c r="K59" s="3">
        <v>26.81</v>
      </c>
      <c r="L59" s="3">
        <v>0</v>
      </c>
      <c r="M59" s="3">
        <v>0</v>
      </c>
      <c r="N59" s="3">
        <v>0</v>
      </c>
      <c r="O59" s="3">
        <v>3.4853000000000001</v>
      </c>
      <c r="P59" s="3">
        <v>30.295299999999997</v>
      </c>
      <c r="Q59">
        <v>3</v>
      </c>
    </row>
    <row r="60" spans="1:17" x14ac:dyDescent="0.25">
      <c r="A60" t="s">
        <v>310</v>
      </c>
      <c r="B60" t="s">
        <v>333</v>
      </c>
      <c r="C60" t="s">
        <v>1</v>
      </c>
      <c r="D60" t="s">
        <v>0</v>
      </c>
      <c r="E60">
        <v>135473</v>
      </c>
      <c r="F60" t="s">
        <v>218</v>
      </c>
      <c r="G60" t="s">
        <v>219</v>
      </c>
      <c r="H60" s="3">
        <v>0.8</v>
      </c>
      <c r="I60" s="3">
        <v>0</v>
      </c>
      <c r="J60" s="3">
        <v>0</v>
      </c>
      <c r="K60" s="3">
        <v>8.14</v>
      </c>
      <c r="L60" s="3">
        <v>0</v>
      </c>
      <c r="M60" s="3">
        <v>0</v>
      </c>
      <c r="N60" s="3">
        <v>0</v>
      </c>
      <c r="O60" s="3">
        <v>1.0582</v>
      </c>
      <c r="P60" s="3">
        <v>9.9982000000000006</v>
      </c>
      <c r="Q60">
        <v>3</v>
      </c>
    </row>
    <row r="61" spans="1:17" x14ac:dyDescent="0.25">
      <c r="A61" t="s">
        <v>310</v>
      </c>
      <c r="B61" t="s">
        <v>333</v>
      </c>
      <c r="C61" t="s">
        <v>1</v>
      </c>
      <c r="D61" t="s">
        <v>0</v>
      </c>
      <c r="E61">
        <v>158286</v>
      </c>
      <c r="F61" t="s">
        <v>291</v>
      </c>
      <c r="G61" t="s">
        <v>293</v>
      </c>
      <c r="H61" s="3">
        <v>2.2199999999999998</v>
      </c>
      <c r="I61" s="3">
        <v>0</v>
      </c>
      <c r="J61" s="3">
        <v>0</v>
      </c>
      <c r="K61" s="3">
        <v>24.58</v>
      </c>
      <c r="L61" s="3">
        <v>0</v>
      </c>
      <c r="M61" s="3">
        <v>0</v>
      </c>
      <c r="N61" s="3">
        <v>0</v>
      </c>
      <c r="O61" s="3">
        <v>3.1953999999999998</v>
      </c>
      <c r="P61" s="3">
        <v>29.995399999999997</v>
      </c>
      <c r="Q61">
        <v>3</v>
      </c>
    </row>
    <row r="62" spans="1:17" x14ac:dyDescent="0.25">
      <c r="A62" t="s">
        <v>310</v>
      </c>
      <c r="B62" t="s">
        <v>333</v>
      </c>
      <c r="C62" t="s">
        <v>1</v>
      </c>
      <c r="D62" t="s">
        <v>0</v>
      </c>
      <c r="E62">
        <v>101</v>
      </c>
      <c r="F62" t="s">
        <v>244</v>
      </c>
      <c r="G62" t="s">
        <v>245</v>
      </c>
      <c r="H62" s="3">
        <v>0</v>
      </c>
      <c r="I62" s="3">
        <v>0</v>
      </c>
      <c r="J62" s="3">
        <v>0</v>
      </c>
      <c r="K62" s="3">
        <v>80</v>
      </c>
      <c r="L62" s="3">
        <v>0</v>
      </c>
      <c r="M62" s="3">
        <v>0</v>
      </c>
      <c r="N62" s="3">
        <v>0</v>
      </c>
      <c r="O62" s="3">
        <v>10.4</v>
      </c>
      <c r="P62" s="3">
        <v>90.4</v>
      </c>
      <c r="Q62">
        <v>3</v>
      </c>
    </row>
    <row r="63" spans="1:17" x14ac:dyDescent="0.25">
      <c r="A63" t="s">
        <v>310</v>
      </c>
      <c r="B63" t="s">
        <v>332</v>
      </c>
      <c r="C63" t="s">
        <v>1</v>
      </c>
      <c r="D63" t="s">
        <v>0</v>
      </c>
      <c r="E63">
        <v>145505</v>
      </c>
      <c r="F63" t="s">
        <v>291</v>
      </c>
      <c r="G63" t="s">
        <v>293</v>
      </c>
      <c r="H63" s="3">
        <v>2.3600000000000003</v>
      </c>
      <c r="I63" s="3">
        <v>0</v>
      </c>
      <c r="J63" s="3">
        <v>0</v>
      </c>
      <c r="K63" s="3">
        <v>24.46</v>
      </c>
      <c r="L63" s="3">
        <v>0</v>
      </c>
      <c r="M63" s="3">
        <v>0</v>
      </c>
      <c r="N63" s="3">
        <v>0</v>
      </c>
      <c r="O63" s="3">
        <v>3.1798000000000002</v>
      </c>
      <c r="P63" s="3">
        <v>29.9998</v>
      </c>
      <c r="Q63">
        <v>3</v>
      </c>
    </row>
    <row r="64" spans="1:17" x14ac:dyDescent="0.25">
      <c r="A64" t="s">
        <v>310</v>
      </c>
      <c r="B64" t="s">
        <v>326</v>
      </c>
      <c r="C64" t="s">
        <v>1</v>
      </c>
      <c r="D64" t="s">
        <v>0</v>
      </c>
      <c r="E64">
        <v>152969</v>
      </c>
      <c r="F64" t="s">
        <v>291</v>
      </c>
      <c r="G64" t="s">
        <v>293</v>
      </c>
      <c r="H64" s="3">
        <v>2.2999999999999998</v>
      </c>
      <c r="I64" s="3">
        <v>0</v>
      </c>
      <c r="J64" s="3">
        <v>0</v>
      </c>
      <c r="K64" s="3">
        <v>24.51</v>
      </c>
      <c r="L64" s="3">
        <v>0</v>
      </c>
      <c r="M64" s="3">
        <v>0</v>
      </c>
      <c r="N64" s="3">
        <v>0</v>
      </c>
      <c r="O64" s="3">
        <v>3.1863000000000001</v>
      </c>
      <c r="P64" s="3">
        <v>29.996300000000002</v>
      </c>
      <c r="Q64">
        <v>3</v>
      </c>
    </row>
    <row r="65" spans="1:17" x14ac:dyDescent="0.25">
      <c r="A65" t="s">
        <v>310</v>
      </c>
      <c r="B65" t="s">
        <v>311</v>
      </c>
      <c r="C65" t="s">
        <v>1</v>
      </c>
      <c r="D65" t="s">
        <v>0</v>
      </c>
      <c r="E65">
        <v>78</v>
      </c>
      <c r="F65" t="s">
        <v>244</v>
      </c>
      <c r="G65" t="s">
        <v>245</v>
      </c>
      <c r="H65" s="3">
        <v>0</v>
      </c>
      <c r="I65" s="3">
        <v>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15.600000000000001</v>
      </c>
      <c r="P65" s="3">
        <v>135.6</v>
      </c>
      <c r="Q65">
        <v>3</v>
      </c>
    </row>
    <row r="66" spans="1:17" x14ac:dyDescent="0.25">
      <c r="A66" t="s">
        <v>310</v>
      </c>
      <c r="B66" t="s">
        <v>331</v>
      </c>
      <c r="C66" t="s">
        <v>1</v>
      </c>
      <c r="D66" t="s">
        <v>0</v>
      </c>
      <c r="E66">
        <v>171151</v>
      </c>
      <c r="F66" t="s">
        <v>297</v>
      </c>
      <c r="G66" t="s">
        <v>299</v>
      </c>
      <c r="H66" s="3">
        <v>0</v>
      </c>
      <c r="I66" s="3">
        <v>0</v>
      </c>
      <c r="J66" s="3">
        <v>0</v>
      </c>
      <c r="K66" s="3">
        <v>95</v>
      </c>
      <c r="L66" s="3">
        <v>0</v>
      </c>
      <c r="M66" s="3">
        <v>0</v>
      </c>
      <c r="N66" s="3">
        <v>0</v>
      </c>
      <c r="O66" s="3">
        <v>12.35</v>
      </c>
      <c r="P66" s="3">
        <v>107.35</v>
      </c>
      <c r="Q66">
        <v>3</v>
      </c>
    </row>
    <row r="67" spans="1:17" x14ac:dyDescent="0.25">
      <c r="A67" t="s">
        <v>310</v>
      </c>
      <c r="B67" t="s">
        <v>328</v>
      </c>
      <c r="C67" t="s">
        <v>1</v>
      </c>
      <c r="D67" t="s">
        <v>0</v>
      </c>
      <c r="E67">
        <v>3886232</v>
      </c>
      <c r="F67" t="s">
        <v>273</v>
      </c>
      <c r="G67" t="s">
        <v>274</v>
      </c>
      <c r="H67" s="3">
        <v>0</v>
      </c>
      <c r="I67" s="3">
        <v>0</v>
      </c>
      <c r="J67" s="3">
        <v>0</v>
      </c>
      <c r="K67" s="3">
        <v>20.34</v>
      </c>
      <c r="L67" s="3">
        <v>0</v>
      </c>
      <c r="M67" s="3">
        <v>0</v>
      </c>
      <c r="N67" s="3">
        <v>0</v>
      </c>
      <c r="O67" s="3">
        <v>2.6442000000000001</v>
      </c>
      <c r="P67" s="3">
        <v>22.984200000000001</v>
      </c>
      <c r="Q67">
        <v>3</v>
      </c>
    </row>
    <row r="68" spans="1:17" x14ac:dyDescent="0.25">
      <c r="A68" t="s">
        <v>310</v>
      </c>
      <c r="B68" t="s">
        <v>326</v>
      </c>
      <c r="C68" t="s">
        <v>1</v>
      </c>
      <c r="D68" t="s">
        <v>0</v>
      </c>
      <c r="E68">
        <v>114</v>
      </c>
      <c r="F68" t="s">
        <v>325</v>
      </c>
      <c r="G68" t="s">
        <v>327</v>
      </c>
      <c r="H68" s="3">
        <v>0</v>
      </c>
      <c r="I68" s="3">
        <v>0</v>
      </c>
      <c r="J68" s="3">
        <v>0</v>
      </c>
      <c r="K68" s="3">
        <v>130</v>
      </c>
      <c r="L68" s="3">
        <v>0</v>
      </c>
      <c r="M68" s="3">
        <v>0</v>
      </c>
      <c r="N68" s="3">
        <v>0</v>
      </c>
      <c r="O68" s="3">
        <v>16.900000000000002</v>
      </c>
      <c r="P68" s="3">
        <v>146.9</v>
      </c>
      <c r="Q68">
        <v>3</v>
      </c>
    </row>
    <row r="69" spans="1:17" x14ac:dyDescent="0.25">
      <c r="A69" t="s">
        <v>310</v>
      </c>
      <c r="B69" t="s">
        <v>313</v>
      </c>
      <c r="C69" t="s">
        <v>1</v>
      </c>
      <c r="D69" t="s">
        <v>0</v>
      </c>
      <c r="E69">
        <v>83</v>
      </c>
      <c r="F69" t="s">
        <v>244</v>
      </c>
      <c r="G69" t="s">
        <v>245</v>
      </c>
      <c r="H69" s="3">
        <v>0</v>
      </c>
      <c r="I69" s="3">
        <v>0</v>
      </c>
      <c r="J69" s="3">
        <v>0</v>
      </c>
      <c r="K69" s="3">
        <v>560</v>
      </c>
      <c r="L69" s="3">
        <v>0</v>
      </c>
      <c r="M69" s="3">
        <v>0</v>
      </c>
      <c r="N69" s="3">
        <v>0</v>
      </c>
      <c r="O69" s="3">
        <v>72.8</v>
      </c>
      <c r="P69" s="3">
        <v>632.79999999999995</v>
      </c>
      <c r="Q69">
        <v>3</v>
      </c>
    </row>
    <row r="70" spans="1:17" x14ac:dyDescent="0.25">
      <c r="A70" t="s">
        <v>310</v>
      </c>
      <c r="B70" t="s">
        <v>323</v>
      </c>
      <c r="C70" t="s">
        <v>1</v>
      </c>
      <c r="D70" t="s">
        <v>0</v>
      </c>
      <c r="E70">
        <v>581</v>
      </c>
      <c r="F70" t="s">
        <v>322</v>
      </c>
      <c r="G70" t="s">
        <v>324</v>
      </c>
      <c r="H70" s="3">
        <v>0</v>
      </c>
      <c r="I70" s="3">
        <v>0</v>
      </c>
      <c r="J70" s="3">
        <v>0</v>
      </c>
      <c r="K70" s="3">
        <v>70.8</v>
      </c>
      <c r="L70" s="3">
        <v>0</v>
      </c>
      <c r="M70" s="3">
        <v>0</v>
      </c>
      <c r="N70" s="3">
        <v>0</v>
      </c>
      <c r="O70" s="3">
        <v>9.2040000000000006</v>
      </c>
      <c r="P70" s="3">
        <v>80.003999999999991</v>
      </c>
      <c r="Q70">
        <v>3</v>
      </c>
    </row>
    <row r="71" spans="1:17" x14ac:dyDescent="0.25">
      <c r="A71" t="s">
        <v>310</v>
      </c>
      <c r="B71" t="s">
        <v>321</v>
      </c>
      <c r="C71" t="s">
        <v>1</v>
      </c>
      <c r="D71" t="s">
        <v>0</v>
      </c>
      <c r="E71">
        <v>133842</v>
      </c>
      <c r="F71" t="s">
        <v>291</v>
      </c>
      <c r="G71" t="s">
        <v>293</v>
      </c>
      <c r="H71" s="3">
        <v>2.42</v>
      </c>
      <c r="I71" s="3">
        <v>0</v>
      </c>
      <c r="J71" s="3">
        <v>0</v>
      </c>
      <c r="K71" s="3">
        <v>25.29</v>
      </c>
      <c r="L71" s="3">
        <v>0</v>
      </c>
      <c r="M71" s="3">
        <v>0</v>
      </c>
      <c r="N71" s="3">
        <v>0</v>
      </c>
      <c r="O71" s="3">
        <v>3.2877000000000001</v>
      </c>
      <c r="P71" s="3">
        <v>30.997700000000002</v>
      </c>
      <c r="Q71">
        <v>3</v>
      </c>
    </row>
    <row r="72" spans="1:17" x14ac:dyDescent="0.25">
      <c r="A72" t="s">
        <v>310</v>
      </c>
      <c r="B72" t="s">
        <v>311</v>
      </c>
      <c r="C72" t="s">
        <v>1</v>
      </c>
      <c r="D72" t="s">
        <v>0</v>
      </c>
      <c r="E72">
        <v>46856</v>
      </c>
      <c r="F72" t="s">
        <v>319</v>
      </c>
      <c r="G72" t="s">
        <v>320</v>
      </c>
      <c r="H72" s="3">
        <v>0.81</v>
      </c>
      <c r="I72" s="3">
        <v>0</v>
      </c>
      <c r="J72" s="3">
        <v>0</v>
      </c>
      <c r="K72" s="3">
        <v>8.14</v>
      </c>
      <c r="L72" s="3">
        <v>0</v>
      </c>
      <c r="M72" s="3">
        <v>0</v>
      </c>
      <c r="N72" s="3">
        <v>0</v>
      </c>
      <c r="O72" s="3">
        <v>1.0582</v>
      </c>
      <c r="P72" s="3">
        <v>10.0082</v>
      </c>
      <c r="Q72">
        <v>3</v>
      </c>
    </row>
    <row r="73" spans="1:17" x14ac:dyDescent="0.25">
      <c r="A73" t="s">
        <v>275</v>
      </c>
      <c r="B73" t="s">
        <v>309</v>
      </c>
      <c r="C73" t="s">
        <v>1</v>
      </c>
      <c r="D73" t="s">
        <v>0</v>
      </c>
      <c r="E73">
        <v>3274142</v>
      </c>
      <c r="F73" t="s">
        <v>273</v>
      </c>
      <c r="G73" t="s">
        <v>274</v>
      </c>
      <c r="H73" s="3">
        <v>0</v>
      </c>
      <c r="I73" s="3">
        <v>0</v>
      </c>
      <c r="J73" s="3">
        <v>0</v>
      </c>
      <c r="K73" s="3">
        <v>20.34</v>
      </c>
      <c r="L73" s="3">
        <v>0</v>
      </c>
      <c r="M73" s="3">
        <v>0</v>
      </c>
      <c r="N73" s="3">
        <v>0</v>
      </c>
      <c r="O73" s="3">
        <v>2.6442000000000001</v>
      </c>
      <c r="P73" s="3">
        <v>22.984200000000001</v>
      </c>
      <c r="Q73">
        <v>3</v>
      </c>
    </row>
    <row r="74" spans="1:17" x14ac:dyDescent="0.25">
      <c r="A74" t="s">
        <v>275</v>
      </c>
      <c r="B74" t="s">
        <v>307</v>
      </c>
      <c r="C74" t="s">
        <v>1</v>
      </c>
      <c r="D74" t="s">
        <v>0</v>
      </c>
      <c r="E74">
        <v>1413670</v>
      </c>
      <c r="F74" t="s">
        <v>306</v>
      </c>
      <c r="G74" t="s">
        <v>308</v>
      </c>
      <c r="H74" s="3">
        <v>0</v>
      </c>
      <c r="I74" s="3">
        <v>0</v>
      </c>
      <c r="J74" s="3">
        <v>0</v>
      </c>
      <c r="K74" s="3">
        <v>24.3</v>
      </c>
      <c r="L74" s="3">
        <v>0</v>
      </c>
      <c r="M74" s="3">
        <v>0</v>
      </c>
      <c r="N74" s="3">
        <v>0</v>
      </c>
      <c r="O74" s="3">
        <v>3.1590000000000003</v>
      </c>
      <c r="P74" s="3">
        <v>27.459</v>
      </c>
      <c r="Q74">
        <v>3</v>
      </c>
    </row>
    <row r="75" spans="1:17" x14ac:dyDescent="0.25">
      <c r="A75" t="s">
        <v>275</v>
      </c>
      <c r="B75" t="s">
        <v>279</v>
      </c>
      <c r="C75" t="s">
        <v>1</v>
      </c>
      <c r="D75" t="s">
        <v>0</v>
      </c>
      <c r="E75">
        <v>14953</v>
      </c>
      <c r="F75" t="s">
        <v>304</v>
      </c>
      <c r="G75" t="s">
        <v>305</v>
      </c>
      <c r="H75" s="3">
        <v>0</v>
      </c>
      <c r="I75" s="3">
        <v>0</v>
      </c>
      <c r="J75" s="3">
        <v>0</v>
      </c>
      <c r="K75" s="3">
        <v>13.95</v>
      </c>
      <c r="L75" s="3">
        <v>0</v>
      </c>
      <c r="M75" s="3">
        <v>0</v>
      </c>
      <c r="N75" s="3">
        <v>0</v>
      </c>
      <c r="O75" s="3">
        <v>1.8134999999999999</v>
      </c>
      <c r="P75" s="3">
        <v>15.763499999999999</v>
      </c>
      <c r="Q75">
        <v>3</v>
      </c>
    </row>
    <row r="76" spans="1:17" x14ac:dyDescent="0.25">
      <c r="A76" t="s">
        <v>275</v>
      </c>
      <c r="B76" t="s">
        <v>276</v>
      </c>
      <c r="C76" t="s">
        <v>1</v>
      </c>
      <c r="D76" t="s">
        <v>0</v>
      </c>
      <c r="E76">
        <v>526</v>
      </c>
      <c r="F76" t="s">
        <v>302</v>
      </c>
      <c r="G76" t="s">
        <v>303</v>
      </c>
      <c r="H76" s="3">
        <v>0</v>
      </c>
      <c r="I76" s="3">
        <v>0</v>
      </c>
      <c r="J76" s="3">
        <v>0</v>
      </c>
      <c r="K76" s="3">
        <v>48.67</v>
      </c>
      <c r="L76" s="3">
        <v>0</v>
      </c>
      <c r="M76" s="3">
        <v>0</v>
      </c>
      <c r="N76" s="3">
        <v>0</v>
      </c>
      <c r="O76" s="3">
        <v>6.3271000000000006</v>
      </c>
      <c r="P76" s="3">
        <v>54.997100000000003</v>
      </c>
      <c r="Q76">
        <v>3</v>
      </c>
    </row>
    <row r="77" spans="1:17" x14ac:dyDescent="0.25">
      <c r="A77" t="s">
        <v>275</v>
      </c>
      <c r="B77" t="s">
        <v>286</v>
      </c>
      <c r="C77" t="s">
        <v>1</v>
      </c>
      <c r="D77" t="s">
        <v>0</v>
      </c>
      <c r="E77">
        <v>71</v>
      </c>
      <c r="F77" t="s">
        <v>244</v>
      </c>
      <c r="G77" t="s">
        <v>245</v>
      </c>
      <c r="H77" s="3">
        <v>0</v>
      </c>
      <c r="I77" s="3">
        <v>0</v>
      </c>
      <c r="J77" s="3">
        <v>0</v>
      </c>
      <c r="K77" s="3">
        <v>140</v>
      </c>
      <c r="L77" s="3">
        <v>0</v>
      </c>
      <c r="M77" s="3">
        <v>0</v>
      </c>
      <c r="N77" s="3">
        <v>0</v>
      </c>
      <c r="O77" s="3">
        <v>18.2</v>
      </c>
      <c r="P77" s="3">
        <v>158.19999999999999</v>
      </c>
      <c r="Q77">
        <v>3</v>
      </c>
    </row>
    <row r="78" spans="1:17" x14ac:dyDescent="0.25">
      <c r="A78" t="s">
        <v>275</v>
      </c>
      <c r="B78" t="s">
        <v>282</v>
      </c>
      <c r="C78" t="s">
        <v>1</v>
      </c>
      <c r="D78" t="s">
        <v>0</v>
      </c>
      <c r="E78">
        <v>63</v>
      </c>
      <c r="F78" t="s">
        <v>244</v>
      </c>
      <c r="G78" t="s">
        <v>245</v>
      </c>
      <c r="H78" s="3">
        <v>0</v>
      </c>
      <c r="I78" s="3">
        <v>0</v>
      </c>
      <c r="J78" s="3">
        <v>0</v>
      </c>
      <c r="K78" s="3">
        <v>8.85</v>
      </c>
      <c r="L78" s="3">
        <v>0</v>
      </c>
      <c r="M78" s="3">
        <v>0</v>
      </c>
      <c r="N78" s="3">
        <v>0</v>
      </c>
      <c r="O78" s="3">
        <v>1.1505000000000001</v>
      </c>
      <c r="P78" s="3">
        <v>10.000499999999999</v>
      </c>
      <c r="Q78">
        <v>3</v>
      </c>
    </row>
    <row r="79" spans="1:17" x14ac:dyDescent="0.25">
      <c r="A79" t="s">
        <v>275</v>
      </c>
      <c r="B79" t="s">
        <v>281</v>
      </c>
      <c r="C79" t="s">
        <v>1</v>
      </c>
      <c r="D79" t="s">
        <v>0</v>
      </c>
      <c r="E79">
        <v>62</v>
      </c>
      <c r="F79" t="s">
        <v>244</v>
      </c>
      <c r="G79" t="s">
        <v>245</v>
      </c>
      <c r="H79" s="3">
        <v>0</v>
      </c>
      <c r="I79" s="3">
        <v>0</v>
      </c>
      <c r="J79" s="3">
        <v>0</v>
      </c>
      <c r="K79" s="3">
        <v>115</v>
      </c>
      <c r="L79" s="3">
        <v>0</v>
      </c>
      <c r="M79" s="3">
        <v>0</v>
      </c>
      <c r="N79" s="3">
        <v>0</v>
      </c>
      <c r="O79" s="3">
        <v>14.950000000000001</v>
      </c>
      <c r="P79" s="3">
        <v>129.94999999999999</v>
      </c>
      <c r="Q79">
        <v>3</v>
      </c>
    </row>
    <row r="80" spans="1:17" x14ac:dyDescent="0.25">
      <c r="A80" t="s">
        <v>275</v>
      </c>
      <c r="B80" t="s">
        <v>276</v>
      </c>
      <c r="C80" t="s">
        <v>1</v>
      </c>
      <c r="D80" t="s">
        <v>0</v>
      </c>
      <c r="E80">
        <v>57</v>
      </c>
      <c r="F80" t="s">
        <v>244</v>
      </c>
      <c r="G80" t="s">
        <v>245</v>
      </c>
      <c r="H80" s="3">
        <v>0</v>
      </c>
      <c r="I80" s="3">
        <v>0</v>
      </c>
      <c r="J80" s="3">
        <v>0</v>
      </c>
      <c r="K80" s="3">
        <v>180</v>
      </c>
      <c r="L80" s="3">
        <v>0</v>
      </c>
      <c r="M80" s="3">
        <v>0</v>
      </c>
      <c r="N80" s="3">
        <v>0</v>
      </c>
      <c r="O80" s="3">
        <v>23.400000000000002</v>
      </c>
      <c r="P80" s="3">
        <v>203.4</v>
      </c>
      <c r="Q80">
        <v>3</v>
      </c>
    </row>
    <row r="81" spans="1:17" x14ac:dyDescent="0.25">
      <c r="A81" t="s">
        <v>275</v>
      </c>
      <c r="B81" t="s">
        <v>276</v>
      </c>
      <c r="C81" t="s">
        <v>1</v>
      </c>
      <c r="D81" t="s">
        <v>0</v>
      </c>
      <c r="E81">
        <v>56</v>
      </c>
      <c r="F81" t="s">
        <v>244</v>
      </c>
      <c r="G81" t="s">
        <v>245</v>
      </c>
      <c r="H81" s="3">
        <v>0</v>
      </c>
      <c r="I81" s="3">
        <v>0</v>
      </c>
      <c r="J81" s="3">
        <v>0</v>
      </c>
      <c r="K81" s="3">
        <v>270</v>
      </c>
      <c r="L81" s="3">
        <v>0</v>
      </c>
      <c r="M81" s="3">
        <v>0</v>
      </c>
      <c r="N81" s="3">
        <v>0</v>
      </c>
      <c r="O81" s="3">
        <v>35.1</v>
      </c>
      <c r="P81" s="3">
        <v>305.10000000000002</v>
      </c>
      <c r="Q81">
        <v>3</v>
      </c>
    </row>
    <row r="82" spans="1:17" x14ac:dyDescent="0.25">
      <c r="A82" t="s">
        <v>275</v>
      </c>
      <c r="B82" t="s">
        <v>301</v>
      </c>
      <c r="C82" t="s">
        <v>1</v>
      </c>
      <c r="D82" t="s">
        <v>0</v>
      </c>
      <c r="E82">
        <v>1163</v>
      </c>
      <c r="F82" t="s">
        <v>270</v>
      </c>
      <c r="G82" t="s">
        <v>271</v>
      </c>
      <c r="H82" s="3">
        <v>0</v>
      </c>
      <c r="I82" s="3">
        <v>0</v>
      </c>
      <c r="J82" s="3">
        <v>0</v>
      </c>
      <c r="K82" s="3">
        <v>46.99</v>
      </c>
      <c r="L82" s="3">
        <v>0</v>
      </c>
      <c r="M82" s="3">
        <v>0</v>
      </c>
      <c r="N82" s="3">
        <v>0</v>
      </c>
      <c r="O82" s="3">
        <v>6.1087000000000007</v>
      </c>
      <c r="P82" s="3">
        <v>53.098700000000001</v>
      </c>
      <c r="Q82">
        <v>3</v>
      </c>
    </row>
    <row r="83" spans="1:17" x14ac:dyDescent="0.25">
      <c r="A83" t="s">
        <v>275</v>
      </c>
      <c r="B83" t="s">
        <v>280</v>
      </c>
      <c r="C83" t="s">
        <v>1</v>
      </c>
      <c r="D83" t="s">
        <v>0</v>
      </c>
      <c r="E83">
        <v>572</v>
      </c>
      <c r="F83" t="s">
        <v>297</v>
      </c>
      <c r="G83" t="s">
        <v>299</v>
      </c>
      <c r="H83" s="3">
        <v>0</v>
      </c>
      <c r="I83" s="3">
        <v>0</v>
      </c>
      <c r="J83" s="3">
        <v>0</v>
      </c>
      <c r="K83" s="3">
        <v>12.38</v>
      </c>
      <c r="L83" s="3">
        <v>0</v>
      </c>
      <c r="M83" s="3">
        <v>0</v>
      </c>
      <c r="N83" s="3">
        <v>0</v>
      </c>
      <c r="O83" s="3">
        <v>1.6094000000000002</v>
      </c>
      <c r="P83" s="3">
        <v>13.989400000000002</v>
      </c>
      <c r="Q83">
        <v>3</v>
      </c>
    </row>
    <row r="84" spans="1:17" x14ac:dyDescent="0.25">
      <c r="A84" t="s">
        <v>275</v>
      </c>
      <c r="B84" t="s">
        <v>300</v>
      </c>
      <c r="C84" t="s">
        <v>1</v>
      </c>
      <c r="D84" t="s">
        <v>0</v>
      </c>
      <c r="E84">
        <v>171233</v>
      </c>
      <c r="F84" t="s">
        <v>297</v>
      </c>
      <c r="G84" t="s">
        <v>299</v>
      </c>
      <c r="H84" s="3">
        <v>0</v>
      </c>
      <c r="I84" s="3">
        <v>0</v>
      </c>
      <c r="J84" s="3">
        <v>0</v>
      </c>
      <c r="K84" s="3">
        <v>8</v>
      </c>
      <c r="L84" s="3">
        <v>0</v>
      </c>
      <c r="M84" s="3">
        <v>0</v>
      </c>
      <c r="N84" s="3">
        <v>0</v>
      </c>
      <c r="O84" s="3">
        <v>1.04</v>
      </c>
      <c r="P84" s="3">
        <v>9.0399999999999991</v>
      </c>
      <c r="Q84">
        <v>3</v>
      </c>
    </row>
    <row r="85" spans="1:17" x14ac:dyDescent="0.25">
      <c r="A85" t="s">
        <v>275</v>
      </c>
      <c r="B85" t="s">
        <v>298</v>
      </c>
      <c r="C85" t="s">
        <v>1</v>
      </c>
      <c r="D85" t="s">
        <v>0</v>
      </c>
      <c r="E85">
        <v>171252</v>
      </c>
      <c r="F85" t="s">
        <v>297</v>
      </c>
      <c r="G85" t="s">
        <v>299</v>
      </c>
      <c r="H85" s="3">
        <v>0</v>
      </c>
      <c r="I85" s="3">
        <v>0</v>
      </c>
      <c r="J85" s="3">
        <v>0</v>
      </c>
      <c r="K85" s="3">
        <v>3.5</v>
      </c>
      <c r="L85" s="3">
        <v>0</v>
      </c>
      <c r="M85" s="3">
        <v>0</v>
      </c>
      <c r="N85" s="3">
        <v>0</v>
      </c>
      <c r="O85" s="3">
        <v>0.45500000000000002</v>
      </c>
      <c r="P85" s="3">
        <v>3.9550000000000001</v>
      </c>
      <c r="Q85">
        <v>3</v>
      </c>
    </row>
    <row r="86" spans="1:17" x14ac:dyDescent="0.25">
      <c r="A86" t="s">
        <v>275</v>
      </c>
      <c r="B86" t="s">
        <v>296</v>
      </c>
      <c r="C86" t="s">
        <v>1</v>
      </c>
      <c r="D86" t="s">
        <v>0</v>
      </c>
      <c r="E86">
        <v>2109104</v>
      </c>
      <c r="F86" t="s">
        <v>256</v>
      </c>
      <c r="G86" t="s">
        <v>257</v>
      </c>
      <c r="H86" s="3">
        <v>0.81</v>
      </c>
      <c r="I86" s="3">
        <v>0</v>
      </c>
      <c r="J86" s="3">
        <v>0</v>
      </c>
      <c r="K86" s="3">
        <v>8.1300000000000008</v>
      </c>
      <c r="L86" s="3">
        <v>0</v>
      </c>
      <c r="M86" s="3">
        <v>0</v>
      </c>
      <c r="N86" s="3">
        <v>0</v>
      </c>
      <c r="O86" s="3">
        <v>1.0569000000000002</v>
      </c>
      <c r="P86" s="3">
        <v>9.9969000000000019</v>
      </c>
      <c r="Q86">
        <v>3</v>
      </c>
    </row>
    <row r="87" spans="1:17" x14ac:dyDescent="0.25">
      <c r="A87" t="s">
        <v>275</v>
      </c>
      <c r="B87" t="s">
        <v>295</v>
      </c>
      <c r="C87" t="s">
        <v>1</v>
      </c>
      <c r="D87" t="s">
        <v>0</v>
      </c>
      <c r="E87">
        <v>65530</v>
      </c>
      <c r="F87" t="s">
        <v>291</v>
      </c>
      <c r="G87" t="s">
        <v>293</v>
      </c>
      <c r="H87" s="3">
        <v>2.33</v>
      </c>
      <c r="I87" s="3">
        <v>0</v>
      </c>
      <c r="J87" s="3">
        <v>0</v>
      </c>
      <c r="K87" s="3">
        <v>24.49</v>
      </c>
      <c r="L87" s="3">
        <v>0</v>
      </c>
      <c r="M87" s="3">
        <v>0</v>
      </c>
      <c r="N87" s="3">
        <v>0</v>
      </c>
      <c r="O87" s="3">
        <v>3.1837</v>
      </c>
      <c r="P87" s="3">
        <v>30.003700000000002</v>
      </c>
      <c r="Q87">
        <v>3</v>
      </c>
    </row>
    <row r="88" spans="1:17" x14ac:dyDescent="0.25">
      <c r="A88" t="s">
        <v>275</v>
      </c>
      <c r="B88" t="s">
        <v>238</v>
      </c>
      <c r="C88" t="s">
        <v>1</v>
      </c>
      <c r="D88" t="s">
        <v>0</v>
      </c>
      <c r="E88">
        <v>39984</v>
      </c>
      <c r="F88" t="s">
        <v>291</v>
      </c>
      <c r="G88" t="s">
        <v>293</v>
      </c>
      <c r="H88" s="3">
        <v>2.2999999999999998</v>
      </c>
      <c r="I88" s="3">
        <v>0</v>
      </c>
      <c r="J88" s="3">
        <v>0</v>
      </c>
      <c r="K88" s="3">
        <v>24.51</v>
      </c>
      <c r="L88" s="3">
        <v>0</v>
      </c>
      <c r="M88" s="3">
        <v>0</v>
      </c>
      <c r="N88" s="3">
        <v>0</v>
      </c>
      <c r="O88" s="3">
        <v>3.1863000000000001</v>
      </c>
      <c r="P88" s="3">
        <v>29.996300000000002</v>
      </c>
      <c r="Q88">
        <v>3</v>
      </c>
    </row>
    <row r="89" spans="1:17" x14ac:dyDescent="0.25">
      <c r="A89" t="s">
        <v>275</v>
      </c>
      <c r="B89" t="s">
        <v>294</v>
      </c>
      <c r="C89" t="s">
        <v>1</v>
      </c>
      <c r="D89" t="s">
        <v>0</v>
      </c>
      <c r="E89">
        <v>70934</v>
      </c>
      <c r="F89" t="s">
        <v>291</v>
      </c>
      <c r="G89" t="s">
        <v>293</v>
      </c>
      <c r="H89" s="3">
        <v>2.16</v>
      </c>
      <c r="I89" s="3">
        <v>0</v>
      </c>
      <c r="J89" s="3">
        <v>0</v>
      </c>
      <c r="K89" s="3">
        <v>22.87</v>
      </c>
      <c r="L89" s="3">
        <v>0</v>
      </c>
      <c r="M89" s="3">
        <v>0</v>
      </c>
      <c r="N89" s="3">
        <v>0</v>
      </c>
      <c r="O89" s="3">
        <v>2.9731000000000001</v>
      </c>
      <c r="P89" s="3">
        <v>28.0031</v>
      </c>
      <c r="Q89">
        <v>3</v>
      </c>
    </row>
    <row r="90" spans="1:17" x14ac:dyDescent="0.25">
      <c r="A90" t="s">
        <v>275</v>
      </c>
      <c r="B90" t="s">
        <v>292</v>
      </c>
      <c r="C90" t="s">
        <v>1</v>
      </c>
      <c r="D90" t="s">
        <v>0</v>
      </c>
      <c r="E90">
        <v>79535</v>
      </c>
      <c r="F90" t="s">
        <v>291</v>
      </c>
      <c r="G90" t="s">
        <v>293</v>
      </c>
      <c r="H90" s="3">
        <v>2.11</v>
      </c>
      <c r="I90" s="3">
        <v>0</v>
      </c>
      <c r="J90" s="3">
        <v>0</v>
      </c>
      <c r="K90" s="3">
        <v>22.03</v>
      </c>
      <c r="L90" s="3">
        <v>0</v>
      </c>
      <c r="M90" s="3">
        <v>0</v>
      </c>
      <c r="N90" s="3">
        <v>0</v>
      </c>
      <c r="O90" s="3">
        <v>2.8639000000000001</v>
      </c>
      <c r="P90" s="3">
        <v>27.003900000000002</v>
      </c>
      <c r="Q90">
        <v>3</v>
      </c>
    </row>
    <row r="91" spans="1:17" x14ac:dyDescent="0.25">
      <c r="A91" t="s">
        <v>275</v>
      </c>
      <c r="B91" t="s">
        <v>290</v>
      </c>
      <c r="C91" t="s">
        <v>1</v>
      </c>
      <c r="D91" t="s">
        <v>0</v>
      </c>
      <c r="E91">
        <v>29001</v>
      </c>
      <c r="F91" t="s">
        <v>250</v>
      </c>
      <c r="G91" t="s">
        <v>251</v>
      </c>
      <c r="H91" s="3">
        <v>0.76</v>
      </c>
      <c r="I91" s="3">
        <v>0</v>
      </c>
      <c r="J91" s="3">
        <v>0</v>
      </c>
      <c r="K91" s="3">
        <v>8.18</v>
      </c>
      <c r="L91" s="3">
        <v>0</v>
      </c>
      <c r="M91" s="3">
        <v>0</v>
      </c>
      <c r="N91" s="3">
        <v>0</v>
      </c>
      <c r="O91" s="3">
        <v>1.0633999999999999</v>
      </c>
      <c r="P91" s="3">
        <v>10.003399999999999</v>
      </c>
      <c r="Q91">
        <v>3</v>
      </c>
    </row>
    <row r="92" spans="1:17" x14ac:dyDescent="0.25">
      <c r="A92" t="s">
        <v>275</v>
      </c>
      <c r="B92" t="s">
        <v>285</v>
      </c>
      <c r="C92" t="s">
        <v>1</v>
      </c>
      <c r="D92" t="s">
        <v>0</v>
      </c>
      <c r="E92">
        <v>13487</v>
      </c>
      <c r="F92" t="s">
        <v>254</v>
      </c>
      <c r="G92" t="s">
        <v>255</v>
      </c>
      <c r="H92" s="3">
        <v>0.78</v>
      </c>
      <c r="I92" s="3">
        <v>0</v>
      </c>
      <c r="J92" s="3">
        <v>0</v>
      </c>
      <c r="K92" s="3">
        <v>8.16</v>
      </c>
      <c r="L92" s="3">
        <v>0</v>
      </c>
      <c r="M92" s="3">
        <v>0</v>
      </c>
      <c r="N92" s="3">
        <v>0</v>
      </c>
      <c r="O92" s="3">
        <v>1.0608</v>
      </c>
      <c r="P92" s="3">
        <v>10.0008</v>
      </c>
      <c r="Q92">
        <v>3</v>
      </c>
    </row>
    <row r="93" spans="1:17" x14ac:dyDescent="0.25">
      <c r="A93" t="s">
        <v>87</v>
      </c>
      <c r="B93" t="s">
        <v>272</v>
      </c>
      <c r="C93" t="s">
        <v>1</v>
      </c>
      <c r="D93" t="s">
        <v>0</v>
      </c>
      <c r="E93">
        <v>2698365</v>
      </c>
      <c r="F93" t="s">
        <v>273</v>
      </c>
      <c r="G93" t="s">
        <v>274</v>
      </c>
      <c r="H93" s="3">
        <v>0</v>
      </c>
      <c r="I93" s="3">
        <v>0</v>
      </c>
      <c r="J93" s="3">
        <v>0</v>
      </c>
      <c r="K93" s="3">
        <v>20.34</v>
      </c>
      <c r="L93" s="3">
        <v>0</v>
      </c>
      <c r="M93" s="3">
        <v>0</v>
      </c>
      <c r="N93" s="3">
        <v>0</v>
      </c>
      <c r="O93" s="3">
        <v>2.6442000000000001</v>
      </c>
      <c r="P93" s="3">
        <v>22.984200000000001</v>
      </c>
      <c r="Q93">
        <v>3</v>
      </c>
    </row>
    <row r="94" spans="1:17" x14ac:dyDescent="0.25">
      <c r="A94" t="s">
        <v>87</v>
      </c>
      <c r="B94" t="s">
        <v>241</v>
      </c>
      <c r="C94" t="s">
        <v>1</v>
      </c>
      <c r="D94" t="s">
        <v>0</v>
      </c>
      <c r="E94">
        <v>905</v>
      </c>
      <c r="F94" t="s">
        <v>270</v>
      </c>
      <c r="G94" t="s">
        <v>271</v>
      </c>
      <c r="H94" s="3">
        <v>0</v>
      </c>
      <c r="I94" s="3">
        <v>0</v>
      </c>
      <c r="J94" s="3">
        <v>0</v>
      </c>
      <c r="K94" s="3">
        <v>43.14</v>
      </c>
      <c r="L94" s="3">
        <v>0</v>
      </c>
      <c r="M94" s="3">
        <v>0</v>
      </c>
      <c r="N94" s="3">
        <v>0</v>
      </c>
      <c r="O94" s="3">
        <v>5.6082000000000001</v>
      </c>
      <c r="P94" s="3">
        <v>48.748199999999997</v>
      </c>
      <c r="Q94">
        <v>3</v>
      </c>
    </row>
    <row r="95" spans="1:17" x14ac:dyDescent="0.25">
      <c r="A95" t="s">
        <v>87</v>
      </c>
      <c r="B95" t="s">
        <v>269</v>
      </c>
      <c r="C95" t="s">
        <v>1</v>
      </c>
      <c r="D95" t="s">
        <v>0</v>
      </c>
      <c r="E95">
        <v>901</v>
      </c>
      <c r="F95" t="s">
        <v>270</v>
      </c>
      <c r="G95" t="s">
        <v>271</v>
      </c>
      <c r="H95" s="3">
        <v>0</v>
      </c>
      <c r="I95" s="3">
        <v>0</v>
      </c>
      <c r="J95" s="3">
        <v>0</v>
      </c>
      <c r="K95" s="3">
        <v>9.09</v>
      </c>
      <c r="L95" s="3">
        <v>0</v>
      </c>
      <c r="M95" s="3">
        <v>0</v>
      </c>
      <c r="N95" s="3">
        <v>0</v>
      </c>
      <c r="O95" s="3">
        <v>1.1817</v>
      </c>
      <c r="P95" s="3">
        <v>10.271699999999999</v>
      </c>
      <c r="Q95">
        <v>3</v>
      </c>
    </row>
    <row r="96" spans="1:17" x14ac:dyDescent="0.25">
      <c r="A96" t="s">
        <v>87</v>
      </c>
      <c r="B96" t="s">
        <v>266</v>
      </c>
      <c r="C96" t="s">
        <v>1</v>
      </c>
      <c r="D96" t="s">
        <v>0</v>
      </c>
      <c r="E96">
        <v>45858</v>
      </c>
      <c r="F96" t="s">
        <v>267</v>
      </c>
      <c r="G96" t="s">
        <v>268</v>
      </c>
      <c r="H96" s="3">
        <v>0</v>
      </c>
      <c r="I96" s="3">
        <v>0</v>
      </c>
      <c r="J96" s="3">
        <v>0</v>
      </c>
      <c r="K96" s="3">
        <v>49.92</v>
      </c>
      <c r="L96" s="3">
        <v>0</v>
      </c>
      <c r="M96" s="3">
        <v>0</v>
      </c>
      <c r="N96" s="3">
        <v>0</v>
      </c>
      <c r="O96" s="3">
        <v>6.4896000000000003</v>
      </c>
      <c r="P96" s="3">
        <v>56.409600000000005</v>
      </c>
      <c r="Q96">
        <v>3</v>
      </c>
    </row>
    <row r="97" spans="1:17" x14ac:dyDescent="0.25">
      <c r="A97" t="s">
        <v>87</v>
      </c>
      <c r="B97" t="s">
        <v>263</v>
      </c>
      <c r="C97" t="s">
        <v>1</v>
      </c>
      <c r="D97" t="s">
        <v>0</v>
      </c>
      <c r="E97">
        <v>1225455</v>
      </c>
      <c r="F97" t="s">
        <v>264</v>
      </c>
      <c r="G97" t="s">
        <v>265</v>
      </c>
      <c r="H97" s="3">
        <v>0</v>
      </c>
      <c r="I97" s="3">
        <v>0</v>
      </c>
      <c r="J97" s="3">
        <v>0</v>
      </c>
      <c r="K97" s="3">
        <v>20.37</v>
      </c>
      <c r="L97" s="3">
        <v>0</v>
      </c>
      <c r="M97" s="3">
        <v>0</v>
      </c>
      <c r="N97" s="3">
        <v>0</v>
      </c>
      <c r="O97" s="3">
        <v>2.6481000000000003</v>
      </c>
      <c r="P97" s="3">
        <v>23.0181</v>
      </c>
      <c r="Q97">
        <v>3</v>
      </c>
    </row>
    <row r="98" spans="1:17" x14ac:dyDescent="0.25">
      <c r="A98" t="s">
        <v>87</v>
      </c>
      <c r="B98" t="s">
        <v>260</v>
      </c>
      <c r="C98" t="s">
        <v>1</v>
      </c>
      <c r="D98" t="s">
        <v>0</v>
      </c>
      <c r="E98">
        <v>8667</v>
      </c>
      <c r="F98" t="s">
        <v>261</v>
      </c>
      <c r="G98" t="s">
        <v>262</v>
      </c>
      <c r="H98" s="3">
        <v>0</v>
      </c>
      <c r="I98" s="3">
        <v>0</v>
      </c>
      <c r="J98" s="3">
        <v>0</v>
      </c>
      <c r="K98" s="3">
        <v>137.16999999999999</v>
      </c>
      <c r="L98" s="3">
        <v>0</v>
      </c>
      <c r="M98" s="3">
        <v>0</v>
      </c>
      <c r="N98" s="3">
        <v>0</v>
      </c>
      <c r="O98" s="3">
        <v>17.832100000000001</v>
      </c>
      <c r="P98" s="3">
        <v>155.00209999999998</v>
      </c>
      <c r="Q98">
        <v>3</v>
      </c>
    </row>
    <row r="99" spans="1:17" x14ac:dyDescent="0.25">
      <c r="A99" t="s">
        <v>87</v>
      </c>
      <c r="B99" t="s">
        <v>247</v>
      </c>
      <c r="C99" t="s">
        <v>1</v>
      </c>
      <c r="D99" t="s">
        <v>0</v>
      </c>
      <c r="E99">
        <v>3272</v>
      </c>
      <c r="F99" t="s">
        <v>258</v>
      </c>
      <c r="G99" t="s">
        <v>259</v>
      </c>
      <c r="H99" s="3">
        <v>0</v>
      </c>
      <c r="I99" s="3">
        <v>0</v>
      </c>
      <c r="J99" s="3">
        <v>0</v>
      </c>
      <c r="K99" s="3">
        <v>32.24</v>
      </c>
      <c r="L99" s="3">
        <v>0</v>
      </c>
      <c r="M99" s="3">
        <v>0</v>
      </c>
      <c r="N99" s="3">
        <v>0</v>
      </c>
      <c r="O99" s="3">
        <v>4.1912000000000003</v>
      </c>
      <c r="P99" s="3">
        <v>36.431200000000004</v>
      </c>
      <c r="Q99">
        <v>3</v>
      </c>
    </row>
    <row r="100" spans="1:17" x14ac:dyDescent="0.25">
      <c r="A100" t="s">
        <v>87</v>
      </c>
      <c r="B100" t="s">
        <v>238</v>
      </c>
      <c r="C100" t="s">
        <v>1</v>
      </c>
      <c r="D100" t="s">
        <v>0</v>
      </c>
      <c r="E100">
        <v>1173848</v>
      </c>
      <c r="F100" t="s">
        <v>256</v>
      </c>
      <c r="G100" t="s">
        <v>257</v>
      </c>
      <c r="H100" s="3">
        <v>0.76</v>
      </c>
      <c r="I100" s="3">
        <v>0</v>
      </c>
      <c r="J100" s="3">
        <v>0</v>
      </c>
      <c r="K100" s="3">
        <v>8.18</v>
      </c>
      <c r="L100" s="3">
        <v>0</v>
      </c>
      <c r="M100" s="3">
        <v>0</v>
      </c>
      <c r="N100" s="3">
        <v>0</v>
      </c>
      <c r="O100" s="3">
        <v>1.0633999999999999</v>
      </c>
      <c r="P100" s="3">
        <v>10.003399999999999</v>
      </c>
      <c r="Q100">
        <v>3</v>
      </c>
    </row>
    <row r="101" spans="1:17" x14ac:dyDescent="0.25">
      <c r="A101" t="s">
        <v>87</v>
      </c>
      <c r="B101" t="s">
        <v>247</v>
      </c>
      <c r="C101" t="s">
        <v>1</v>
      </c>
      <c r="D101" t="s">
        <v>0</v>
      </c>
      <c r="E101">
        <v>2105201</v>
      </c>
      <c r="F101" t="s">
        <v>256</v>
      </c>
      <c r="G101" t="s">
        <v>257</v>
      </c>
      <c r="H101" s="3">
        <v>0.76</v>
      </c>
      <c r="I101" s="3">
        <v>0</v>
      </c>
      <c r="J101" s="3">
        <v>0</v>
      </c>
      <c r="K101" s="3">
        <v>8.18</v>
      </c>
      <c r="L101" s="3">
        <v>0</v>
      </c>
      <c r="M101" s="3">
        <v>0</v>
      </c>
      <c r="N101" s="3">
        <v>0</v>
      </c>
      <c r="O101" s="3">
        <v>1.0633999999999999</v>
      </c>
      <c r="P101" s="3">
        <v>10.003399999999999</v>
      </c>
      <c r="Q101">
        <v>3</v>
      </c>
    </row>
    <row r="102" spans="1:17" x14ac:dyDescent="0.25">
      <c r="A102" t="s">
        <v>87</v>
      </c>
      <c r="B102" t="s">
        <v>243</v>
      </c>
      <c r="C102" t="s">
        <v>1</v>
      </c>
      <c r="D102" t="s">
        <v>0</v>
      </c>
      <c r="E102">
        <v>1177790</v>
      </c>
      <c r="F102" t="s">
        <v>256</v>
      </c>
      <c r="G102" t="s">
        <v>257</v>
      </c>
      <c r="H102" s="3">
        <v>0.76</v>
      </c>
      <c r="I102" s="3">
        <v>0</v>
      </c>
      <c r="J102" s="3">
        <v>0</v>
      </c>
      <c r="K102" s="3">
        <v>8.18</v>
      </c>
      <c r="L102" s="3">
        <v>0</v>
      </c>
      <c r="M102" s="3">
        <v>0</v>
      </c>
      <c r="N102" s="3">
        <v>0</v>
      </c>
      <c r="O102" s="3">
        <v>1.0633999999999999</v>
      </c>
      <c r="P102" s="3">
        <v>10.003399999999999</v>
      </c>
      <c r="Q102">
        <v>3</v>
      </c>
    </row>
    <row r="103" spans="1:17" x14ac:dyDescent="0.25">
      <c r="A103" t="s">
        <v>87</v>
      </c>
      <c r="B103" t="s">
        <v>253</v>
      </c>
      <c r="C103" t="s">
        <v>1</v>
      </c>
      <c r="D103" t="s">
        <v>0</v>
      </c>
      <c r="E103">
        <v>9908</v>
      </c>
      <c r="F103" t="s">
        <v>254</v>
      </c>
      <c r="G103" t="s">
        <v>255</v>
      </c>
      <c r="H103" s="3">
        <v>0.75</v>
      </c>
      <c r="I103" s="3">
        <v>0</v>
      </c>
      <c r="J103" s="3">
        <v>0</v>
      </c>
      <c r="K103" s="3">
        <v>8.19</v>
      </c>
      <c r="L103" s="3">
        <v>0</v>
      </c>
      <c r="M103" s="3">
        <v>0</v>
      </c>
      <c r="N103" s="3">
        <v>0</v>
      </c>
      <c r="O103" s="3">
        <v>1.0647</v>
      </c>
      <c r="P103" s="3">
        <v>10.0047</v>
      </c>
      <c r="Q103">
        <v>3</v>
      </c>
    </row>
    <row r="104" spans="1:17" x14ac:dyDescent="0.25">
      <c r="A104" t="s">
        <v>87</v>
      </c>
      <c r="B104" t="s">
        <v>252</v>
      </c>
      <c r="C104" t="s">
        <v>1</v>
      </c>
      <c r="D104" t="s">
        <v>0</v>
      </c>
      <c r="E104">
        <v>24010</v>
      </c>
      <c r="F104" t="s">
        <v>250</v>
      </c>
      <c r="G104" t="s">
        <v>251</v>
      </c>
      <c r="H104" s="3">
        <v>0.76</v>
      </c>
      <c r="I104" s="3">
        <v>0</v>
      </c>
      <c r="J104" s="3">
        <v>0</v>
      </c>
      <c r="K104" s="3">
        <v>8.18</v>
      </c>
      <c r="L104" s="3">
        <v>0</v>
      </c>
      <c r="M104" s="3">
        <v>0</v>
      </c>
      <c r="N104" s="3">
        <v>0</v>
      </c>
      <c r="O104" s="3">
        <v>1.0633999999999999</v>
      </c>
      <c r="P104" s="3">
        <v>10.003399999999999</v>
      </c>
      <c r="Q104">
        <v>3</v>
      </c>
    </row>
    <row r="105" spans="1:17" x14ac:dyDescent="0.25">
      <c r="A105" t="s">
        <v>87</v>
      </c>
      <c r="B105" t="s">
        <v>246</v>
      </c>
      <c r="C105" t="s">
        <v>1</v>
      </c>
      <c r="D105" t="s">
        <v>0</v>
      </c>
      <c r="E105">
        <v>27284</v>
      </c>
      <c r="F105" t="s">
        <v>250</v>
      </c>
      <c r="G105" t="s">
        <v>251</v>
      </c>
      <c r="H105" s="3">
        <v>0.76</v>
      </c>
      <c r="I105" s="3">
        <v>0</v>
      </c>
      <c r="J105" s="3">
        <v>0</v>
      </c>
      <c r="K105" s="3">
        <v>8.18</v>
      </c>
      <c r="L105" s="3">
        <v>0</v>
      </c>
      <c r="M105" s="3">
        <v>0</v>
      </c>
      <c r="N105" s="3">
        <v>0</v>
      </c>
      <c r="O105" s="3">
        <v>1.0633999999999999</v>
      </c>
      <c r="P105" s="3">
        <v>10.003399999999999</v>
      </c>
      <c r="Q105">
        <v>3</v>
      </c>
    </row>
    <row r="106" spans="1:17" x14ac:dyDescent="0.25">
      <c r="A106" t="s">
        <v>87</v>
      </c>
      <c r="B106" t="s">
        <v>242</v>
      </c>
      <c r="C106" t="s">
        <v>1</v>
      </c>
      <c r="D106" t="s">
        <v>0</v>
      </c>
      <c r="E106">
        <v>368887</v>
      </c>
      <c r="F106" t="s">
        <v>248</v>
      </c>
      <c r="G106" t="s">
        <v>249</v>
      </c>
      <c r="H106" s="3">
        <v>0.78</v>
      </c>
      <c r="I106" s="3">
        <v>0</v>
      </c>
      <c r="J106" s="3">
        <v>0</v>
      </c>
      <c r="K106" s="3">
        <v>8.16</v>
      </c>
      <c r="L106" s="3">
        <v>0</v>
      </c>
      <c r="M106" s="3">
        <v>0</v>
      </c>
      <c r="N106" s="3">
        <v>0</v>
      </c>
      <c r="O106" s="3">
        <v>1.0608</v>
      </c>
      <c r="P106" s="3">
        <v>10.0008</v>
      </c>
      <c r="Q106">
        <v>3</v>
      </c>
    </row>
    <row r="107" spans="1:17" x14ac:dyDescent="0.25">
      <c r="A107" t="s">
        <v>87</v>
      </c>
      <c r="B107" t="s">
        <v>241</v>
      </c>
      <c r="C107" t="s">
        <v>1</v>
      </c>
      <c r="D107" t="s">
        <v>0</v>
      </c>
      <c r="E107">
        <v>53</v>
      </c>
      <c r="F107" t="s">
        <v>244</v>
      </c>
      <c r="G107" t="s">
        <v>245</v>
      </c>
      <c r="H107" s="3">
        <v>0</v>
      </c>
      <c r="I107" s="3">
        <v>0</v>
      </c>
      <c r="J107" s="3">
        <v>0</v>
      </c>
      <c r="K107" s="3">
        <v>105</v>
      </c>
      <c r="L107" s="3">
        <v>0</v>
      </c>
      <c r="M107" s="3">
        <v>0</v>
      </c>
      <c r="N107" s="3">
        <v>0</v>
      </c>
      <c r="O107" s="3">
        <v>13.65</v>
      </c>
      <c r="P107" s="3">
        <v>118.65</v>
      </c>
      <c r="Q107">
        <v>3</v>
      </c>
    </row>
    <row r="108" spans="1:17" x14ac:dyDescent="0.25">
      <c r="A108" t="s">
        <v>87</v>
      </c>
      <c r="B108" t="s">
        <v>247</v>
      </c>
      <c r="C108" t="s">
        <v>1</v>
      </c>
      <c r="D108" t="s">
        <v>0</v>
      </c>
      <c r="E108">
        <v>47</v>
      </c>
      <c r="F108" t="s">
        <v>244</v>
      </c>
      <c r="G108" t="s">
        <v>245</v>
      </c>
      <c r="H108" s="3">
        <v>0</v>
      </c>
      <c r="I108" s="3">
        <v>0</v>
      </c>
      <c r="J108" s="3">
        <v>0</v>
      </c>
      <c r="K108" s="3">
        <v>95</v>
      </c>
      <c r="L108" s="3">
        <v>0</v>
      </c>
      <c r="M108" s="3">
        <v>0</v>
      </c>
      <c r="N108" s="3">
        <v>0</v>
      </c>
      <c r="O108" s="3">
        <v>12.35</v>
      </c>
      <c r="P108" s="3">
        <v>107.35</v>
      </c>
      <c r="Q108">
        <v>3</v>
      </c>
    </row>
    <row r="109" spans="1:17" x14ac:dyDescent="0.25">
      <c r="A109" t="s">
        <v>87</v>
      </c>
      <c r="B109" t="s">
        <v>246</v>
      </c>
      <c r="C109" t="s">
        <v>1</v>
      </c>
      <c r="D109" t="s">
        <v>0</v>
      </c>
      <c r="E109">
        <v>51</v>
      </c>
      <c r="F109" t="s">
        <v>244</v>
      </c>
      <c r="G109" t="s">
        <v>245</v>
      </c>
      <c r="H109" s="3">
        <v>0</v>
      </c>
      <c r="I109" s="3">
        <v>0</v>
      </c>
      <c r="J109" s="3">
        <v>0</v>
      </c>
      <c r="K109" s="3">
        <v>70</v>
      </c>
      <c r="L109" s="3">
        <v>0</v>
      </c>
      <c r="M109" s="3">
        <v>0</v>
      </c>
      <c r="N109" s="3">
        <v>0</v>
      </c>
      <c r="O109" s="3">
        <v>9.1</v>
      </c>
      <c r="P109" s="3">
        <v>79.099999999999994</v>
      </c>
      <c r="Q109">
        <v>3</v>
      </c>
    </row>
    <row r="110" spans="1:17" x14ac:dyDescent="0.25">
      <c r="A110" t="s">
        <v>87</v>
      </c>
      <c r="B110" t="s">
        <v>238</v>
      </c>
      <c r="C110" t="s">
        <v>1</v>
      </c>
      <c r="D110" t="s">
        <v>0</v>
      </c>
      <c r="E110">
        <v>43</v>
      </c>
      <c r="F110" t="s">
        <v>244</v>
      </c>
      <c r="G110" t="s">
        <v>245</v>
      </c>
      <c r="H110" s="3">
        <v>0</v>
      </c>
      <c r="I110" s="3">
        <v>0</v>
      </c>
      <c r="J110" s="3">
        <v>0</v>
      </c>
      <c r="K110" s="3">
        <v>370</v>
      </c>
      <c r="L110" s="3">
        <v>0</v>
      </c>
      <c r="M110" s="3">
        <v>0</v>
      </c>
      <c r="N110" s="3">
        <v>0</v>
      </c>
      <c r="O110" s="3">
        <v>48.1</v>
      </c>
      <c r="P110" s="3">
        <v>418.1</v>
      </c>
      <c r="Q110">
        <v>3</v>
      </c>
    </row>
    <row r="111" spans="1:17" x14ac:dyDescent="0.25">
      <c r="A111" t="s">
        <v>87</v>
      </c>
      <c r="B111" t="s">
        <v>239</v>
      </c>
      <c r="C111" t="s">
        <v>1</v>
      </c>
      <c r="D111" t="s">
        <v>0</v>
      </c>
      <c r="E111">
        <v>46</v>
      </c>
      <c r="F111" t="s">
        <v>244</v>
      </c>
      <c r="G111" t="s">
        <v>245</v>
      </c>
      <c r="H111" s="3">
        <v>0</v>
      </c>
      <c r="I111" s="3">
        <v>0</v>
      </c>
      <c r="J111" s="3">
        <v>0</v>
      </c>
      <c r="K111" s="3">
        <v>55</v>
      </c>
      <c r="L111" s="3">
        <v>0</v>
      </c>
      <c r="M111" s="3">
        <v>0</v>
      </c>
      <c r="N111" s="3">
        <v>0</v>
      </c>
      <c r="O111" s="3">
        <v>7.15</v>
      </c>
      <c r="P111" s="3">
        <v>62.15</v>
      </c>
      <c r="Q111">
        <v>3</v>
      </c>
    </row>
    <row r="112" spans="1:17" ht="13.5" customHeight="1" x14ac:dyDescent="0.25"/>
    <row r="113" spans="1:16" x14ac:dyDescent="0.25">
      <c r="A113" t="s">
        <v>288</v>
      </c>
      <c r="H113" s="36">
        <f>SUBTOTAL(109,Tabla1[C. EXENTAS])</f>
        <v>60.769999999999982</v>
      </c>
      <c r="I113" s="36"/>
      <c r="J113" s="36"/>
      <c r="K113" s="36">
        <f>SUBTOTAL(109,Tabla1[C. GRAVADA])</f>
        <v>7797.3500000000031</v>
      </c>
      <c r="L113" s="36"/>
      <c r="M113" s="36"/>
      <c r="N113" s="36"/>
      <c r="O113" s="36">
        <f>SUBTOTAL(109,Tabla1[IVA])</f>
        <v>1013.6554999999997</v>
      </c>
      <c r="P113" s="36">
        <f>SUBTOTAL(109,Tabla1[TOTAL C.])</f>
        <v>8871.7754999999943</v>
      </c>
    </row>
  </sheetData>
  <dataConsolidate/>
  <conditionalFormatting sqref="E114:E1048576 E1:E112">
    <cfRule type="duplicateValues" dxfId="20" priority="1"/>
    <cfRule type="duplicateValues" dxfId="1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361</v>
      </c>
    </row>
    <row r="3" spans="2:4" x14ac:dyDescent="0.25">
      <c r="B3" s="6" t="s">
        <v>2</v>
      </c>
      <c r="D3" s="13" t="s">
        <v>364</v>
      </c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 t="s">
        <v>283</v>
      </c>
    </row>
    <row r="7" spans="2:4" x14ac:dyDescent="0.25">
      <c r="B7" s="6" t="s">
        <v>27</v>
      </c>
      <c r="D7" s="17" t="s">
        <v>284</v>
      </c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54"/>
  <sheetViews>
    <sheetView tabSelected="1" topLeftCell="E1" workbookViewId="0">
      <selection activeCell="Q3" sqref="Q3:Q18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</row>
    <row r="3" spans="5:22" x14ac:dyDescent="0.25">
      <c r="E3" t="s">
        <v>361</v>
      </c>
      <c r="F3" t="s">
        <v>364</v>
      </c>
      <c r="G3" t="s">
        <v>1</v>
      </c>
      <c r="H3" t="s">
        <v>0</v>
      </c>
      <c r="I3" t="s">
        <v>283</v>
      </c>
      <c r="J3" t="s">
        <v>284</v>
      </c>
      <c r="K3">
        <v>37</v>
      </c>
      <c r="L3">
        <v>37</v>
      </c>
      <c r="M3" t="s">
        <v>149</v>
      </c>
      <c r="N3" t="s">
        <v>30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t="s">
        <v>1</v>
      </c>
    </row>
    <row r="4" spans="5:22" x14ac:dyDescent="0.25">
      <c r="E4" t="s">
        <v>361</v>
      </c>
      <c r="F4" t="s">
        <v>364</v>
      </c>
      <c r="G4" t="s">
        <v>1</v>
      </c>
      <c r="H4" t="s">
        <v>0</v>
      </c>
      <c r="I4" t="s">
        <v>283</v>
      </c>
      <c r="J4" t="s">
        <v>284</v>
      </c>
      <c r="K4">
        <v>36</v>
      </c>
      <c r="L4">
        <v>36</v>
      </c>
      <c r="M4" t="s">
        <v>208</v>
      </c>
      <c r="N4" t="s">
        <v>209</v>
      </c>
      <c r="O4" s="3">
        <v>0</v>
      </c>
      <c r="P4" s="3">
        <v>0</v>
      </c>
      <c r="Q4" s="3">
        <v>130</v>
      </c>
      <c r="R4" s="3">
        <v>16.900000000000002</v>
      </c>
      <c r="S4" s="3">
        <v>0</v>
      </c>
      <c r="T4" s="3">
        <v>0</v>
      </c>
      <c r="U4" s="3">
        <v>146.9</v>
      </c>
      <c r="V4" t="s">
        <v>1</v>
      </c>
    </row>
    <row r="5" spans="5:22" x14ac:dyDescent="0.25">
      <c r="E5" t="s">
        <v>361</v>
      </c>
      <c r="F5" t="s">
        <v>364</v>
      </c>
      <c r="G5" t="s">
        <v>1</v>
      </c>
      <c r="H5" t="s">
        <v>0</v>
      </c>
      <c r="I5" t="s">
        <v>283</v>
      </c>
      <c r="J5" t="s">
        <v>284</v>
      </c>
      <c r="K5">
        <v>35</v>
      </c>
      <c r="L5">
        <v>35</v>
      </c>
      <c r="M5" t="s">
        <v>208</v>
      </c>
      <c r="N5" t="s">
        <v>209</v>
      </c>
      <c r="O5" s="3">
        <v>0</v>
      </c>
      <c r="P5" s="3">
        <v>0</v>
      </c>
      <c r="Q5" s="3">
        <v>221</v>
      </c>
      <c r="R5" s="3">
        <v>28.73</v>
      </c>
      <c r="S5" s="3">
        <v>0</v>
      </c>
      <c r="T5" s="3">
        <v>0</v>
      </c>
      <c r="U5" s="3">
        <v>249.73</v>
      </c>
      <c r="V5" t="s">
        <v>1</v>
      </c>
    </row>
    <row r="6" spans="5:22" x14ac:dyDescent="0.25">
      <c r="E6" t="s">
        <v>361</v>
      </c>
      <c r="F6" t="s">
        <v>392</v>
      </c>
      <c r="G6" t="s">
        <v>1</v>
      </c>
      <c r="H6" t="s">
        <v>0</v>
      </c>
      <c r="I6" t="s">
        <v>283</v>
      </c>
      <c r="J6" t="s">
        <v>284</v>
      </c>
      <c r="K6">
        <v>34</v>
      </c>
      <c r="L6">
        <v>34</v>
      </c>
      <c r="M6" t="s">
        <v>214</v>
      </c>
      <c r="N6" t="s">
        <v>215</v>
      </c>
      <c r="O6" s="3">
        <v>0</v>
      </c>
      <c r="P6" s="3">
        <v>0</v>
      </c>
      <c r="Q6" s="3">
        <v>162</v>
      </c>
      <c r="R6" s="3">
        <v>21.060000000000002</v>
      </c>
      <c r="S6" s="3">
        <v>0</v>
      </c>
      <c r="T6" s="3">
        <v>0</v>
      </c>
      <c r="U6" s="3">
        <v>183.06</v>
      </c>
      <c r="V6" t="s">
        <v>1</v>
      </c>
    </row>
    <row r="7" spans="5:22" x14ac:dyDescent="0.25">
      <c r="E7" t="s">
        <v>361</v>
      </c>
      <c r="F7" t="s">
        <v>376</v>
      </c>
      <c r="G7" t="s">
        <v>1</v>
      </c>
      <c r="H7" t="s">
        <v>0</v>
      </c>
      <c r="I7" t="s">
        <v>283</v>
      </c>
      <c r="J7" t="s">
        <v>284</v>
      </c>
      <c r="K7">
        <v>33</v>
      </c>
      <c r="L7">
        <v>33</v>
      </c>
      <c r="M7" t="s">
        <v>214</v>
      </c>
      <c r="N7" t="s">
        <v>215</v>
      </c>
      <c r="O7" s="3">
        <v>0</v>
      </c>
      <c r="P7" s="3">
        <v>0</v>
      </c>
      <c r="Q7" s="3">
        <v>78</v>
      </c>
      <c r="R7" s="3">
        <v>10.14</v>
      </c>
      <c r="S7" s="3">
        <v>0</v>
      </c>
      <c r="T7" s="3">
        <v>0</v>
      </c>
      <c r="U7" s="3">
        <v>88.14</v>
      </c>
      <c r="V7" t="s">
        <v>1</v>
      </c>
    </row>
    <row r="8" spans="5:22" x14ac:dyDescent="0.25">
      <c r="E8" t="s">
        <v>361</v>
      </c>
      <c r="F8" s="1" t="s">
        <v>390</v>
      </c>
      <c r="G8" t="s">
        <v>1</v>
      </c>
      <c r="H8" t="s">
        <v>0</v>
      </c>
      <c r="I8" t="s">
        <v>283</v>
      </c>
      <c r="J8" t="s">
        <v>284</v>
      </c>
      <c r="K8">
        <v>32</v>
      </c>
      <c r="L8">
        <v>32</v>
      </c>
      <c r="M8" t="s">
        <v>214</v>
      </c>
      <c r="N8" t="s">
        <v>215</v>
      </c>
      <c r="O8" s="3">
        <v>0</v>
      </c>
      <c r="P8" s="3">
        <v>0</v>
      </c>
      <c r="Q8" s="3">
        <v>880</v>
      </c>
      <c r="R8" s="3">
        <v>114.4</v>
      </c>
      <c r="S8" s="3">
        <v>0</v>
      </c>
      <c r="T8" s="3">
        <v>0</v>
      </c>
      <c r="U8" s="3">
        <v>994.4</v>
      </c>
      <c r="V8" t="s">
        <v>1</v>
      </c>
    </row>
    <row r="9" spans="5:22" hidden="1" x14ac:dyDescent="0.25">
      <c r="E9" t="s">
        <v>334</v>
      </c>
      <c r="F9" t="s">
        <v>335</v>
      </c>
      <c r="G9" t="s">
        <v>1</v>
      </c>
      <c r="H9" t="s">
        <v>0</v>
      </c>
      <c r="I9" t="s">
        <v>283</v>
      </c>
      <c r="J9" t="s">
        <v>284</v>
      </c>
      <c r="K9">
        <v>31</v>
      </c>
      <c r="L9">
        <v>31</v>
      </c>
      <c r="M9" t="s">
        <v>344</v>
      </c>
      <c r="N9" t="s">
        <v>345</v>
      </c>
      <c r="O9" s="3">
        <v>0</v>
      </c>
      <c r="P9" s="3">
        <v>0</v>
      </c>
      <c r="Q9" s="3">
        <v>137.5</v>
      </c>
      <c r="R9" s="3">
        <v>17.875</v>
      </c>
      <c r="S9" s="3">
        <v>0</v>
      </c>
      <c r="T9" s="3">
        <v>0</v>
      </c>
      <c r="U9" s="3">
        <v>155.375</v>
      </c>
      <c r="V9" t="s">
        <v>1</v>
      </c>
    </row>
    <row r="10" spans="5:22" hidden="1" x14ac:dyDescent="0.25">
      <c r="E10" t="s">
        <v>334</v>
      </c>
      <c r="F10" t="s">
        <v>335</v>
      </c>
      <c r="G10" t="s">
        <v>1</v>
      </c>
      <c r="H10" t="s">
        <v>0</v>
      </c>
      <c r="I10" t="s">
        <v>283</v>
      </c>
      <c r="J10" t="s">
        <v>284</v>
      </c>
      <c r="K10">
        <v>30</v>
      </c>
      <c r="L10">
        <v>30</v>
      </c>
      <c r="M10" t="s">
        <v>216</v>
      </c>
      <c r="N10" t="s">
        <v>217</v>
      </c>
      <c r="O10" s="3">
        <v>0</v>
      </c>
      <c r="P10" s="3">
        <v>0</v>
      </c>
      <c r="Q10" s="3">
        <v>150</v>
      </c>
      <c r="R10" s="3">
        <v>19.5</v>
      </c>
      <c r="S10" s="3">
        <v>0</v>
      </c>
      <c r="T10" s="3">
        <v>0</v>
      </c>
      <c r="U10" s="3">
        <v>169.5</v>
      </c>
      <c r="V10" t="s">
        <v>1</v>
      </c>
    </row>
    <row r="11" spans="5:22" hidden="1" x14ac:dyDescent="0.25">
      <c r="E11" t="s">
        <v>334</v>
      </c>
      <c r="F11" t="s">
        <v>335</v>
      </c>
      <c r="G11" t="s">
        <v>1</v>
      </c>
      <c r="H11" t="s">
        <v>0</v>
      </c>
      <c r="I11" t="s">
        <v>283</v>
      </c>
      <c r="J11" t="s">
        <v>284</v>
      </c>
      <c r="K11">
        <v>29</v>
      </c>
      <c r="L11">
        <v>29</v>
      </c>
      <c r="M11" t="s">
        <v>210</v>
      </c>
      <c r="N11" t="s">
        <v>211</v>
      </c>
      <c r="O11" s="3">
        <v>0</v>
      </c>
      <c r="P11" s="3">
        <v>0</v>
      </c>
      <c r="Q11" s="3">
        <v>90</v>
      </c>
      <c r="R11" s="3">
        <v>11.700000000000001</v>
      </c>
      <c r="S11" s="3">
        <v>0</v>
      </c>
      <c r="T11" s="3">
        <v>0</v>
      </c>
      <c r="U11" s="3">
        <v>101.7</v>
      </c>
      <c r="V11" t="s">
        <v>1</v>
      </c>
    </row>
    <row r="12" spans="5:22" hidden="1" x14ac:dyDescent="0.25">
      <c r="E12" t="s">
        <v>334</v>
      </c>
      <c r="F12" t="s">
        <v>343</v>
      </c>
      <c r="G12" t="s">
        <v>1</v>
      </c>
      <c r="H12" t="s">
        <v>0</v>
      </c>
      <c r="I12" t="s">
        <v>283</v>
      </c>
      <c r="J12" t="s">
        <v>284</v>
      </c>
      <c r="K12">
        <v>28</v>
      </c>
      <c r="L12">
        <v>28</v>
      </c>
      <c r="M12" t="s">
        <v>149</v>
      </c>
      <c r="N12" t="s">
        <v>30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t="s">
        <v>1</v>
      </c>
    </row>
    <row r="13" spans="5:22" hidden="1" x14ac:dyDescent="0.25">
      <c r="E13" t="s">
        <v>334</v>
      </c>
      <c r="F13" t="s">
        <v>343</v>
      </c>
      <c r="G13" t="s">
        <v>1</v>
      </c>
      <c r="H13" t="s">
        <v>0</v>
      </c>
      <c r="I13" t="s">
        <v>283</v>
      </c>
      <c r="J13" t="s">
        <v>284</v>
      </c>
      <c r="K13">
        <v>27</v>
      </c>
      <c r="L13">
        <v>27</v>
      </c>
      <c r="M13" t="s">
        <v>208</v>
      </c>
      <c r="N13" t="s">
        <v>209</v>
      </c>
      <c r="O13" s="3">
        <v>0</v>
      </c>
      <c r="P13" s="3">
        <v>0</v>
      </c>
      <c r="Q13" s="3">
        <v>428.09</v>
      </c>
      <c r="R13" s="3">
        <v>55.651699999999998</v>
      </c>
      <c r="S13" s="3">
        <v>0</v>
      </c>
      <c r="T13" s="3">
        <v>0</v>
      </c>
      <c r="U13" s="3">
        <v>483.74169999999998</v>
      </c>
      <c r="V13" t="s">
        <v>1</v>
      </c>
    </row>
    <row r="14" spans="5:22" hidden="1" x14ac:dyDescent="0.25">
      <c r="E14" t="s">
        <v>334</v>
      </c>
      <c r="F14" t="s">
        <v>342</v>
      </c>
      <c r="G14" t="s">
        <v>1</v>
      </c>
      <c r="H14" t="s">
        <v>0</v>
      </c>
      <c r="I14" t="s">
        <v>283</v>
      </c>
      <c r="J14" t="s">
        <v>284</v>
      </c>
      <c r="K14">
        <v>26</v>
      </c>
      <c r="L14">
        <v>26</v>
      </c>
      <c r="M14" t="s">
        <v>224</v>
      </c>
      <c r="N14" t="s">
        <v>225</v>
      </c>
      <c r="O14" s="3">
        <v>0</v>
      </c>
      <c r="P14" s="3">
        <v>0</v>
      </c>
      <c r="Q14" s="3">
        <v>89</v>
      </c>
      <c r="R14" s="3">
        <v>11.57</v>
      </c>
      <c r="S14" s="3">
        <v>0</v>
      </c>
      <c r="T14" s="3">
        <v>0</v>
      </c>
      <c r="U14" s="3">
        <v>100.57</v>
      </c>
      <c r="V14" t="s">
        <v>1</v>
      </c>
    </row>
    <row r="15" spans="5:22" hidden="1" x14ac:dyDescent="0.25">
      <c r="E15" t="s">
        <v>334</v>
      </c>
      <c r="F15" t="s">
        <v>342</v>
      </c>
      <c r="G15" t="s">
        <v>1</v>
      </c>
      <c r="H15" t="s">
        <v>0</v>
      </c>
      <c r="I15" t="s">
        <v>283</v>
      </c>
      <c r="J15" t="s">
        <v>284</v>
      </c>
      <c r="K15">
        <v>25</v>
      </c>
      <c r="L15">
        <v>25</v>
      </c>
      <c r="M15" t="s">
        <v>214</v>
      </c>
      <c r="N15" t="s">
        <v>215</v>
      </c>
      <c r="O15" s="3">
        <v>0</v>
      </c>
      <c r="P15" s="3">
        <v>0</v>
      </c>
      <c r="Q15" s="3">
        <v>20</v>
      </c>
      <c r="R15" s="3">
        <v>2.6</v>
      </c>
      <c r="S15" s="3">
        <v>0</v>
      </c>
      <c r="T15" s="3">
        <v>0</v>
      </c>
      <c r="U15" s="3">
        <v>22.6</v>
      </c>
      <c r="V15" t="s">
        <v>1</v>
      </c>
    </row>
    <row r="16" spans="5:22" hidden="1" x14ac:dyDescent="0.25">
      <c r="E16" t="s">
        <v>334</v>
      </c>
      <c r="F16" t="s">
        <v>341</v>
      </c>
      <c r="G16" t="s">
        <v>1</v>
      </c>
      <c r="H16" t="s">
        <v>0</v>
      </c>
      <c r="I16" t="s">
        <v>283</v>
      </c>
      <c r="J16" t="s">
        <v>284</v>
      </c>
      <c r="K16">
        <v>24</v>
      </c>
      <c r="L16">
        <v>24</v>
      </c>
      <c r="M16" t="s">
        <v>277</v>
      </c>
      <c r="N16" t="s">
        <v>278</v>
      </c>
      <c r="O16" s="3">
        <v>0</v>
      </c>
      <c r="P16" s="3">
        <v>0</v>
      </c>
      <c r="Q16" s="3">
        <v>64.84</v>
      </c>
      <c r="R16" s="3">
        <v>8.4292000000000016</v>
      </c>
      <c r="S16" s="3">
        <v>0</v>
      </c>
      <c r="T16" s="3">
        <v>0</v>
      </c>
      <c r="U16" s="3">
        <v>73.269200000000012</v>
      </c>
      <c r="V16" t="s">
        <v>1</v>
      </c>
    </row>
    <row r="17" spans="5:22" hidden="1" x14ac:dyDescent="0.25">
      <c r="E17" t="s">
        <v>334</v>
      </c>
      <c r="F17" t="s">
        <v>341</v>
      </c>
      <c r="G17" t="s">
        <v>1</v>
      </c>
      <c r="H17" t="s">
        <v>0</v>
      </c>
      <c r="I17" t="s">
        <v>283</v>
      </c>
      <c r="J17" t="s">
        <v>284</v>
      </c>
      <c r="K17">
        <v>23</v>
      </c>
      <c r="L17">
        <v>23</v>
      </c>
      <c r="M17" t="s">
        <v>208</v>
      </c>
      <c r="N17" t="s">
        <v>209</v>
      </c>
      <c r="O17" s="3">
        <v>0</v>
      </c>
      <c r="P17" s="3">
        <v>0</v>
      </c>
      <c r="Q17" s="3">
        <v>98.83</v>
      </c>
      <c r="R17" s="3">
        <v>12.847900000000001</v>
      </c>
      <c r="S17" s="3">
        <v>0</v>
      </c>
      <c r="T17" s="3">
        <v>0</v>
      </c>
      <c r="U17" s="3">
        <v>111.67789999999999</v>
      </c>
      <c r="V17" t="s">
        <v>1</v>
      </c>
    </row>
    <row r="18" spans="5:22" x14ac:dyDescent="0.25">
      <c r="E18" t="s">
        <v>361</v>
      </c>
      <c r="F18" s="1" t="s">
        <v>390</v>
      </c>
      <c r="G18" t="s">
        <v>1</v>
      </c>
      <c r="H18" t="s">
        <v>0</v>
      </c>
      <c r="I18" t="s">
        <v>283</v>
      </c>
      <c r="J18" t="s">
        <v>284</v>
      </c>
      <c r="K18">
        <v>22</v>
      </c>
      <c r="L18">
        <v>22</v>
      </c>
      <c r="M18" t="s">
        <v>208</v>
      </c>
      <c r="N18" t="s">
        <v>209</v>
      </c>
      <c r="O18" s="3">
        <v>0</v>
      </c>
      <c r="P18" s="3">
        <v>0</v>
      </c>
      <c r="Q18" s="3">
        <v>596.58000000000004</v>
      </c>
      <c r="R18" s="3">
        <v>77.555400000000006</v>
      </c>
      <c r="S18" s="3">
        <v>0</v>
      </c>
      <c r="T18" s="3">
        <v>0</v>
      </c>
      <c r="U18" s="3">
        <v>674.1354</v>
      </c>
      <c r="V18" t="s">
        <v>1</v>
      </c>
    </row>
    <row r="19" spans="5:22" hidden="1" x14ac:dyDescent="0.25">
      <c r="E19" t="s">
        <v>334</v>
      </c>
      <c r="F19" t="s">
        <v>340</v>
      </c>
      <c r="G19" t="s">
        <v>1</v>
      </c>
      <c r="H19" t="s">
        <v>0</v>
      </c>
      <c r="I19" t="s">
        <v>283</v>
      </c>
      <c r="J19" t="s">
        <v>284</v>
      </c>
      <c r="K19">
        <v>21</v>
      </c>
      <c r="L19">
        <v>21</v>
      </c>
      <c r="M19" t="s">
        <v>208</v>
      </c>
      <c r="N19" t="s">
        <v>209</v>
      </c>
      <c r="O19" s="3">
        <v>0</v>
      </c>
      <c r="P19" s="3">
        <v>0</v>
      </c>
      <c r="Q19" s="3">
        <v>35.65</v>
      </c>
      <c r="R19" s="3">
        <v>4.6345000000000001</v>
      </c>
      <c r="S19" s="3">
        <v>0</v>
      </c>
      <c r="T19" s="3">
        <v>0</v>
      </c>
      <c r="U19" s="3">
        <v>40.284500000000001</v>
      </c>
      <c r="V19" t="s">
        <v>1</v>
      </c>
    </row>
    <row r="20" spans="5:22" hidden="1" x14ac:dyDescent="0.25">
      <c r="E20" t="s">
        <v>334</v>
      </c>
      <c r="F20" t="s">
        <v>337</v>
      </c>
      <c r="G20" t="s">
        <v>1</v>
      </c>
      <c r="H20" t="s">
        <v>0</v>
      </c>
      <c r="I20" t="s">
        <v>283</v>
      </c>
      <c r="J20" t="s">
        <v>284</v>
      </c>
      <c r="K20">
        <v>20</v>
      </c>
      <c r="L20">
        <v>20</v>
      </c>
      <c r="M20" t="s">
        <v>214</v>
      </c>
      <c r="N20" t="s">
        <v>215</v>
      </c>
      <c r="O20" s="3">
        <v>0</v>
      </c>
      <c r="P20" s="3">
        <v>0</v>
      </c>
      <c r="Q20" s="3">
        <v>184</v>
      </c>
      <c r="R20" s="3">
        <v>23.92</v>
      </c>
      <c r="S20" s="3">
        <v>0</v>
      </c>
      <c r="T20" s="3">
        <v>0</v>
      </c>
      <c r="U20" s="3">
        <v>207.92000000000002</v>
      </c>
      <c r="V20" t="s">
        <v>1</v>
      </c>
    </row>
    <row r="21" spans="5:22" hidden="1" x14ac:dyDescent="0.25">
      <c r="E21" t="s">
        <v>334</v>
      </c>
      <c r="F21" t="s">
        <v>337</v>
      </c>
      <c r="G21" t="s">
        <v>1</v>
      </c>
      <c r="H21" t="s">
        <v>0</v>
      </c>
      <c r="I21" t="s">
        <v>283</v>
      </c>
      <c r="J21" t="s">
        <v>284</v>
      </c>
      <c r="K21">
        <v>19</v>
      </c>
      <c r="L21">
        <v>19</v>
      </c>
      <c r="M21" t="s">
        <v>149</v>
      </c>
      <c r="N21" t="s">
        <v>30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t="s">
        <v>1</v>
      </c>
    </row>
    <row r="22" spans="5:22" hidden="1" x14ac:dyDescent="0.25">
      <c r="E22" t="s">
        <v>334</v>
      </c>
      <c r="F22" t="s">
        <v>337</v>
      </c>
      <c r="G22" t="s">
        <v>1</v>
      </c>
      <c r="H22" t="s">
        <v>0</v>
      </c>
      <c r="I22" t="s">
        <v>283</v>
      </c>
      <c r="J22" t="s">
        <v>284</v>
      </c>
      <c r="K22">
        <v>18</v>
      </c>
      <c r="L22">
        <v>18</v>
      </c>
      <c r="M22" t="s">
        <v>208</v>
      </c>
      <c r="N22" t="s">
        <v>209</v>
      </c>
      <c r="O22" s="3">
        <v>0</v>
      </c>
      <c r="P22" s="3">
        <v>0</v>
      </c>
      <c r="Q22" s="3">
        <v>126.4</v>
      </c>
      <c r="R22" s="3">
        <v>16.432000000000002</v>
      </c>
      <c r="S22" s="3">
        <v>0</v>
      </c>
      <c r="T22" s="3">
        <v>0</v>
      </c>
      <c r="U22" s="3">
        <v>142.83199999999999</v>
      </c>
      <c r="V22" t="s">
        <v>1</v>
      </c>
    </row>
    <row r="23" spans="5:22" hidden="1" x14ac:dyDescent="0.25">
      <c r="E23" t="s">
        <v>334</v>
      </c>
      <c r="F23" t="s">
        <v>337</v>
      </c>
      <c r="G23" t="s">
        <v>1</v>
      </c>
      <c r="H23" t="s">
        <v>0</v>
      </c>
      <c r="I23" t="s">
        <v>283</v>
      </c>
      <c r="J23" t="s">
        <v>284</v>
      </c>
      <c r="K23">
        <v>17</v>
      </c>
      <c r="L23">
        <v>17</v>
      </c>
      <c r="M23" t="s">
        <v>338</v>
      </c>
      <c r="N23" t="s">
        <v>339</v>
      </c>
      <c r="O23" s="3">
        <v>0</v>
      </c>
      <c r="P23" s="3">
        <v>0</v>
      </c>
      <c r="Q23" s="3">
        <v>10</v>
      </c>
      <c r="R23" s="3">
        <v>1.3</v>
      </c>
      <c r="S23" s="3">
        <v>0</v>
      </c>
      <c r="T23" s="3">
        <v>0</v>
      </c>
      <c r="U23" s="3">
        <v>11.3</v>
      </c>
      <c r="V23" t="s">
        <v>1</v>
      </c>
    </row>
    <row r="24" spans="5:22" hidden="1" x14ac:dyDescent="0.25">
      <c r="E24" t="s">
        <v>334</v>
      </c>
      <c r="F24" t="s">
        <v>337</v>
      </c>
      <c r="G24" t="s">
        <v>1</v>
      </c>
      <c r="H24" t="s">
        <v>0</v>
      </c>
      <c r="I24" t="s">
        <v>283</v>
      </c>
      <c r="J24" t="s">
        <v>284</v>
      </c>
      <c r="K24">
        <v>16</v>
      </c>
      <c r="L24">
        <v>16</v>
      </c>
      <c r="M24" t="s">
        <v>210</v>
      </c>
      <c r="N24" t="s">
        <v>211</v>
      </c>
      <c r="O24" s="3">
        <v>0</v>
      </c>
      <c r="P24" s="3">
        <v>0</v>
      </c>
      <c r="Q24" s="3">
        <v>44.88</v>
      </c>
      <c r="R24" s="3">
        <v>5.8344000000000005</v>
      </c>
      <c r="S24" s="3">
        <v>0</v>
      </c>
      <c r="T24" s="3">
        <v>0</v>
      </c>
      <c r="U24" s="3">
        <v>50.714400000000005</v>
      </c>
      <c r="V24" t="s">
        <v>1</v>
      </c>
    </row>
    <row r="25" spans="5:22" hidden="1" x14ac:dyDescent="0.25">
      <c r="E25" t="s">
        <v>334</v>
      </c>
      <c r="F25" t="s">
        <v>337</v>
      </c>
      <c r="G25" t="s">
        <v>1</v>
      </c>
      <c r="H25" t="s">
        <v>0</v>
      </c>
      <c r="I25" t="s">
        <v>283</v>
      </c>
      <c r="J25" t="s">
        <v>284</v>
      </c>
      <c r="K25">
        <v>15</v>
      </c>
      <c r="L25">
        <v>15</v>
      </c>
      <c r="M25" t="s">
        <v>214</v>
      </c>
      <c r="N25" t="s">
        <v>215</v>
      </c>
      <c r="O25" s="3">
        <v>0</v>
      </c>
      <c r="P25" s="3">
        <v>0</v>
      </c>
      <c r="Q25" s="3">
        <v>171.6</v>
      </c>
      <c r="R25" s="3">
        <v>22.308</v>
      </c>
      <c r="S25" s="3">
        <v>0</v>
      </c>
      <c r="T25" s="3">
        <v>0</v>
      </c>
      <c r="U25" s="3">
        <v>193.90799999999999</v>
      </c>
      <c r="V25" t="s">
        <v>1</v>
      </c>
    </row>
    <row r="26" spans="5:22" hidden="1" x14ac:dyDescent="0.25">
      <c r="E26" t="s">
        <v>310</v>
      </c>
      <c r="F26" t="s">
        <v>318</v>
      </c>
      <c r="G26" t="s">
        <v>1</v>
      </c>
      <c r="H26" t="s">
        <v>0</v>
      </c>
      <c r="I26" t="s">
        <v>283</v>
      </c>
      <c r="J26" t="s">
        <v>284</v>
      </c>
      <c r="K26">
        <v>14</v>
      </c>
      <c r="L26">
        <v>14</v>
      </c>
      <c r="M26" t="s">
        <v>214</v>
      </c>
      <c r="N26" t="s">
        <v>215</v>
      </c>
      <c r="O26" s="3">
        <v>0</v>
      </c>
      <c r="P26" s="3">
        <v>0</v>
      </c>
      <c r="Q26" s="3">
        <v>540</v>
      </c>
      <c r="R26" s="3">
        <v>70.2</v>
      </c>
      <c r="S26" s="3">
        <v>0</v>
      </c>
      <c r="T26" s="3">
        <v>0</v>
      </c>
      <c r="U26" s="3">
        <v>610.20000000000005</v>
      </c>
      <c r="V26" t="s">
        <v>1</v>
      </c>
    </row>
    <row r="27" spans="5:22" hidden="1" x14ac:dyDescent="0.25">
      <c r="E27" t="s">
        <v>310</v>
      </c>
      <c r="F27" t="s">
        <v>315</v>
      </c>
      <c r="G27" t="s">
        <v>1</v>
      </c>
      <c r="H27" t="s">
        <v>0</v>
      </c>
      <c r="I27" t="s">
        <v>283</v>
      </c>
      <c r="J27" t="s">
        <v>284</v>
      </c>
      <c r="K27">
        <v>13</v>
      </c>
      <c r="L27">
        <v>13</v>
      </c>
      <c r="M27" t="s">
        <v>316</v>
      </c>
      <c r="N27" t="s">
        <v>317</v>
      </c>
      <c r="O27" s="3">
        <v>0</v>
      </c>
      <c r="P27" s="3">
        <v>0</v>
      </c>
      <c r="Q27" s="3">
        <v>27</v>
      </c>
      <c r="R27" s="3">
        <v>3.5100000000000002</v>
      </c>
      <c r="S27" s="3">
        <v>0</v>
      </c>
      <c r="T27" s="3">
        <v>0</v>
      </c>
      <c r="U27" s="3">
        <v>30.51</v>
      </c>
      <c r="V27" t="s">
        <v>1</v>
      </c>
    </row>
    <row r="28" spans="5:22" hidden="1" x14ac:dyDescent="0.25">
      <c r="E28" t="s">
        <v>310</v>
      </c>
      <c r="F28" t="s">
        <v>314</v>
      </c>
      <c r="G28" t="s">
        <v>1</v>
      </c>
      <c r="H28" t="s">
        <v>0</v>
      </c>
      <c r="I28" t="s">
        <v>283</v>
      </c>
      <c r="J28" t="s">
        <v>284</v>
      </c>
      <c r="K28">
        <v>12</v>
      </c>
      <c r="L28">
        <v>12</v>
      </c>
      <c r="M28" t="s">
        <v>218</v>
      </c>
      <c r="N28" t="s">
        <v>219</v>
      </c>
      <c r="O28" s="3">
        <v>0</v>
      </c>
      <c r="P28" s="3">
        <v>0</v>
      </c>
      <c r="Q28" s="3">
        <v>26.8</v>
      </c>
      <c r="R28" s="3">
        <v>3.4840000000000004</v>
      </c>
      <c r="S28" s="3">
        <v>0</v>
      </c>
      <c r="T28" s="3">
        <v>0</v>
      </c>
      <c r="U28" s="3">
        <v>30.284000000000002</v>
      </c>
      <c r="V28" t="s">
        <v>1</v>
      </c>
    </row>
    <row r="29" spans="5:22" hidden="1" x14ac:dyDescent="0.25">
      <c r="E29" t="s">
        <v>310</v>
      </c>
      <c r="F29" t="s">
        <v>314</v>
      </c>
      <c r="G29" t="s">
        <v>1</v>
      </c>
      <c r="H29" t="s">
        <v>0</v>
      </c>
      <c r="I29" t="s">
        <v>283</v>
      </c>
      <c r="J29" t="s">
        <v>284</v>
      </c>
      <c r="K29">
        <v>11</v>
      </c>
      <c r="L29">
        <v>11</v>
      </c>
      <c r="M29" t="s">
        <v>149</v>
      </c>
      <c r="N29" t="s">
        <v>30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t="s">
        <v>1</v>
      </c>
    </row>
    <row r="30" spans="5:22" hidden="1" x14ac:dyDescent="0.25">
      <c r="E30" t="s">
        <v>310</v>
      </c>
      <c r="F30" t="s">
        <v>313</v>
      </c>
      <c r="G30" t="s">
        <v>1</v>
      </c>
      <c r="H30" t="s">
        <v>0</v>
      </c>
      <c r="I30" t="s">
        <v>283</v>
      </c>
      <c r="J30" t="s">
        <v>284</v>
      </c>
      <c r="K30">
        <v>10</v>
      </c>
      <c r="L30">
        <v>10</v>
      </c>
      <c r="M30" t="s">
        <v>208</v>
      </c>
      <c r="N30" t="s">
        <v>209</v>
      </c>
      <c r="O30" s="3">
        <v>0</v>
      </c>
      <c r="P30" s="3">
        <v>0</v>
      </c>
      <c r="Q30" s="3">
        <v>310</v>
      </c>
      <c r="R30" s="3">
        <v>40.300000000000004</v>
      </c>
      <c r="S30" s="3">
        <v>0</v>
      </c>
      <c r="T30" s="3">
        <v>0</v>
      </c>
      <c r="U30" s="3">
        <v>350.3</v>
      </c>
      <c r="V30" t="s">
        <v>1</v>
      </c>
    </row>
    <row r="31" spans="5:22" hidden="1" x14ac:dyDescent="0.25">
      <c r="E31" t="s">
        <v>310</v>
      </c>
      <c r="F31" t="s">
        <v>313</v>
      </c>
      <c r="G31" t="s">
        <v>1</v>
      </c>
      <c r="H31" t="s">
        <v>0</v>
      </c>
      <c r="I31" t="s">
        <v>283</v>
      </c>
      <c r="J31" t="s">
        <v>284</v>
      </c>
      <c r="K31">
        <v>9</v>
      </c>
      <c r="L31">
        <v>9</v>
      </c>
      <c r="M31" t="s">
        <v>218</v>
      </c>
      <c r="N31" t="s">
        <v>219</v>
      </c>
      <c r="O31" s="3">
        <v>0</v>
      </c>
      <c r="P31" s="3">
        <v>0</v>
      </c>
      <c r="Q31" s="3">
        <v>476</v>
      </c>
      <c r="R31" s="3">
        <v>61.88</v>
      </c>
      <c r="S31" s="3">
        <v>0</v>
      </c>
      <c r="T31" s="3">
        <v>0</v>
      </c>
      <c r="U31" s="3">
        <v>537.88</v>
      </c>
      <c r="V31" t="s">
        <v>1</v>
      </c>
    </row>
    <row r="32" spans="5:22" hidden="1" x14ac:dyDescent="0.25">
      <c r="E32" t="s">
        <v>310</v>
      </c>
      <c r="F32" t="s">
        <v>312</v>
      </c>
      <c r="G32" t="s">
        <v>1</v>
      </c>
      <c r="H32" t="s">
        <v>0</v>
      </c>
      <c r="I32" t="s">
        <v>283</v>
      </c>
      <c r="J32" t="s">
        <v>284</v>
      </c>
      <c r="K32">
        <v>8</v>
      </c>
      <c r="L32">
        <v>8</v>
      </c>
      <c r="M32" t="s">
        <v>212</v>
      </c>
      <c r="N32" t="s">
        <v>213</v>
      </c>
      <c r="O32" s="3">
        <v>0</v>
      </c>
      <c r="P32" s="3">
        <v>0</v>
      </c>
      <c r="Q32" s="3">
        <v>141</v>
      </c>
      <c r="R32" s="3">
        <v>18.330000000000002</v>
      </c>
      <c r="S32" s="3">
        <v>0</v>
      </c>
      <c r="T32" s="3">
        <v>0</v>
      </c>
      <c r="U32" s="3">
        <v>159.33000000000001</v>
      </c>
      <c r="V32" t="s">
        <v>1</v>
      </c>
    </row>
    <row r="33" spans="5:22" hidden="1" x14ac:dyDescent="0.25">
      <c r="E33" t="s">
        <v>310</v>
      </c>
      <c r="F33" t="s">
        <v>311</v>
      </c>
      <c r="G33" t="s">
        <v>1</v>
      </c>
      <c r="H33" t="s">
        <v>0</v>
      </c>
      <c r="I33" t="s">
        <v>283</v>
      </c>
      <c r="J33" t="s">
        <v>284</v>
      </c>
      <c r="K33">
        <v>7</v>
      </c>
      <c r="L33">
        <v>7</v>
      </c>
      <c r="M33" t="s">
        <v>149</v>
      </c>
      <c r="N33" t="s">
        <v>30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t="s">
        <v>1</v>
      </c>
    </row>
    <row r="34" spans="5:22" hidden="1" x14ac:dyDescent="0.25">
      <c r="E34" t="s">
        <v>310</v>
      </c>
      <c r="F34" t="s">
        <v>311</v>
      </c>
      <c r="G34" t="s">
        <v>1</v>
      </c>
      <c r="H34" t="s">
        <v>0</v>
      </c>
      <c r="I34" t="s">
        <v>283</v>
      </c>
      <c r="J34" t="s">
        <v>284</v>
      </c>
      <c r="K34">
        <v>6</v>
      </c>
      <c r="L34">
        <v>6</v>
      </c>
      <c r="M34" t="s">
        <v>277</v>
      </c>
      <c r="N34" t="s">
        <v>278</v>
      </c>
      <c r="O34" s="3">
        <v>0</v>
      </c>
      <c r="P34" s="3">
        <v>0</v>
      </c>
      <c r="Q34" s="3">
        <v>95</v>
      </c>
      <c r="R34" s="3">
        <v>12.35</v>
      </c>
      <c r="S34" s="3">
        <v>0</v>
      </c>
      <c r="T34" s="3">
        <v>0</v>
      </c>
      <c r="U34" s="3">
        <v>107.35</v>
      </c>
      <c r="V34" t="s">
        <v>1</v>
      </c>
    </row>
    <row r="35" spans="5:22" hidden="1" x14ac:dyDescent="0.25">
      <c r="E35" t="s">
        <v>275</v>
      </c>
      <c r="F35" t="s">
        <v>287</v>
      </c>
      <c r="G35" t="s">
        <v>1</v>
      </c>
      <c r="H35" t="s">
        <v>0</v>
      </c>
      <c r="I35" t="s">
        <v>283</v>
      </c>
      <c r="J35" t="s">
        <v>284</v>
      </c>
      <c r="K35">
        <v>5</v>
      </c>
      <c r="L35">
        <v>5</v>
      </c>
      <c r="M35" t="s">
        <v>210</v>
      </c>
      <c r="N35" t="s">
        <v>211</v>
      </c>
      <c r="O35" s="3">
        <v>0</v>
      </c>
      <c r="P35" s="3">
        <v>0</v>
      </c>
      <c r="Q35" s="3">
        <v>90</v>
      </c>
      <c r="R35" s="3">
        <v>11.700000000000001</v>
      </c>
      <c r="S35" s="3">
        <v>0</v>
      </c>
      <c r="T35" s="3">
        <v>0</v>
      </c>
      <c r="U35" s="3">
        <v>101.7</v>
      </c>
      <c r="V35" t="s">
        <v>1</v>
      </c>
    </row>
    <row r="36" spans="5:22" hidden="1" x14ac:dyDescent="0.25">
      <c r="E36" t="s">
        <v>275</v>
      </c>
      <c r="F36" t="s">
        <v>287</v>
      </c>
      <c r="G36" t="s">
        <v>1</v>
      </c>
      <c r="H36" t="s">
        <v>0</v>
      </c>
      <c r="I36" t="s">
        <v>283</v>
      </c>
      <c r="J36" t="s">
        <v>284</v>
      </c>
      <c r="K36">
        <v>4</v>
      </c>
      <c r="L36">
        <v>4</v>
      </c>
      <c r="M36" t="s">
        <v>149</v>
      </c>
      <c r="N36" t="s">
        <v>30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t="s">
        <v>1</v>
      </c>
    </row>
    <row r="37" spans="5:22" hidden="1" x14ac:dyDescent="0.25">
      <c r="E37" t="s">
        <v>275</v>
      </c>
      <c r="F37" t="s">
        <v>286</v>
      </c>
      <c r="G37" t="s">
        <v>1</v>
      </c>
      <c r="H37" t="s">
        <v>0</v>
      </c>
      <c r="I37" t="s">
        <v>283</v>
      </c>
      <c r="J37" t="s">
        <v>284</v>
      </c>
      <c r="K37">
        <v>3</v>
      </c>
      <c r="L37">
        <v>3</v>
      </c>
      <c r="M37" t="s">
        <v>214</v>
      </c>
      <c r="N37" t="s">
        <v>215</v>
      </c>
      <c r="O37" s="3">
        <v>0</v>
      </c>
      <c r="P37" s="3">
        <v>0</v>
      </c>
      <c r="Q37" s="3">
        <v>75</v>
      </c>
      <c r="R37" s="3">
        <v>9.75</v>
      </c>
      <c r="S37" s="3">
        <v>0</v>
      </c>
      <c r="T37" s="3">
        <v>0</v>
      </c>
      <c r="U37" s="3">
        <v>84.75</v>
      </c>
      <c r="V37" t="s">
        <v>1</v>
      </c>
    </row>
    <row r="38" spans="5:22" hidden="1" x14ac:dyDescent="0.25">
      <c r="E38" t="s">
        <v>275</v>
      </c>
      <c r="F38" t="s">
        <v>285</v>
      </c>
      <c r="G38" t="s">
        <v>1</v>
      </c>
      <c r="H38" t="s">
        <v>0</v>
      </c>
      <c r="I38" t="s">
        <v>283</v>
      </c>
      <c r="J38" t="s">
        <v>284</v>
      </c>
      <c r="K38">
        <v>2</v>
      </c>
      <c r="L38">
        <v>2</v>
      </c>
      <c r="M38" t="s">
        <v>216</v>
      </c>
      <c r="N38" t="s">
        <v>217</v>
      </c>
      <c r="O38" s="3">
        <v>0</v>
      </c>
      <c r="P38" s="3">
        <v>0</v>
      </c>
      <c r="Q38" s="3">
        <v>42.5</v>
      </c>
      <c r="R38" s="3">
        <v>5.5250000000000004</v>
      </c>
      <c r="S38" s="3">
        <v>0</v>
      </c>
      <c r="T38" s="3">
        <v>0</v>
      </c>
      <c r="U38" s="3">
        <v>48.024999999999999</v>
      </c>
      <c r="V38" t="s">
        <v>1</v>
      </c>
    </row>
    <row r="39" spans="5:22" hidden="1" x14ac:dyDescent="0.25">
      <c r="E39" t="s">
        <v>275</v>
      </c>
      <c r="F39" t="s">
        <v>282</v>
      </c>
      <c r="G39" t="s">
        <v>1</v>
      </c>
      <c r="H39" t="s">
        <v>0</v>
      </c>
      <c r="I39" t="s">
        <v>283</v>
      </c>
      <c r="J39" t="s">
        <v>284</v>
      </c>
      <c r="K39">
        <v>1</v>
      </c>
      <c r="L39">
        <v>1</v>
      </c>
      <c r="M39" t="s">
        <v>226</v>
      </c>
      <c r="N39" t="s">
        <v>227</v>
      </c>
      <c r="O39" s="3">
        <v>0</v>
      </c>
      <c r="P39" s="3">
        <v>0</v>
      </c>
      <c r="Q39" s="3">
        <v>176.56</v>
      </c>
      <c r="R39" s="3">
        <v>22.9528</v>
      </c>
      <c r="S39" s="3">
        <v>0</v>
      </c>
      <c r="T39" s="3">
        <v>0</v>
      </c>
      <c r="U39" s="3">
        <v>199.5128</v>
      </c>
      <c r="V39" t="s">
        <v>1</v>
      </c>
    </row>
    <row r="40" spans="5:22" hidden="1" x14ac:dyDescent="0.25">
      <c r="E40" t="s">
        <v>275</v>
      </c>
      <c r="F40" t="s">
        <v>281</v>
      </c>
      <c r="G40" t="s">
        <v>1</v>
      </c>
      <c r="H40" t="s">
        <v>0</v>
      </c>
      <c r="I40" t="s">
        <v>234</v>
      </c>
      <c r="J40" t="s">
        <v>235</v>
      </c>
      <c r="K40">
        <v>100</v>
      </c>
      <c r="L40">
        <v>100</v>
      </c>
      <c r="M40" t="s">
        <v>149</v>
      </c>
      <c r="N40" t="s">
        <v>30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t="s">
        <v>1</v>
      </c>
    </row>
    <row r="41" spans="5:22" hidden="1" x14ac:dyDescent="0.25">
      <c r="E41" t="s">
        <v>275</v>
      </c>
      <c r="F41" t="s">
        <v>280</v>
      </c>
      <c r="G41" t="s">
        <v>1</v>
      </c>
      <c r="H41" t="s">
        <v>0</v>
      </c>
      <c r="I41" t="s">
        <v>234</v>
      </c>
      <c r="J41" t="s">
        <v>235</v>
      </c>
      <c r="K41">
        <v>99</v>
      </c>
      <c r="L41">
        <v>99</v>
      </c>
      <c r="M41" t="s">
        <v>214</v>
      </c>
      <c r="N41" t="s">
        <v>215</v>
      </c>
      <c r="O41" s="3">
        <v>0</v>
      </c>
      <c r="P41" s="3">
        <v>0</v>
      </c>
      <c r="Q41" s="3">
        <v>30</v>
      </c>
      <c r="R41" s="3">
        <v>3.9000000000000004</v>
      </c>
      <c r="S41" s="3">
        <v>0</v>
      </c>
      <c r="T41" s="3">
        <v>0</v>
      </c>
      <c r="U41" s="3">
        <v>33.9</v>
      </c>
      <c r="V41" t="s">
        <v>1</v>
      </c>
    </row>
    <row r="42" spans="5:22" hidden="1" x14ac:dyDescent="0.25">
      <c r="E42" t="s">
        <v>275</v>
      </c>
      <c r="F42" t="s">
        <v>279</v>
      </c>
      <c r="G42" t="s">
        <v>1</v>
      </c>
      <c r="H42" t="s">
        <v>0</v>
      </c>
      <c r="I42" t="s">
        <v>234</v>
      </c>
      <c r="J42" t="s">
        <v>235</v>
      </c>
      <c r="K42">
        <v>98</v>
      </c>
      <c r="L42">
        <v>98</v>
      </c>
      <c r="M42" t="s">
        <v>218</v>
      </c>
      <c r="N42" t="s">
        <v>219</v>
      </c>
      <c r="O42" s="3">
        <v>0</v>
      </c>
      <c r="P42" s="3">
        <v>0</v>
      </c>
      <c r="Q42" s="3">
        <v>92</v>
      </c>
      <c r="R42" s="3">
        <v>11.96</v>
      </c>
      <c r="S42" s="3">
        <v>0</v>
      </c>
      <c r="T42" s="3">
        <v>0</v>
      </c>
      <c r="U42" s="3">
        <v>103.96000000000001</v>
      </c>
      <c r="V42" t="s">
        <v>1</v>
      </c>
    </row>
    <row r="43" spans="5:22" hidden="1" x14ac:dyDescent="0.25">
      <c r="E43" t="s">
        <v>275</v>
      </c>
      <c r="F43" t="s">
        <v>276</v>
      </c>
      <c r="G43" t="s">
        <v>1</v>
      </c>
      <c r="H43" t="s">
        <v>0</v>
      </c>
      <c r="I43" t="s">
        <v>234</v>
      </c>
      <c r="J43" t="s">
        <v>235</v>
      </c>
      <c r="K43">
        <v>97</v>
      </c>
      <c r="L43">
        <v>97</v>
      </c>
      <c r="M43" t="s">
        <v>277</v>
      </c>
      <c r="N43" t="s">
        <v>278</v>
      </c>
      <c r="O43" s="3">
        <v>0</v>
      </c>
      <c r="P43" s="3">
        <v>0</v>
      </c>
      <c r="Q43" s="3">
        <v>260</v>
      </c>
      <c r="R43" s="3">
        <v>33.800000000000004</v>
      </c>
      <c r="S43" s="3">
        <v>0</v>
      </c>
      <c r="T43" s="3">
        <v>0</v>
      </c>
      <c r="U43" s="3">
        <v>293.8</v>
      </c>
      <c r="V43" t="s">
        <v>1</v>
      </c>
    </row>
    <row r="44" spans="5:22" hidden="1" x14ac:dyDescent="0.25">
      <c r="E44" t="s">
        <v>275</v>
      </c>
      <c r="F44" t="s">
        <v>276</v>
      </c>
      <c r="G44" t="s">
        <v>1</v>
      </c>
      <c r="H44" t="s">
        <v>0</v>
      </c>
      <c r="I44" t="s">
        <v>234</v>
      </c>
      <c r="J44" t="s">
        <v>235</v>
      </c>
      <c r="K44">
        <v>96</v>
      </c>
      <c r="L44">
        <v>96</v>
      </c>
      <c r="M44" t="s">
        <v>208</v>
      </c>
      <c r="N44" t="s">
        <v>209</v>
      </c>
      <c r="O44" s="3">
        <v>0</v>
      </c>
      <c r="P44" s="3">
        <v>0</v>
      </c>
      <c r="Q44" s="3">
        <v>296.3</v>
      </c>
      <c r="R44" s="3">
        <v>38.519000000000005</v>
      </c>
      <c r="S44" s="3">
        <v>0</v>
      </c>
      <c r="T44" s="3">
        <v>0</v>
      </c>
      <c r="U44" s="3">
        <v>334.81900000000002</v>
      </c>
      <c r="V44" t="s">
        <v>1</v>
      </c>
    </row>
    <row r="45" spans="5:22" hidden="1" x14ac:dyDescent="0.25">
      <c r="E45" t="s">
        <v>87</v>
      </c>
      <c r="F45" t="s">
        <v>243</v>
      </c>
      <c r="G45" t="s">
        <v>1</v>
      </c>
      <c r="H45" t="s">
        <v>0</v>
      </c>
      <c r="I45" t="s">
        <v>234</v>
      </c>
      <c r="J45" t="s">
        <v>235</v>
      </c>
      <c r="K45">
        <v>95</v>
      </c>
      <c r="L45">
        <v>95</v>
      </c>
      <c r="M45" t="s">
        <v>208</v>
      </c>
      <c r="N45" t="s">
        <v>209</v>
      </c>
      <c r="O45" s="3">
        <v>0</v>
      </c>
      <c r="P45" s="3">
        <v>0</v>
      </c>
      <c r="Q45" s="3">
        <v>24</v>
      </c>
      <c r="R45" s="3">
        <v>3.12</v>
      </c>
      <c r="S45" s="3">
        <v>0</v>
      </c>
      <c r="T45" s="3">
        <v>0</v>
      </c>
      <c r="U45" s="3">
        <v>27.12</v>
      </c>
      <c r="V45" t="s">
        <v>1</v>
      </c>
    </row>
    <row r="46" spans="5:22" hidden="1" x14ac:dyDescent="0.25">
      <c r="E46" t="s">
        <v>87</v>
      </c>
      <c r="F46" t="s">
        <v>242</v>
      </c>
      <c r="G46" t="s">
        <v>1</v>
      </c>
      <c r="H46" t="s">
        <v>0</v>
      </c>
      <c r="I46" t="s">
        <v>234</v>
      </c>
      <c r="J46" t="s">
        <v>235</v>
      </c>
      <c r="K46">
        <v>94</v>
      </c>
      <c r="L46">
        <v>94</v>
      </c>
      <c r="M46" t="s">
        <v>214</v>
      </c>
      <c r="N46" t="s">
        <v>215</v>
      </c>
      <c r="O46" s="3">
        <v>0</v>
      </c>
      <c r="P46" s="3">
        <v>0</v>
      </c>
      <c r="Q46" s="3">
        <v>184</v>
      </c>
      <c r="R46" s="3">
        <v>23.92</v>
      </c>
      <c r="S46" s="3">
        <v>0</v>
      </c>
      <c r="T46" s="3">
        <v>0</v>
      </c>
      <c r="U46" s="3">
        <v>207.92000000000002</v>
      </c>
      <c r="V46" t="s">
        <v>1</v>
      </c>
    </row>
    <row r="47" spans="5:22" hidden="1" x14ac:dyDescent="0.25">
      <c r="E47" t="s">
        <v>87</v>
      </c>
      <c r="F47" t="s">
        <v>241</v>
      </c>
      <c r="G47" t="s">
        <v>1</v>
      </c>
      <c r="H47" t="s">
        <v>0</v>
      </c>
      <c r="I47" t="s">
        <v>234</v>
      </c>
      <c r="J47" t="s">
        <v>235</v>
      </c>
      <c r="K47">
        <v>93</v>
      </c>
      <c r="L47">
        <v>93</v>
      </c>
      <c r="M47" t="s">
        <v>214</v>
      </c>
      <c r="N47" t="s">
        <v>215</v>
      </c>
      <c r="O47" s="3">
        <v>0</v>
      </c>
      <c r="P47" s="3">
        <v>0</v>
      </c>
      <c r="Q47" s="3">
        <v>125</v>
      </c>
      <c r="R47" s="3">
        <v>16.25</v>
      </c>
      <c r="S47" s="3">
        <v>0</v>
      </c>
      <c r="T47" s="3">
        <v>0</v>
      </c>
      <c r="U47" s="3">
        <v>141.25</v>
      </c>
      <c r="V47" t="s">
        <v>1</v>
      </c>
    </row>
    <row r="48" spans="5:22" hidden="1" x14ac:dyDescent="0.25">
      <c r="E48" t="s">
        <v>87</v>
      </c>
      <c r="F48" t="s">
        <v>240</v>
      </c>
      <c r="G48" t="s">
        <v>1</v>
      </c>
      <c r="H48" t="s">
        <v>0</v>
      </c>
      <c r="I48" t="s">
        <v>234</v>
      </c>
      <c r="J48" t="s">
        <v>235</v>
      </c>
      <c r="K48">
        <v>92</v>
      </c>
      <c r="L48">
        <v>92</v>
      </c>
      <c r="M48" t="s">
        <v>216</v>
      </c>
      <c r="N48" t="s">
        <v>217</v>
      </c>
      <c r="O48" s="3">
        <v>0</v>
      </c>
      <c r="P48" s="3">
        <v>0</v>
      </c>
      <c r="Q48" s="3">
        <v>150</v>
      </c>
      <c r="R48" s="3">
        <v>19.5</v>
      </c>
      <c r="S48" s="3">
        <v>0</v>
      </c>
      <c r="T48" s="3">
        <v>0</v>
      </c>
      <c r="U48" s="3">
        <v>169.5</v>
      </c>
      <c r="V48" t="s">
        <v>1</v>
      </c>
    </row>
    <row r="49" spans="5:22" hidden="1" x14ac:dyDescent="0.25">
      <c r="E49" t="s">
        <v>87</v>
      </c>
      <c r="F49" t="s">
        <v>239</v>
      </c>
      <c r="G49" t="s">
        <v>1</v>
      </c>
      <c r="H49" t="s">
        <v>0</v>
      </c>
      <c r="I49" t="s">
        <v>234</v>
      </c>
      <c r="J49" t="s">
        <v>235</v>
      </c>
      <c r="K49">
        <v>91</v>
      </c>
      <c r="L49">
        <v>91</v>
      </c>
      <c r="M49" t="s">
        <v>149</v>
      </c>
      <c r="N49" t="s">
        <v>30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t="s">
        <v>1</v>
      </c>
    </row>
    <row r="50" spans="5:22" hidden="1" x14ac:dyDescent="0.25">
      <c r="E50" t="s">
        <v>87</v>
      </c>
      <c r="F50" t="s">
        <v>239</v>
      </c>
      <c r="G50" t="s">
        <v>1</v>
      </c>
      <c r="H50" t="s">
        <v>0</v>
      </c>
      <c r="I50" t="s">
        <v>234</v>
      </c>
      <c r="J50" t="s">
        <v>235</v>
      </c>
      <c r="K50">
        <v>90</v>
      </c>
      <c r="L50">
        <v>90</v>
      </c>
      <c r="M50" t="s">
        <v>210</v>
      </c>
      <c r="N50" t="s">
        <v>211</v>
      </c>
      <c r="O50" s="3">
        <v>0</v>
      </c>
      <c r="P50" s="3">
        <v>0</v>
      </c>
      <c r="Q50" s="3">
        <v>90</v>
      </c>
      <c r="R50" s="3">
        <v>11.700000000000001</v>
      </c>
      <c r="S50" s="3">
        <v>0</v>
      </c>
      <c r="T50" s="3">
        <v>0</v>
      </c>
      <c r="U50" s="3">
        <v>101.7</v>
      </c>
      <c r="V50" t="s">
        <v>1</v>
      </c>
    </row>
    <row r="51" spans="5:22" hidden="1" x14ac:dyDescent="0.25">
      <c r="E51" t="s">
        <v>87</v>
      </c>
      <c r="F51" t="s">
        <v>238</v>
      </c>
      <c r="G51" t="s">
        <v>1</v>
      </c>
      <c r="H51" t="s">
        <v>0</v>
      </c>
      <c r="I51" t="s">
        <v>234</v>
      </c>
      <c r="J51" t="s">
        <v>235</v>
      </c>
      <c r="K51">
        <v>89</v>
      </c>
      <c r="L51">
        <v>89</v>
      </c>
      <c r="M51" t="s">
        <v>228</v>
      </c>
      <c r="N51" t="s">
        <v>229</v>
      </c>
      <c r="O51" s="3">
        <v>0</v>
      </c>
      <c r="P51" s="3">
        <v>0</v>
      </c>
      <c r="Q51" s="3">
        <v>474</v>
      </c>
      <c r="R51" s="3">
        <v>61.620000000000005</v>
      </c>
      <c r="S51" s="3">
        <v>0</v>
      </c>
      <c r="T51" s="3">
        <v>0</v>
      </c>
      <c r="U51" s="3">
        <v>535.62</v>
      </c>
      <c r="V51" t="s">
        <v>1</v>
      </c>
    </row>
    <row r="52" spans="5:22" hidden="1" x14ac:dyDescent="0.25">
      <c r="E52" t="s">
        <v>87</v>
      </c>
      <c r="F52" s="1" t="s">
        <v>238</v>
      </c>
      <c r="G52" t="s">
        <v>1</v>
      </c>
      <c r="H52" t="s">
        <v>0</v>
      </c>
      <c r="I52" t="s">
        <v>234</v>
      </c>
      <c r="J52" t="s">
        <v>235</v>
      </c>
      <c r="K52">
        <v>88</v>
      </c>
      <c r="L52">
        <v>88</v>
      </c>
      <c r="M52" t="s">
        <v>236</v>
      </c>
      <c r="N52" t="s">
        <v>237</v>
      </c>
      <c r="O52" s="3">
        <v>0</v>
      </c>
      <c r="P52" s="3">
        <v>0</v>
      </c>
      <c r="Q52" s="3">
        <v>50.12</v>
      </c>
      <c r="R52" s="3">
        <v>6.5156000000000001</v>
      </c>
      <c r="S52" s="3">
        <v>0</v>
      </c>
      <c r="T52" s="3">
        <v>0</v>
      </c>
      <c r="U52" s="3">
        <v>56.635599999999997</v>
      </c>
      <c r="V52" t="s">
        <v>1</v>
      </c>
    </row>
    <row r="53" spans="5:22" x14ac:dyDescent="0.25">
      <c r="E53" t="s">
        <v>288</v>
      </c>
      <c r="O53" s="2"/>
      <c r="P53" s="2"/>
      <c r="Q53" s="31">
        <f>SUBTOTAL(109,Tabla2[V. GRAVADA])</f>
        <v>2067.58</v>
      </c>
      <c r="R53" s="31">
        <f>SUBTOTAL(109,Tabla2[D.FISCAL])</f>
        <v>268.78540000000004</v>
      </c>
      <c r="S53" s="2"/>
      <c r="T53" s="2"/>
      <c r="U53" s="31">
        <f>SUBTOTAL(109,Tabla2[VENTA TOTAL])</f>
        <v>2336.3654000000001</v>
      </c>
    </row>
    <row r="54" spans="5:22" x14ac:dyDescent="0.25">
      <c r="F54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361</v>
      </c>
    </row>
    <row r="3" spans="2:4" x14ac:dyDescent="0.25">
      <c r="B3" s="6" t="s">
        <v>2</v>
      </c>
      <c r="D3" s="13" t="s">
        <v>376</v>
      </c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203</v>
      </c>
    </row>
    <row r="6" spans="2:4" x14ac:dyDescent="0.25">
      <c r="B6" s="7" t="s">
        <v>85</v>
      </c>
      <c r="D6" s="16" t="s">
        <v>234</v>
      </c>
    </row>
    <row r="7" spans="2:4" x14ac:dyDescent="0.25">
      <c r="B7" s="7" t="s">
        <v>84</v>
      </c>
      <c r="D7" s="16" t="s">
        <v>336</v>
      </c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8"/>
  <sheetViews>
    <sheetView topLeftCell="I1" workbookViewId="0">
      <selection activeCell="O8" sqref="O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361</v>
      </c>
      <c r="B3" t="s">
        <v>376</v>
      </c>
      <c r="C3" t="s">
        <v>1</v>
      </c>
      <c r="D3" t="s">
        <v>203</v>
      </c>
      <c r="E3" t="s">
        <v>234</v>
      </c>
      <c r="F3" t="s">
        <v>336</v>
      </c>
      <c r="G3">
        <v>10</v>
      </c>
      <c r="H3">
        <v>10</v>
      </c>
      <c r="I3">
        <v>10</v>
      </c>
      <c r="J3">
        <v>10</v>
      </c>
      <c r="K3">
        <v>0</v>
      </c>
      <c r="L3" s="3">
        <v>0</v>
      </c>
      <c r="M3" s="3">
        <v>0</v>
      </c>
      <c r="N3" s="3">
        <v>0</v>
      </c>
      <c r="O3" s="3">
        <v>384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384</v>
      </c>
      <c r="V3" t="s">
        <v>71</v>
      </c>
    </row>
    <row r="4" spans="1:22" ht="15.75" thickBot="1" x14ac:dyDescent="0.3">
      <c r="A4" t="s">
        <v>361</v>
      </c>
      <c r="B4" t="s">
        <v>369</v>
      </c>
      <c r="C4" t="s">
        <v>1</v>
      </c>
      <c r="D4" t="s">
        <v>203</v>
      </c>
      <c r="E4" t="s">
        <v>234</v>
      </c>
      <c r="F4" t="s">
        <v>336</v>
      </c>
      <c r="G4">
        <v>9</v>
      </c>
      <c r="H4">
        <v>9</v>
      </c>
      <c r="I4">
        <v>9</v>
      </c>
      <c r="J4">
        <v>9</v>
      </c>
      <c r="K4">
        <v>0</v>
      </c>
      <c r="L4" s="3">
        <v>0</v>
      </c>
      <c r="M4" s="3">
        <v>0</v>
      </c>
      <c r="N4" s="3">
        <v>0</v>
      </c>
      <c r="O4" s="3">
        <v>1680.3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1680.3</v>
      </c>
      <c r="V4" t="s">
        <v>71</v>
      </c>
    </row>
    <row r="5" spans="1:22" hidden="1" x14ac:dyDescent="0.25">
      <c r="A5" t="s">
        <v>334</v>
      </c>
      <c r="B5" t="s">
        <v>335</v>
      </c>
      <c r="C5" t="s">
        <v>1</v>
      </c>
      <c r="D5" t="s">
        <v>203</v>
      </c>
      <c r="E5" t="s">
        <v>234</v>
      </c>
      <c r="F5" t="s">
        <v>336</v>
      </c>
      <c r="G5">
        <v>8</v>
      </c>
      <c r="H5">
        <v>8</v>
      </c>
      <c r="I5">
        <v>8</v>
      </c>
      <c r="J5">
        <v>8</v>
      </c>
      <c r="K5">
        <v>0</v>
      </c>
      <c r="L5" s="3">
        <v>0</v>
      </c>
      <c r="M5" s="3">
        <v>0</v>
      </c>
      <c r="N5" s="3">
        <v>0</v>
      </c>
      <c r="O5" s="3">
        <v>160.85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160.85</v>
      </c>
      <c r="V5" t="s">
        <v>71</v>
      </c>
    </row>
    <row r="6" spans="1:22" ht="15.75" hidden="1" thickBot="1" x14ac:dyDescent="0.3">
      <c r="A6" t="s">
        <v>334</v>
      </c>
      <c r="B6" t="s">
        <v>335</v>
      </c>
      <c r="C6" t="s">
        <v>1</v>
      </c>
      <c r="D6" t="s">
        <v>203</v>
      </c>
      <c r="E6" t="s">
        <v>234</v>
      </c>
      <c r="F6" t="s">
        <v>336</v>
      </c>
      <c r="G6">
        <v>7</v>
      </c>
      <c r="H6">
        <v>7</v>
      </c>
      <c r="I6">
        <v>7</v>
      </c>
      <c r="J6">
        <v>7</v>
      </c>
      <c r="K6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t="s">
        <v>71</v>
      </c>
    </row>
    <row r="7" spans="1:22" ht="15.75" thickBot="1" x14ac:dyDescent="0.3">
      <c r="A7" s="37" t="s">
        <v>92</v>
      </c>
      <c r="B7" s="38"/>
      <c r="C7" s="38"/>
      <c r="D7" s="38"/>
      <c r="E7" s="38"/>
      <c r="F7" s="38"/>
      <c r="G7" s="38"/>
      <c r="H7" s="38"/>
      <c r="I7" s="38"/>
      <c r="J7" s="38"/>
      <c r="K7" s="39"/>
      <c r="L7" s="4">
        <f>+SUBTOTAL(9,Tabla3[V EXENTA])</f>
        <v>0</v>
      </c>
      <c r="M7" s="4">
        <f>+SUBTOTAL(9,Tabla3[VENTAS NO])</f>
        <v>0</v>
      </c>
      <c r="N7" s="4">
        <f>+SUBTOTAL(9,Tabla3[V NO SUJETAS])</f>
        <v>0</v>
      </c>
      <c r="O7" s="4">
        <f>+SUBTOTAL(9,Tabla3[V GRAVADAS])</f>
        <v>2064.3000000000002</v>
      </c>
      <c r="P7" s="4">
        <f>+SUBTOTAL(9,Tabla3[EX IN CA])</f>
        <v>0</v>
      </c>
      <c r="Q7" s="4">
        <f>+SUBTOTAL(9,Tabla3[EX OUT CA])</f>
        <v>0</v>
      </c>
      <c r="R7" s="4">
        <f>+SUBTOTAL(9,Tabla3[EX SERVICE])</f>
        <v>0</v>
      </c>
      <c r="S7" s="4">
        <f>+SUBTOTAL(9,Tabla3[V ZONA FRAN])</f>
        <v>0</v>
      </c>
      <c r="T7" s="4">
        <f>+SUBTOTAL(9,Tabla3[V CTA A 3ERO])</f>
        <v>0</v>
      </c>
      <c r="U7" s="4">
        <f>+SUBTOTAL(9,Tabla3[TOTAL VENTA])</f>
        <v>2064.3000000000002</v>
      </c>
      <c r="V7" s="3">
        <f>+U7/1.13</f>
        <v>1826.8141592920358</v>
      </c>
    </row>
    <row r="8" spans="1:22" x14ac:dyDescent="0.25">
      <c r="O8" s="3">
        <f>+O7/1.13</f>
        <v>1826.8141592920358</v>
      </c>
    </row>
  </sheetData>
  <mergeCells count="1">
    <mergeCell ref="A7:K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5"/>
  <sheetViews>
    <sheetView topLeftCell="A73" workbookViewId="0">
      <selection activeCell="A2" sqref="A2:B9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204</v>
      </c>
      <c r="B76" t="s">
        <v>205</v>
      </c>
    </row>
    <row r="77" spans="1:2" x14ac:dyDescent="0.25">
      <c r="A77" s="1" t="s">
        <v>206</v>
      </c>
      <c r="B77" t="s">
        <v>207</v>
      </c>
    </row>
    <row r="78" spans="1:2" x14ac:dyDescent="0.25">
      <c r="A78" s="1" t="s">
        <v>208</v>
      </c>
      <c r="B78" t="s">
        <v>209</v>
      </c>
    </row>
    <row r="79" spans="1:2" x14ac:dyDescent="0.25">
      <c r="A79" s="1" t="s">
        <v>210</v>
      </c>
      <c r="B79" t="s">
        <v>211</v>
      </c>
    </row>
    <row r="80" spans="1:2" x14ac:dyDescent="0.25">
      <c r="A80" s="1" t="s">
        <v>212</v>
      </c>
      <c r="B80" t="s">
        <v>213</v>
      </c>
    </row>
    <row r="81" spans="1:2" x14ac:dyDescent="0.25">
      <c r="A81" s="1" t="s">
        <v>214</v>
      </c>
      <c r="B81" t="s">
        <v>215</v>
      </c>
    </row>
    <row r="82" spans="1:2" x14ac:dyDescent="0.25">
      <c r="A82" s="1" t="s">
        <v>216</v>
      </c>
      <c r="B82" t="s">
        <v>217</v>
      </c>
    </row>
    <row r="83" spans="1:2" x14ac:dyDescent="0.25">
      <c r="A83" s="1" t="s">
        <v>218</v>
      </c>
      <c r="B83" t="s">
        <v>219</v>
      </c>
    </row>
    <row r="84" spans="1:2" x14ac:dyDescent="0.25">
      <c r="A84" s="1" t="s">
        <v>220</v>
      </c>
      <c r="B84" t="s">
        <v>221</v>
      </c>
    </row>
    <row r="85" spans="1:2" x14ac:dyDescent="0.25">
      <c r="A85" s="1" t="s">
        <v>222</v>
      </c>
      <c r="B85" t="s">
        <v>223</v>
      </c>
    </row>
    <row r="86" spans="1:2" x14ac:dyDescent="0.25">
      <c r="A86" s="1" t="s">
        <v>224</v>
      </c>
      <c r="B86" t="s">
        <v>225</v>
      </c>
    </row>
    <row r="87" spans="1:2" x14ac:dyDescent="0.25">
      <c r="A87" s="1" t="s">
        <v>226</v>
      </c>
      <c r="B87" t="s">
        <v>227</v>
      </c>
    </row>
    <row r="88" spans="1:2" x14ac:dyDescent="0.25">
      <c r="A88" s="1" t="s">
        <v>228</v>
      </c>
      <c r="B88" t="s">
        <v>229</v>
      </c>
    </row>
    <row r="89" spans="1:2" x14ac:dyDescent="0.25">
      <c r="A89" s="1" t="s">
        <v>230</v>
      </c>
      <c r="B89" t="s">
        <v>231</v>
      </c>
    </row>
    <row r="90" spans="1:2" x14ac:dyDescent="0.25">
      <c r="A90" s="1" t="s">
        <v>232</v>
      </c>
      <c r="B90" t="s">
        <v>233</v>
      </c>
    </row>
    <row r="91" spans="1:2" x14ac:dyDescent="0.25">
      <c r="A91" s="1" t="s">
        <v>236</v>
      </c>
      <c r="B91" t="s">
        <v>237</v>
      </c>
    </row>
    <row r="92" spans="1:2" x14ac:dyDescent="0.25">
      <c r="A92" s="1" t="s">
        <v>277</v>
      </c>
      <c r="B92" s="30" t="s">
        <v>278</v>
      </c>
    </row>
    <row r="93" spans="1:2" x14ac:dyDescent="0.25">
      <c r="A93" s="1" t="s">
        <v>316</v>
      </c>
      <c r="B93" t="s">
        <v>317</v>
      </c>
    </row>
    <row r="94" spans="1:2" x14ac:dyDescent="0.25">
      <c r="A94" s="1" t="s">
        <v>338</v>
      </c>
      <c r="B94" t="s">
        <v>339</v>
      </c>
    </row>
    <row r="95" spans="1:2" x14ac:dyDescent="0.25">
      <c r="A95" s="1" t="s">
        <v>344</v>
      </c>
      <c r="B95" t="s">
        <v>345</v>
      </c>
    </row>
  </sheetData>
  <conditionalFormatting sqref="A91:A1048576">
    <cfRule type="duplicateValues" dxfId="1" priority="2"/>
  </conditionalFormatting>
  <conditionalFormatting sqref="A1:A90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E2:G4"/>
  <sheetViews>
    <sheetView workbookViewId="0">
      <selection activeCell="A4" sqref="A4"/>
    </sheetView>
  </sheetViews>
  <sheetFormatPr baseColWidth="10" defaultRowHeight="15" x14ac:dyDescent="0.25"/>
  <sheetData>
    <row r="2" spans="5:7" x14ac:dyDescent="0.25">
      <c r="E2" t="s">
        <v>329</v>
      </c>
      <c r="F2" t="s">
        <v>330</v>
      </c>
    </row>
    <row r="3" spans="5:7" x14ac:dyDescent="0.25">
      <c r="E3" s="3">
        <f>+Tabla1[[#Totals],[C. GRAVADA]]</f>
        <v>7797.3500000000031</v>
      </c>
      <c r="F3" s="3">
        <f>+Tabla2[[#Totals],[V. GRAVADA]]</f>
        <v>2067.58</v>
      </c>
      <c r="G3" s="3"/>
    </row>
    <row r="4" spans="5:7" x14ac:dyDescent="0.25">
      <c r="E4" s="3">
        <f>+E3*0.13</f>
        <v>1013.6555000000004</v>
      </c>
      <c r="F4" s="3">
        <f>+F3*0.13</f>
        <v>268.78539999999998</v>
      </c>
      <c r="G4" s="3">
        <f>+E4-F4</f>
        <v>744.87010000000043</v>
      </c>
    </row>
  </sheetData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2021-10-11T13:37:32Z</cp:lastPrinted>
  <dcterms:created xsi:type="dcterms:W3CDTF">2021-04-05T22:54:25Z</dcterms:created>
  <dcterms:modified xsi:type="dcterms:W3CDTF">2023-05-25T15:49:24Z</dcterms:modified>
</cp:coreProperties>
</file>