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640" windowHeight="11160" firstSheet="13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11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9" l="1"/>
  <c r="E5" i="29"/>
  <c r="E6" i="29"/>
  <c r="E8" i="29"/>
  <c r="E9" i="29"/>
  <c r="E10" i="29"/>
  <c r="E12" i="29"/>
  <c r="E13" i="29"/>
  <c r="E14" i="29"/>
  <c r="E15" i="29"/>
  <c r="F11" i="29" l="1"/>
  <c r="F7" i="29"/>
  <c r="I5" i="29" s="1"/>
  <c r="D9" i="6"/>
  <c r="I4" i="29" l="1"/>
  <c r="I6" i="29" s="1"/>
  <c r="D15" i="5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4" i="13" l="1"/>
  <c r="D17" i="6"/>
  <c r="P5" i="30" l="1"/>
  <c r="N5" i="30"/>
  <c r="M5" i="30"/>
  <c r="L5" i="30"/>
  <c r="K5" i="30"/>
  <c r="E4" i="13" l="1"/>
  <c r="F4" i="13" l="1"/>
  <c r="T24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44" i="7" l="1"/>
  <c r="J4" i="13" l="1"/>
  <c r="H4" i="13"/>
  <c r="M9" i="10" l="1"/>
  <c r="N9" i="10"/>
  <c r="O9" i="10"/>
  <c r="O10" i="10" s="1"/>
  <c r="O11" i="10" s="1"/>
  <c r="P9" i="10"/>
  <c r="Q9" i="10"/>
  <c r="R9" i="10"/>
  <c r="S9" i="10"/>
  <c r="T9" i="10"/>
  <c r="U9" i="10"/>
  <c r="L9" i="10"/>
  <c r="D9" i="9"/>
  <c r="D10" i="9" s="1"/>
  <c r="D11" i="9" s="1"/>
  <c r="D22" i="9" l="1"/>
  <c r="D18" i="5" l="1"/>
  <c r="L89" i="8"/>
  <c r="M89" i="8"/>
  <c r="N89" i="8"/>
  <c r="O89" i="8"/>
  <c r="P89" i="8"/>
  <c r="Q89" i="8"/>
  <c r="K89" i="8"/>
  <c r="J244" i="7" l="1"/>
  <c r="K244" i="7"/>
  <c r="L244" i="7"/>
  <c r="M244" i="7"/>
  <c r="N244" i="7"/>
  <c r="O244" i="7"/>
  <c r="P244" i="7"/>
  <c r="I244" i="7"/>
  <c r="H244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<sst xmlns="http://schemas.openxmlformats.org/spreadsheetml/2006/main" count="28433" uniqueCount="9349">
  <si>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</si>
  <si>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</si>
  <si>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</si>
  <si>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</si>
  <si>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</si>
  <si>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</si>
  <si>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</si>
  <si>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</si>
  <si>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</si>
  <si>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</si>
  <si>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</si>
  <si>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</si>
  <si>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</si>
  <si>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</si>
  <si>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</si>
  <si>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</si>
  <si>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</si>
  <si>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</si>
  <si>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</si>
  <si>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</si>
  <si>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</si>
  <si>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</si>
  <si>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</si>
  <si>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</si>
  <si>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</si>
  <si>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</si>
  <si>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</si>
  <si>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</si>
  <si>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</si>
  <si>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</si>
  <si>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</si>
  <si>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</si>
  <si>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</si>
  <si>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</si>
  <si>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</si>
  <si>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</si>
  <si>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</si>
  <si>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</si>
  <si>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</si>
  <si>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</si>
  <si>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</si>
  <si>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</si>
  <si>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</si>
  <si>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</si>
  <si>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</si>
  <si>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</si>
  <si>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</si>
  <si>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</si>
  <si>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</si>
  <si>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</si>
  <si>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</si>
  <si>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</si>
  <si>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</si>
  <si>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</si>
  <si>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</si>
  <si>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</si>
  <si>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</si>
  <si>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</si>
  <si>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</si>
  <si>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</si>
  <si>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</si>
  <si>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</si>
  <si>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</si>
  <si>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</si>
  <si>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</si>
  <si>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</si>
  <si>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</si>
  <si>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</si>
  <si>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</si>
  <si>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</si>
  <si>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</si>
  <si>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</si>
  <si>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</si>
  <si>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</si>
  <si>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</si>
  <si>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</si>
  <si>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</si>
  <si>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</si>
  <si>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</si>
  <si>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</si>
  <si>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</si>
  <si>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</si>
  <si>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</si>
  <si>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</si>
  <si>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</si>
  <si>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</si>
  <si>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</si>
  <si>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</si>
  <si>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</si>
  <si>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</si>
  <si>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</si>
  <si>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</si>
  <si>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</si>
  <si>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</si>
  <si>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</si>
  <si>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</si>
  <si>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</si>
  <si>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</si>
  <si>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</si>
  <si>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</si>
  <si>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</si>
  <si>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</si>
  <si>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</si>
  <si>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</si>
  <si>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</si>
  <si>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</si>
  <si>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</si>
  <si>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</si>
  <si>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</si>
  <si>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</si>
  <si>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</si>
  <si>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</si>
  <si>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</si>
  <si>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</si>
  <si>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</si>
  <si>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</si>
  <si>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</si>
  <si>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</si>
  <si>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</si>
  <si>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</si>
  <si>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</si>
  <si>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</si>
  <si>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</si>
  <si>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</si>
  <si>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</si>
  <si>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</si>
  <si>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</si>
  <si>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</si>
  <si>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</si>
  <si>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</si>
  <si>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</si>
  <si>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</si>
  <si>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</si>
  <si>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</si>
  <si>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</si>
  <si>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</si>
  <si>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</si>
  <si>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</si>
  <si>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</si>
  <si>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</si>
  <si>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</si>
  <si>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</si>
  <si>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</si>
  <si>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</si>
  <si>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</si>
  <si>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</si>
  <si>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</si>
  <si>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</si>
  <si>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</si>
  <si>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</si>
  <si>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</si>
  <si>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</si>
  <si>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</si>
  <si>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</si>
  <si>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</si>
  <si>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</si>
  <si>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</si>
  <si>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</si>
  <si>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</si>
  <si>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</si>
  <si>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</si>
  <si>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</si>
  <si>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</si>
  <si>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</si>
  <si>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</si>
  <si>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</si>
  <si>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</si>
  <si>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</si>
  <si>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</si>
  <si>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</si>
  <si>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</si>
  <si>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</si>
  <si>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</si>
  <si>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</si>
  <si>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</si>
  <si>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</si>
  <si>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</si>
  <si>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</si>
  <si>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</si>
  <si>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</si>
  <si>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</si>
  <si>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</si>
  <si>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</si>
  <si>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</si>
  <si>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</si>
  <si>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</si>
  <si>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</si>
  <si>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</si>
  <si>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</si>
  <si>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</si>
  <si>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</si>
  <si>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</si>
  <si>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</si>
  <si>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</si>
  <si>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</si>
  <si>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</si>
  <si>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</si>
  <si>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</si>
  <si>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</si>
  <si>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</si>
  <si>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</si>
  <si>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</si>
  <si>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</si>
  <si>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</si>
  <si>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</si>
  <si>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</si>
  <si>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</si>
  <si>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</si>
  <si>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</si>
  <si>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</si>
  <si>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</si>
  <si>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</si>
  <si>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</si>
  <si>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</si>
  <si>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</si>
  <si>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</si>
  <si>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</si>
  <si>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</si>
  <si>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</si>
  <si>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</si>
  <si>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</si>
  <si>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</si>
  <si>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</si>
  <si>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</si>
  <si>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</si>
  <si>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</si>
  <si>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</si>
  <si>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</si>
  <si>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</si>
  <si>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</si>
  <si>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</si>
  <si>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</si>
  <si>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</si>
  <si>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</si>
  <si>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</si>
  <si>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</si>
  <si>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</si>
  <si>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</si>
  <si>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</si>
  <si>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</si>
  <si>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</si>
  <si>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</si>
  <si>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</si>
  <si>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</si>
  <si>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</si>
  <si>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</si>
  <si>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</si>
  <si>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</si>
  <si>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</si>
  <si>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</si>
  <si>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</si>
  <si>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</si>
  <si>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</si>
  <si>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</si>
  <si>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</si>
  <si>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</si>
  <si>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</si>
  <si>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</si>
  <si>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</si>
  <si>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</si>
  <si>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</si>
  <si>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</si>
  <si>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</si>
  <si>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</si>
  <si>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</si>
  <si>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</si>
  <si>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</si>
  <si>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</si>
  <si>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</si>
  <si>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</si>
  <si>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</si>
  <si>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</si>
  <si>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</si>
  <si>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</si>
  <si>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</si>
  <si>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</si>
  <si>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</si>
  <si>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</si>
  <si>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</si>
  <si>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</si>
  <si>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</si>
  <si>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</si>
  <si>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</si>
  <si>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</si>
  <si>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</si>
  <si>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</si>
  <si>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</si>
  <si>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</si>
  <si>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</si>
  <si>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</si>
  <si>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</si>
  <si>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</si>
  <si>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</si>
  <si>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</si>
  <si>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</si>
  <si>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</si>
  <si>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</si>
  <si>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</si>
  <si>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</si>
  <si>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</si>
  <si>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</si>
  <si>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</si>
  <si>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</si>
  <si>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</si>
  <si>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</si>
  <si>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</si>
  <si>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</si>
  <si>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</si>
  <si>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</si>
  <si>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</si>
  <si>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</si>
  <si>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</si>
  <si>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</si>
  <si>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</si>
  <si>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</si>
  <si>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</si>
  <si>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</si>
  <si>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</si>
  <si>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</si>
  <si>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</si>
  <si>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</si>
  <si>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</si>
  <si>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</si>
  <si>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</si>
  <si>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</si>
  <si>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</si>
  <si>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</si>
  <si>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</si>
  <si>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</si>
  <si>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</si>
  <si>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</si>
  <si>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</si>
  <si>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</si>
  <si>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</si>
  <si>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</si>
  <si>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</si>
  <si>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</si>
  <si>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</si>
  <si>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</si>
  <si>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</si>
  <si>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</si>
  <si>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</si>
  <si>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</si>
  <si>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</si>
  <si>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</si>
  <si>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</si>
  <si>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</si>
  <si>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</si>
  <si>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</si>
  <si>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</si>
  <si>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</si>
  <si>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</si>
  <si>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</si>
  <si>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</si>
  <si>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</si>
  <si>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</si>
  <si>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</si>
  <si>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</si>
  <si>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</si>
  <si>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</si>
  <si>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</si>
  <si>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</si>
  <si>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</si>
  <si>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</si>
  <si>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</si>
  <si>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</si>
  <si>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</si>
  <si>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</si>
  <si>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</si>
  <si>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</si>
  <si>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</si>
  <si>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</si>
  <si>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</si>
  <si>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</si>
  <si>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</si>
  <si>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</si>
  <si>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</si>
  <si>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</si>
  <si>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</si>
  <si>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</si>
  <si>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</si>
  <si>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</si>
  <si>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</si>
  <si>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</si>
  <si>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</si>
  <si>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</si>
  <si>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</si>
  <si>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</si>
  <si>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</si>
  <si>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</si>
  <si>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</si>
  <si>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</si>
  <si>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</si>
  <si>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</si>
  <si>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</si>
  <si>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</si>
  <si>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</si>
  <si>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</si>
  <si>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</si>
  <si>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</si>
  <si>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</si>
  <si>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</si>
  <si>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</si>
  <si>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</si>
  <si>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</si>
  <si>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</si>
  <si>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</si>
  <si>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</si>
  <si>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</si>
  <si>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</si>
  <si>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</si>
  <si>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</si>
  <si>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</si>
  <si>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</si>
  <si>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</si>
  <si>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</si>
  <si>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</si>
  <si>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</si>
  <si>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</si>
  <si>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</si>
  <si>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</si>
  <si>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</si>
  <si>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</si>
  <si>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</si>
  <si>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</si>
  <si>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</si>
  <si>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</si>
  <si>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</si>
  <si>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</si>
  <si>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</si>
  <si>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</si>
  <si>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</si>
  <si>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</si>
  <si>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</si>
  <si>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</si>
  <si>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</si>
  <si>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</si>
  <si>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</si>
  <si>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</si>
  <si>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</si>
  <si>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</si>
  <si>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</si>
  <si>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</si>
  <si>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</si>
  <si>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</si>
  <si>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</si>
  <si>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</si>
  <si>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</si>
  <si>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</si>
  <si>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</si>
  <si>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</si>
  <si>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</si>
  <si>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</si>
  <si>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</si>
  <si>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</si>
  <si>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</si>
  <si>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</si>
  <si>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</si>
  <si>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</si>
  <si>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</si>
  <si>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</si>
  <si>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</si>
  <si>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</si>
  <si>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</si>
  <si>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</si>
  <si>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</si>
  <si>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</si>
  <si>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</si>
  <si>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</si>
  <si>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</si>
  <si>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</si>
  <si>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</si>
  <si>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</si>
  <si>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</si>
  <si>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</si>
  <si>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</si>
  <si>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</si>
  <si>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</si>
  <si>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</si>
  <si>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</si>
  <si>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</si>
  <si>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</si>
  <si>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</si>
  <si>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</si>
  <si>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</si>
  <si>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</si>
  <si>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</si>
  <si>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</si>
  <si>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</si>
  <si>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</si>
  <si>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</si>
  <si>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</si>
  <si>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</si>
  <si>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</si>
  <si>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</si>
  <si>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</si>
  <si>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</si>
  <si>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</si>
  <si>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</si>
  <si>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</si>
  <si>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</si>
  <si>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</si>
  <si>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</si>
  <si>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</si>
  <si>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</si>
  <si>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</si>
  <si>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</si>
  <si>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</si>
  <si>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</si>
  <si>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</si>
  <si>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</si>
  <si>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</si>
  <si>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</si>
  <si>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</si>
  <si>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</si>
  <si>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</si>
  <si>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</si>
  <si>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</si>
  <si>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</si>
  <si>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</si>
  <si>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</si>
  <si>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</si>
  <si>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</si>
  <si>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</si>
  <si>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</si>
  <si>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</si>
  <si>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</si>
  <si>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</si>
  <si>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</si>
  <si>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</si>
  <si>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</si>
  <si>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</si>
  <si>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</si>
  <si>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</si>
  <si>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</si>
  <si>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</si>
  <si>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</si>
  <si>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</si>
  <si>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</si>
  <si>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</si>
  <si>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</si>
  <si>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</si>
  <si>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</si>
  <si>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</si>
  <si>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</si>
  <si>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</si>
  <si>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</si>
  <si>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</si>
  <si>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</si>
  <si>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</si>
  <si>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</si>
  <si>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</si>
  <si>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</si>
  <si>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</si>
  <si>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</si>
  <si>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</si>
  <si>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</si>
  <si>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</si>
  <si>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</si>
  <si>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</si>
  <si>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</si>
  <si>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</si>
  <si>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</si>
  <si>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</si>
  <si>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</si>
  <si>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</si>
  <si>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</si>
  <si>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</si>
  <si>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</si>
  <si>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</si>
  <si>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</si>
  <si>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</si>
  <si>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</si>
  <si>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</si>
  <si>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</si>
  <si>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</si>
  <si>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</si>
  <si>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</si>
  <si>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</si>
  <si>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</si>
  <si>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</si>
  <si>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</si>
  <si>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</si>
  <si>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</si>
  <si>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</si>
  <si>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</si>
  <si>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</si>
  <si>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</si>
  <si>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</si>
  <si>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</si>
  <si>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</si>
  <si>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</si>
  <si>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</si>
  <si>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</si>
  <si>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</si>
  <si>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</si>
  <si>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</si>
  <si>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</si>
  <si>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</si>
  <si>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</si>
  <si>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</si>
  <si>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</si>
  <si>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</si>
  <si>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</si>
  <si>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</si>
  <si>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</si>
  <si>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</si>
  <si>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</si>
  <si>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</si>
  <si>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</si>
  <si>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</si>
  <si>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</si>
  <si>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</si>
  <si>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</si>
  <si>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</si>
  <si>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</si>
  <si>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</si>
  <si>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</si>
  <si>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</si>
  <si>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</si>
  <si>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</si>
  <si>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</si>
  <si>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</si>
  <si>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</si>
  <si>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</si>
  <si>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</si>
  <si>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</si>
  <si>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</si>
  <si>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</si>
  <si>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</si>
  <si>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</si>
  <si>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</si>
  <si>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</si>
  <si>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</si>
  <si>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</si>
  <si>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</si>
  <si>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</si>
  <si>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</si>
  <si>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</si>
  <si>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</si>
  <si>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</si>
  <si>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</si>
  <si>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</si>
  <si>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</si>
  <si>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</si>
  <si>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</si>
  <si>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</si>
  <si>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</si>
  <si>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</si>
  <si>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</si>
  <si>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</si>
  <si>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</si>
  <si>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</si>
  <si>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</si>
  <si>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</si>
  <si>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</si>
  <si>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</si>
  <si>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</si>
  <si>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</si>
  <si>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</si>
  <si>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</si>
  <si>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</si>
  <si>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</si>
  <si>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</si>
  <si>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</si>
  <si>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</si>
  <si>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</si>
  <si>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</si>
  <si>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</si>
  <si>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</si>
  <si>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</si>
  <si>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</si>
  <si>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</si>
  <si>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</si>
  <si>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</si>
  <si>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</si>
  <si>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</si>
  <si>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</si>
  <si>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</si>
  <si>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</si>
  <si>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</si>
  <si>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</si>
  <si>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</si>
  <si>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</si>
  <si>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</si>
  <si>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</si>
  <si>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</si>
  <si>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</si>
  <si>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</si>
  <si>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</si>
  <si>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</si>
  <si>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</si>
  <si>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</si>
  <si>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</si>
  <si>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</si>
  <si>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</si>
  <si>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</si>
  <si>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</si>
  <si>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</si>
  <si>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</si>
  <si>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</si>
  <si>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</si>
  <si>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</si>
  <si>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</si>
  <si>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</si>
  <si>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</si>
  <si>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</si>
  <si>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</si>
  <si>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</si>
  <si>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</si>
  <si>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</si>
  <si>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</si>
  <si>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</si>
  <si>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</si>
  <si>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</si>
  <si>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</si>
  <si>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</si>
  <si>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</si>
  <si>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</si>
  <si>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</si>
  <si>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</si>
  <si>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</si>
  <si>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</si>
  <si>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</si>
  <si>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</si>
  <si>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</si>
  <si>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</si>
  <si>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</si>
  <si>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</si>
  <si>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</si>
  <si>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</si>
  <si>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</si>
  <si>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</si>
  <si>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</si>
  <si>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</si>
  <si>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</si>
  <si>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</si>
  <si>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</si>
  <si>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</si>
  <si>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</si>
  <si>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</si>
  <si>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</si>
  <si>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</si>
  <si>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</si>
  <si>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</si>
  <si>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</si>
  <si>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</si>
  <si>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</si>
  <si>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</si>
  <si>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</si>
  <si>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</si>
  <si>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</si>
  <si>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</si>
  <si>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</si>
  <si>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</si>
  <si>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</si>
  <si>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</si>
  <si>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</si>
  <si>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</si>
  <si>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</si>
  <si>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</si>
  <si>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</si>
  <si>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</si>
  <si>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</si>
  <si>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</si>
  <si>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</si>
  <si>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</si>
  <si>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</si>
  <si>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</si>
  <si>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</si>
  <si>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</si>
  <si>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</si>
  <si>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</si>
  <si>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</si>
  <si>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</si>
  <si>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</si>
  <si>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</si>
  <si>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</si>
  <si>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</si>
  <si>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</si>
  <si>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</si>
  <si>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</si>
  <si>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</si>
  <si>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</si>
  <si>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</si>
  <si>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</si>
  <si>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</si>
  <si>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</si>
  <si>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</si>
  <si>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</si>
  <si>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</si>
  <si>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</si>
  <si>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</si>
  <si>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</si>
  <si>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</si>
  <si>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</si>
  <si>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</si>
  <si>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</si>
  <si>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</si>
  <si>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</si>
  <si>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</si>
  <si>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</si>
  <si>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</si>
  <si>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</si>
  <si>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</si>
  <si>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</si>
  <si>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</si>
  <si>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</si>
  <si>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</si>
  <si>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</si>
  <si>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</si>
  <si>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</si>
  <si>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</si>
  <si>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</si>
  <si>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</si>
  <si>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</si>
  <si>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</si>
  <si>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</si>
  <si>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</si>
  <si>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</si>
  <si>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</si>
  <si>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</si>
  <si>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</si>
  <si>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</si>
  <si>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</si>
  <si>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</si>
  <si>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</si>
  <si>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</si>
  <si>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</si>
  <si>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</si>
  <si>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</si>
  <si>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</si>
  <si>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</si>
  <si>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</si>
  <si>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</si>
  <si>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</si>
  <si>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</si>
  <si>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</si>
  <si>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</si>
  <si>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</si>
  <si>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</si>
  <si>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</si>
  <si>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</si>
  <si>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</si>
  <si>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</si>
  <si>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</si>
  <si>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</si>
  <si>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</si>
  <si>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</si>
  <si>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</si>
  <si>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</si>
  <si>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</si>
  <si>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</si>
  <si>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</si>
  <si>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</si>
  <si>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</si>
  <si>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</si>
  <si>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</si>
  <si>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</si>
  <si>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</si>
  <si>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</si>
  <si>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</si>
  <si>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</si>
  <si>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</si>
  <si>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</si>
  <si>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</si>
  <si>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</si>
  <si>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</si>
  <si>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</si>
  <si>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</si>
  <si>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</si>
  <si>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</si>
  <si>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</si>
  <si>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</si>
  <si>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</si>
  <si>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</si>
  <si>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</si>
  <si>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</si>
  <si>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</si>
  <si>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</si>
  <si>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</si>
  <si>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</si>
  <si>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</si>
  <si>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</si>
  <si>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</si>
  <si>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</si>
  <si>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</si>
  <si>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</si>
  <si>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</si>
  <si>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</si>
  <si>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</si>
  <si>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</si>
  <si>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</si>
  <si>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</si>
  <si>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</si>
  <si>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</si>
  <si>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</si>
  <si>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</si>
  <si>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</si>
  <si>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</si>
  <si>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</si>
  <si>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</si>
  <si>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</si>
  <si>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</si>
  <si>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</si>
  <si>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</si>
  <si>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</si>
  <si>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</si>
  <si>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</si>
  <si>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</si>
  <si>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</si>
  <si>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</si>
  <si>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</si>
  <si>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</si>
  <si>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</si>
  <si>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</si>
  <si>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</si>
  <si>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</si>
  <si>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</si>
  <si>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</si>
  <si>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</si>
  <si>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</si>
  <si>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</si>
  <si>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</si>
  <si>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</si>
  <si>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</si>
  <si>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</si>
  <si>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</si>
  <si>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</si>
  <si>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</si>
  <si>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</si>
  <si>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</si>
  <si>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</si>
  <si>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</si>
  <si>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</si>
  <si>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</si>
  <si>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</si>
  <si>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</si>
  <si>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</si>
  <si>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</si>
  <si>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</si>
  <si>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</si>
  <si>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</si>
  <si>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</si>
  <si>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</si>
  <si>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</si>
  <si>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</si>
  <si>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</si>
  <si>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</si>
  <si>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</si>
  <si>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</si>
  <si>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</si>
  <si>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</si>
  <si>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</si>
  <si>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</si>
  <si>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</si>
  <si>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</si>
  <si>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</si>
  <si>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</si>
  <si>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</si>
  <si>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</si>
  <si>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</si>
  <si>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</si>
  <si>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</si>
  <si>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</si>
  <si>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</si>
  <si>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</si>
  <si>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</si>
  <si>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</si>
  <si>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</si>
  <si>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</si>
  <si>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</si>
  <si>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</si>
  <si>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</si>
  <si>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</si>
  <si>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</si>
  <si>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</si>
  <si>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</si>
  <si>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</si>
  <si>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</si>
  <si>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</si>
  <si>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</si>
  <si>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</si>
  <si>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</si>
  <si>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</si>
  <si>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</si>
  <si>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</si>
  <si>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</si>
  <si>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</si>
  <si>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</si>
  <si>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</si>
  <si>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</si>
  <si>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</si>
  <si>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</si>
  <si>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</si>
  <si>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</si>
  <si>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</si>
  <si>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</si>
  <si>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</si>
  <si>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</si>
  <si>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</si>
  <si>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</si>
  <si>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</si>
  <si>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</si>
  <si>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</si>
  <si>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</si>
  <si>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</si>
  <si>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</si>
  <si>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</si>
  <si>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</si>
  <si>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</si>
  <si>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</si>
  <si>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</si>
  <si>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</si>
  <si>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</si>
  <si>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</si>
  <si>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</si>
  <si>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</si>
  <si>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</si>
  <si>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</si>
  <si>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</si>
  <si>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</si>
  <si>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</si>
  <si>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</si>
  <si>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</si>
  <si>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</si>
  <si>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</si>
  <si>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</si>
  <si>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</si>
  <si>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</si>
  <si>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</si>
  <si>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</si>
  <si>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</si>
  <si>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</si>
  <si>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</si>
  <si>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</si>
  <si>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</si>
  <si>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</si>
  <si>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</si>
  <si>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</si>
  <si>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</si>
  <si>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</si>
  <si>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</si>
  <si>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</si>
  <si>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</si>
  <si>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</si>
  <si>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</si>
  <si>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</si>
  <si>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</si>
  <si>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</si>
  <si>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</si>
  <si>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</si>
  <si>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</si>
  <si>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</si>
  <si>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</si>
  <si>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</si>
  <si>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</si>
  <si>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</si>
  <si>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</si>
  <si>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</si>
  <si>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</si>
  <si>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</si>
  <si>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</si>
  <si>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</si>
  <si>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</si>
  <si>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</si>
  <si>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</si>
  <si>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</si>
  <si>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</si>
  <si>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</si>
  <si>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</si>
  <si>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</si>
  <si>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</si>
  <si>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</si>
  <si>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</si>
  <si>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</si>
  <si>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</si>
  <si>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</si>
  <si>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</si>
  <si>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</si>
  <si>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</si>
  <si>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</si>
  <si>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</si>
  <si>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</si>
  <si>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</si>
  <si>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</si>
  <si>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</si>
  <si>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</si>
  <si>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</si>
  <si>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</si>
  <si>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</si>
  <si>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</si>
  <si>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</si>
  <si>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</si>
  <si>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</si>
  <si>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</si>
  <si>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</si>
  <si>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</si>
  <si>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</si>
  <si>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</si>
  <si>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</si>
  <si>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</si>
  <si>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</si>
  <si>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</si>
  <si>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</si>
  <si>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</si>
  <si>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</si>
  <si>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</si>
  <si>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</si>
  <si>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</si>
  <si>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</si>
  <si>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</si>
  <si>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</si>
  <si>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</si>
  <si>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</si>
  <si>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</si>
  <si>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</si>
  <si>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</si>
  <si>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</si>
  <si>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</si>
  <si>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</si>
  <si>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</si>
  <si>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</si>
  <si>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</si>
  <si>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</si>
  <si>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</si>
  <si>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</si>
  <si>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</si>
  <si>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</si>
  <si>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</si>
  <si>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</si>
  <si>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</si>
  <si>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</si>
  <si>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</si>
  <si>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</si>
  <si>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</si>
  <si>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</si>
  <si>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</si>
  <si>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</si>
  <si>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</si>
  <si>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</si>
  <si>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</si>
  <si>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</si>
  <si>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</si>
  <si>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</si>
  <si>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</si>
  <si>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</si>
  <si>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</si>
  <si>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</si>
  <si>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</si>
  <si>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</si>
  <si>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</si>
  <si>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</si>
  <si>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</si>
  <si>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</si>
  <si>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</si>
  <si>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</si>
  <si>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</si>
  <si>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</si>
  <si>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</si>
  <si>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</si>
  <si>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</si>
  <si>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</si>
  <si>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</si>
  <si>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</si>
  <si>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</si>
  <si>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</si>
  <si>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</si>
  <si>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</si>
  <si>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</si>
  <si>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</si>
  <si>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</si>
  <si>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</si>
  <si>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</si>
  <si>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</si>
  <si>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</si>
  <si>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</si>
  <si>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</si>
  <si>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</si>
  <si>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</si>
  <si>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</si>
  <si>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</si>
  <si>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</si>
  <si>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</si>
  <si>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</si>
  <si>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</si>
  <si>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</si>
  <si>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</si>
  <si>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</si>
  <si>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</si>
  <si>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</si>
  <si>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</si>
  <si>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</si>
  <si>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</si>
  <si>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</si>
  <si>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</si>
  <si>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</si>
  <si>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</si>
  <si>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</si>
  <si>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</si>
  <si>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</si>
  <si>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</si>
  <si>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</si>
  <si>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</si>
  <si>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</si>
  <si>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</si>
  <si>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</si>
  <si>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</si>
  <si>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</si>
  <si>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</si>
  <si>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</si>
  <si>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</si>
  <si>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</si>
  <si>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</si>
  <si>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</si>
  <si>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</si>
  <si>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</si>
  <si>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</si>
  <si>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</si>
  <si>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</si>
  <si>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</si>
  <si>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</si>
  <si>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</si>
  <si>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</si>
  <si>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</si>
  <si>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</si>
  <si>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</si>
  <si>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</si>
  <si>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</si>
  <si>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</si>
  <si>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</si>
  <si>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</si>
  <si>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</si>
  <si>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</si>
  <si>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</si>
  <si>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</si>
  <si>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</si>
  <si>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</si>
  <si>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</si>
  <si>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</si>
  <si>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</si>
  <si>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</si>
  <si>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</si>
  <si>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</si>
  <si>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</si>
  <si>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</si>
  <si>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</si>
  <si>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</si>
  <si>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</si>
  <si>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</si>
  <si>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</si>
  <si>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</si>
  <si>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</si>
  <si>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</si>
  <si>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</si>
  <si>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</si>
  <si>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</si>
  <si>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</si>
  <si>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</si>
  <si>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</si>
  <si>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</si>
  <si>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</si>
  <si>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</si>
  <si>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</si>
  <si>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</si>
  <si>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</si>
  <si>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</si>
  <si>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</si>
  <si>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</si>
  <si>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</si>
  <si>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</si>
  <si>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</si>
  <si>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</si>
  <si>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</si>
  <si>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</si>
  <si>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</si>
  <si>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</si>
  <si>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</si>
  <si>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</si>
  <si>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</si>
  <si>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</si>
  <si>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</si>
  <si>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</si>
  <si>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</si>
  <si>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</si>
  <si>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</si>
  <si>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</si>
  <si>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</si>
  <si>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</si>
  <si>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</si>
  <si>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</si>
  <si>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</si>
  <si>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</si>
  <si>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</si>
  <si>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</si>
  <si>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</si>
  <si>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</si>
  <si>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</si>
  <si>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</si>
  <si>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</si>
  <si>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</si>
  <si>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</si>
  <si>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</si>
  <si>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</si>
  <si>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</si>
  <si>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</si>
  <si>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</si>
  <si>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</si>
  <si>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</si>
  <si>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</si>
  <si>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</si>
  <si>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</si>
  <si>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</si>
  <si>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</si>
  <si>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</si>
  <si>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</si>
  <si>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</si>
  <si>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</si>
  <si>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</si>
  <si>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</si>
  <si>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</si>
  <si>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</si>
  <si>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</si>
  <si>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</si>
  <si>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</si>
  <si>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</si>
  <si>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</si>
  <si>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</si>
  <si>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</si>
  <si>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</si>
  <si>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</si>
  <si>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</si>
  <si>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</si>
  <si>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</si>
  <si>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</si>
  <si>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</si>
  <si>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</si>
  <si>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</si>
  <si>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</si>
  <si>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</si>
  <si>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</si>
  <si>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</si>
  <si>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</si>
  <si>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</si>
  <si>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</si>
  <si>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</si>
  <si>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</si>
  <si>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</si>
  <si>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</si>
  <si>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</si>
  <si>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</si>
  <si>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</si>
  <si>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</si>
  <si>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</si>
  <si>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</si>
  <si>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</si>
  <si>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</si>
  <si>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</si>
  <si>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</si>
  <si>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</si>
  <si>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</si>
  <si>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</si>
  <si>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</si>
  <si>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</si>
  <si>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</si>
  <si>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</si>
  <si>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</si>
  <si>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</si>
  <si>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</si>
  <si>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</si>
  <si>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</si>
  <si>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</si>
  <si>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</si>
  <si>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</si>
  <si>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</si>
  <si>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</si>
  <si>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</si>
  <si>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</si>
  <si>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</si>
  <si>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</si>
  <si>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</si>
  <si>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</si>
  <si>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</si>
  <si>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</si>
  <si>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</si>
  <si>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</si>
  <si>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</si>
  <si>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</si>
  <si>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</si>
  <si>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</si>
  <si>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</si>
  <si>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</si>
  <si>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</si>
  <si>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</si>
  <si>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</si>
  <si>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</si>
  <si>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</si>
  <si>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</si>
  <si>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</si>
  <si>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</si>
  <si>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</si>
  <si>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</si>
  <si>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</si>
  <si>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</si>
  <si>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</si>
  <si>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</si>
  <si>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</si>
  <si>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</si>
  <si>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</si>
  <si>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</si>
  <si>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</si>
  <si>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</si>
  <si>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</si>
  <si>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</si>
  <si>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</si>
  <si>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</si>
  <si>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</si>
  <si>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</si>
  <si>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</si>
  <si>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</si>
  <si>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</si>
  <si>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</si>
  <si>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</si>
  <si>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</si>
  <si>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</si>
  <si>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</si>
  <si>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</si>
  <si>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</si>
  <si>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</si>
  <si>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</si>
  <si>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</si>
  <si>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</si>
  <si>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</si>
  <si>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</si>
  <si>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</si>
  <si>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</si>
  <si>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</si>
  <si>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</si>
  <si>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</si>
  <si>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</si>
  <si>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</si>
  <si>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</si>
  <si>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</si>
  <si>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</si>
  <si>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</si>
  <si>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</si>
  <si>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</si>
  <si>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</si>
  <si>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</si>
  <si>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</si>
  <si>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</si>
  <si>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</si>
  <si>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</si>
  <si>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</si>
  <si>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</si>
  <si>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</si>
  <si>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</si>
  <si>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</si>
  <si>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</si>
  <si>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</si>
  <si>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</si>
  <si>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</si>
  <si>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</si>
  <si>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</si>
  <si>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</si>
  <si>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</si>
  <si>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</si>
  <si>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</si>
  <si>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</si>
  <si>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</si>
  <si>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</si>
  <si>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</si>
  <si>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</si>
  <si>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</si>
  <si>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</si>
  <si>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</si>
  <si>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</si>
  <si>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</si>
  <si>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</si>
  <si>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</si>
  <si>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</si>
  <si>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</si>
  <si>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</si>
  <si>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</si>
  <si>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</si>
  <si>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</si>
  <si>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</si>
  <si>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</si>
  <si>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</si>
  <si>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</si>
  <si>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</si>
  <si>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</si>
  <si>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</si>
  <si>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</si>
  <si>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</si>
  <si>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</si>
  <si>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</si>
  <si>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</si>
  <si>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</si>
  <si>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</si>
  <si>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</si>
  <si>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</si>
  <si>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</si>
  <si>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</si>
  <si>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</si>
  <si>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</si>
  <si>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</si>
  <si>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</si>
  <si>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</si>
  <si>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</si>
  <si>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</si>
  <si>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</si>
  <si>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</si>
  <si>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</si>
  <si>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</si>
  <si>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</si>
  <si>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</si>
  <si>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</si>
  <si>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</si>
  <si>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</si>
  <si>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</si>
  <si>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</si>
  <si>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</si>
  <si>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</si>
  <si>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</si>
  <si>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</si>
  <si>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</si>
  <si>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</si>
  <si>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</si>
  <si>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</si>
  <si>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</si>
  <si>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</si>
  <si>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</si>
  <si>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</si>
  <si>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</si>
  <si>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</si>
  <si>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</si>
  <si>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</si>
  <si>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</si>
  <si>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</si>
  <si>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</si>
  <si>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</si>
  <si>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</si>
  <si>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</si>
  <si>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</si>
  <si>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</si>
  <si>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</si>
  <si>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</si>
  <si>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</si>
  <si>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</si>
  <si>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</si>
  <si>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</si>
  <si>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</si>
  <si>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</si>
  <si>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</si>
  <si>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</si>
  <si>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</si>
  <si>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</si>
  <si>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</si>
  <si>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</si>
  <si>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</si>
  <si>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</si>
  <si>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</si>
  <si>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</si>
  <si>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</si>
  <si>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</si>
  <si>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</si>
  <si>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</si>
  <si>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</si>
  <si>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</si>
  <si>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</si>
  <si>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</si>
  <si>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</si>
  <si>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</si>
  <si>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</si>
  <si>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</si>
  <si>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</si>
  <si>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</si>
  <si>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</si>
  <si>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</si>
  <si>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</si>
  <si>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</si>
  <si>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</si>
  <si>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</si>
  <si>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</si>
  <si>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</si>
  <si>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</si>
  <si>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</si>
  <si>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</si>
  <si>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</si>
  <si>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</si>
  <si>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</si>
  <si>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</si>
  <si>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</si>
  <si>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</si>
  <si>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</si>
  <si>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</si>
  <si>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</si>
  <si>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</si>
  <si>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</si>
  <si>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</si>
  <si>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</si>
  <si>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</si>
  <si>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</si>
  <si>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</si>
  <si>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</si>
  <si>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</si>
  <si>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</si>
  <si>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</si>
  <si>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</si>
  <si>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</si>
  <si>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</si>
  <si>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</si>
  <si>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</si>
  <si>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</si>
  <si>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</si>
  <si>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</si>
  <si>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</si>
  <si>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</si>
  <si>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</si>
  <si>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</si>
  <si>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</si>
  <si>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</si>
  <si>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</si>
  <si>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</si>
  <si>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</si>
  <si>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</si>
  <si>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</si>
  <si>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</si>
  <si>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</si>
  <si>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</si>
  <si>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</si>
  <si>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</si>
  <si>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</si>
  <si>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</si>
  <si>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</si>
  <si>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</si>
  <si>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</si>
  <si>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</si>
  <si>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</si>
  <si>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</si>
  <si>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</si>
  <si>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</si>
  <si>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</si>
  <si>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</si>
  <si>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</si>
  <si>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</si>
  <si>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</si>
  <si>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</si>
  <si>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</si>
  <si>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</si>
  <si>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</si>
  <si>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</si>
  <si>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</si>
  <si>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</si>
  <si>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</si>
  <si>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</si>
  <si>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</si>
  <si>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</si>
  <si>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</si>
  <si>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</si>
  <si>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</si>
  <si>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</si>
  <si>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</si>
  <si>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</si>
  <si>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</si>
  <si>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</si>
  <si>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</si>
  <si>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</si>
  <si>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</si>
  <si>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</si>
  <si>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</si>
  <si>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</si>
  <si>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</si>
  <si>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</si>
  <si>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</si>
  <si>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</si>
  <si>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</si>
  <si>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</si>
  <si>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</si>
  <si>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</si>
  <si>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</si>
  <si>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</si>
  <si>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</si>
  <si>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</si>
  <si>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</si>
  <si>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</si>
  <si>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</si>
  <si>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</si>
  <si>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</si>
  <si>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</si>
  <si>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</si>
  <si>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</si>
  <si>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</si>
  <si>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</si>
  <si>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</si>
  <si>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</si>
  <si>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</si>
  <si>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</si>
  <si>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</si>
  <si>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</si>
  <si>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</si>
  <si>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</si>
  <si>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</si>
  <si>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</si>
  <si>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</si>
  <si>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</si>
  <si>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</si>
  <si>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</si>
  <si>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</si>
  <si>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</si>
  <si>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</si>
  <si>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</si>
  <si>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</si>
  <si>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</si>
  <si>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</si>
  <si>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</si>
  <si>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</si>
  <si>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</si>
  <si>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</si>
  <si>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</si>
  <si>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</si>
  <si>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</si>
  <si>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</si>
  <si>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</si>
  <si>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</si>
  <si>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</si>
  <si>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</si>
  <si>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</si>
  <si>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</si>
  <si>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</si>
  <si>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</si>
  <si>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</si>
  <si>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</si>
  <si>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</si>
  <si>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</si>
  <si>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</si>
  <si>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</si>
  <si>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</si>
  <si>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</si>
  <si>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</si>
  <si>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</si>
  <si>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</si>
  <si>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</si>
  <si>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</si>
  <si>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</si>
  <si>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</si>
  <si>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</si>
  <si>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</si>
  <si>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</si>
  <si>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</si>
  <si>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</si>
  <si>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</si>
  <si>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</si>
  <si>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</si>
  <si>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</si>
  <si>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</si>
  <si>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</si>
  <si>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</si>
  <si>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</si>
  <si>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</si>
  <si>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</si>
  <si>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</si>
  <si>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</si>
  <si>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</si>
  <si>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</si>
  <si>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</si>
  <si>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</si>
  <si>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</si>
  <si>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</si>
  <si>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</si>
  <si>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</si>
  <si>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</si>
  <si>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</si>
  <si>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</si>
  <si>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</si>
  <si>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</si>
  <si>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</si>
  <si>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</si>
  <si>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</si>
  <si>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</si>
  <si>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</si>
  <si>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</si>
  <si>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</si>
  <si>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</si>
  <si>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</si>
  <si>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</si>
  <si>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</si>
  <si>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</si>
  <si>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</si>
  <si>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</si>
  <si>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</si>
  <si>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</si>
  <si>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</si>
  <si>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</si>
  <si>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</si>
  <si>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</si>
  <si>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</si>
  <si>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</si>
  <si>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</si>
  <si>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</si>
  <si>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</si>
  <si>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</si>
  <si>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</si>
  <si>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</si>
  <si>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</si>
  <si>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</si>
  <si>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</si>
  <si>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</si>
  <si>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</si>
  <si>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</si>
  <si>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</si>
  <si>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</si>
  <si>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</si>
  <si>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</si>
  <si>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</si>
  <si>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</si>
  <si>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</si>
  <si>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</si>
  <si>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</si>
  <si>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</si>
  <si>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</si>
  <si>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</si>
  <si>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</si>
  <si>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</si>
  <si>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</si>
  <si>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</si>
  <si>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</si>
  <si>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</si>
  <si>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</si>
  <si>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</si>
  <si>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</si>
  <si>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</si>
  <si>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</si>
  <si>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</si>
  <si>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</si>
  <si>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</si>
  <si>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</si>
  <si>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</si>
  <si>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</si>
  <si>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</si>
  <si>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</si>
  <si>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</si>
  <si>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</si>
  <si>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</si>
  <si>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</si>
  <si>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</si>
  <si>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</si>
  <si>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</si>
  <si>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</si>
  <si>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</si>
  <si>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</si>
  <si>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</si>
  <si>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</si>
  <si>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</si>
  <si>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</si>
  <si>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</si>
  <si>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</si>
  <si>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</si>
  <si>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</si>
  <si>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</si>
  <si>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</si>
  <si>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</si>
  <si>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</si>
  <si>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</si>
  <si>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</si>
  <si>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</si>
  <si>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</si>
  <si>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</si>
  <si>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</si>
  <si>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</si>
  <si>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</si>
  <si>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</si>
  <si>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</si>
  <si>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</si>
  <si>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</si>
  <si>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</si>
  <si>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</si>
  <si>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</si>
  <si>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</si>
  <si>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</si>
  <si>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</si>
  <si>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</si>
  <si>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</si>
  <si>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</si>
  <si>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</si>
  <si>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</si>
  <si>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</si>
  <si>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</si>
  <si>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</si>
  <si>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</si>
  <si>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</si>
  <si>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</si>
  <si>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</si>
  <si>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</si>
  <si>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</si>
  <si>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</si>
  <si>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</si>
  <si>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</si>
  <si>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</si>
  <si>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</si>
  <si>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</si>
  <si>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</si>
  <si>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</si>
  <si>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</si>
  <si>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</si>
  <si>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</si>
  <si>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</si>
  <si>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</si>
  <si>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</si>
  <si>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</si>
  <si>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</si>
  <si>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</si>
  <si>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</si>
  <si>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</si>
  <si>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</si>
  <si>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</si>
  <si>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</si>
  <si>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</si>
  <si>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</si>
  <si>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</si>
  <si>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</si>
  <si>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</si>
  <si>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</si>
  <si>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</si>
  <si>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</si>
  <si>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</si>
  <si>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</si>
  <si>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</si>
  <si>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</si>
  <si>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</si>
  <si>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</si>
  <si>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</si>
  <si>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</si>
  <si>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</si>
  <si>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</si>
  <si>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</si>
  <si>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</si>
  <si>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</si>
  <si>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</si>
  <si>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</si>
  <si>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</si>
  <si>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</si>
  <si>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</si>
  <si>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</si>
  <si>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</si>
  <si>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</si>
  <si>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</si>
  <si>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</si>
  <si>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</si>
  <si>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</si>
  <si>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</si>
  <si>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</si>
  <si>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</si>
  <si>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</si>
  <si>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</si>
  <si>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</si>
  <si>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</si>
  <si>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</si>
  <si>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</si>
  <si>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</si>
  <si>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</si>
  <si>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</si>
  <si>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</si>
  <si>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</si>
  <si>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</si>
  <si>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</si>
  <si>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</si>
  <si>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</si>
  <si>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</si>
  <si>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</si>
  <si>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</si>
  <si>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</si>
  <si>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</si>
  <si>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</si>
  <si>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</si>
  <si>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</si>
  <si>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</si>
  <si>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</si>
  <si>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</si>
  <si>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</si>
  <si>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</si>
  <si>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</si>
  <si>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</si>
  <si>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</si>
  <si>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</si>
  <si>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</si>
  <si>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</si>
  <si>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</si>
  <si>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</si>
  <si>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</si>
  <si>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</si>
  <si>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</si>
  <si>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</si>
  <si>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</si>
  <si>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</si>
  <si>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</si>
  <si>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</si>
  <si>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</si>
  <si>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</si>
  <si>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</si>
  <si>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</si>
  <si>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</si>
  <si>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</si>
  <si>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</si>
  <si>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</si>
  <si>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</si>
  <si>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</si>
  <si>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</si>
  <si>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</si>
  <si>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</si>
  <si>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</si>
  <si>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</si>
  <si>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</si>
  <si>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</si>
  <si>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</si>
  <si>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</si>
  <si>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</si>
  <si>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</si>
  <si>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</si>
  <si>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</si>
  <si>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</si>
  <si>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</si>
  <si>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</si>
  <si>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</si>
  <si>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</si>
  <si>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</si>
  <si>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</si>
  <si>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</si>
  <si>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</si>
  <si>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</si>
  <si>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</si>
  <si>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</si>
  <si>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</si>
  <si>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</si>
  <si>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</si>
  <si>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</si>
  <si>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</si>
  <si>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</si>
  <si>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</si>
  <si>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</si>
  <si>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</si>
  <si>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</si>
  <si>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</si>
  <si>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</si>
  <si>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</si>
  <si>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</si>
  <si>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</si>
  <si>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</si>
  <si>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</si>
  <si>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</si>
  <si>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</si>
  <si>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</si>
  <si>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</si>
  <si>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</si>
  <si>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</si>
  <si>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</si>
  <si>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</si>
  <si>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</si>
  <si>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</si>
  <si>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</si>
  <si>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</si>
  <si>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</si>
  <si>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</si>
  <si>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</si>
  <si>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</si>
  <si>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</si>
  <si>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</si>
  <si>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</si>
  <si>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</si>
  <si>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</si>
  <si>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</si>
  <si>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</si>
  <si>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</si>
  <si>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</si>
  <si>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</si>
  <si>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</si>
  <si>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</si>
  <si>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</si>
  <si>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</si>
  <si>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</si>
  <si>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</si>
  <si>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</si>
  <si>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</si>
  <si>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</si>
  <si>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</si>
  <si>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</si>
  <si>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</si>
  <si>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</si>
  <si>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</si>
  <si>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</si>
  <si>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</si>
  <si>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</si>
  <si>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</si>
  <si>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</si>
  <si>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</si>
  <si>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</si>
  <si>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</si>
  <si>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</si>
  <si>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</si>
  <si>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</si>
  <si>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</si>
  <si>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</si>
  <si>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</si>
  <si>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</si>
  <si>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</si>
  <si>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</si>
  <si>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</si>
  <si>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</si>
  <si>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</si>
  <si>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</si>
  <si>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</si>
  <si>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</si>
  <si>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</si>
  <si>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</si>
  <si>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</si>
  <si>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</si>
  <si>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</si>
  <si>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</si>
  <si>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</si>
  <si>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</si>
  <si>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</si>
  <si>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</si>
  <si>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</si>
  <si>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</si>
  <si>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</si>
  <si>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</si>
  <si>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</si>
  <si>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</si>
  <si>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</si>
  <si>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</si>
  <si>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</si>
  <si>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</si>
  <si>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</si>
  <si>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</si>
  <si>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</si>
  <si>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</si>
  <si>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</si>
  <si>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</si>
  <si>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</si>
  <si>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</si>
  <si>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</si>
  <si>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</si>
  <si>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</si>
  <si>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</si>
  <si>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</si>
  <si>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</si>
  <si>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</si>
  <si>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</si>
  <si>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</si>
  <si>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</si>
  <si>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</si>
  <si>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</si>
  <si>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</si>
  <si>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</si>
  <si>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</si>
  <si>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</si>
  <si>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</si>
  <si>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</si>
  <si>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</si>
  <si>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</si>
  <si>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</si>
  <si>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</si>
  <si>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</si>
  <si>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</si>
  <si>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</si>
  <si>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</si>
  <si>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</si>
  <si>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</si>
  <si>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</si>
  <si>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</si>
  <si>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</si>
  <si>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</si>
  <si>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</si>
  <si>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</si>
  <si>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</si>
  <si>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</si>
  <si>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</si>
  <si>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</si>
  <si>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</si>
  <si>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</si>
  <si>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</si>
  <si>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</si>
  <si>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</si>
  <si>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</si>
  <si>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</si>
  <si>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</si>
  <si>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</si>
  <si>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</si>
  <si>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</si>
  <si>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</si>
  <si>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</si>
  <si>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</si>
  <si>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</si>
  <si>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</si>
  <si>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</si>
  <si>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</si>
  <si>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</si>
  <si>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</si>
  <si>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</si>
  <si>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</si>
  <si>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</si>
  <si>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</si>
  <si>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</si>
  <si>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</si>
  <si>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</si>
  <si>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</si>
  <si>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</si>
  <si>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</si>
  <si>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</si>
  <si>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</si>
  <si>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</si>
  <si>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</si>
  <si>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</si>
  <si>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</si>
  <si>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</si>
  <si>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</si>
  <si>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</si>
  <si>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</si>
  <si>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</si>
  <si>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</si>
  <si>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</si>
  <si>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</si>
  <si>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</si>
  <si>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</si>
  <si>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</si>
  <si>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</si>
  <si>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</si>
  <si>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</si>
  <si>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</si>
  <si>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</si>
  <si>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</si>
  <si>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</si>
  <si>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</si>
  <si>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</si>
  <si>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</si>
  <si>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</si>
  <si>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</si>
  <si>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</si>
  <si>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</si>
  <si>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</si>
  <si>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</si>
  <si>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</si>
  <si>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</si>
  <si>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</si>
  <si>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</si>
  <si>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</si>
  <si>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</si>
  <si>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</si>
  <si>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</si>
  <si>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</si>
  <si>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</si>
  <si>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</si>
  <si>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</si>
  <si>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</si>
  <si>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</si>
  <si>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</si>
  <si>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</si>
  <si>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</si>
  <si>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</si>
  <si>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</si>
  <si>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</si>
  <si>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</si>
  <si>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</si>
  <si>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</si>
  <si>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</si>
  <si>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</si>
  <si>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</si>
  <si>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</si>
  <si>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</si>
  <si>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</si>
  <si>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</si>
  <si>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</si>
  <si>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</si>
  <si>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</si>
  <si>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</si>
  <si>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</si>
  <si>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</si>
  <si>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</si>
  <si>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</si>
  <si>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</si>
  <si>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</si>
  <si>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</si>
  <si>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</si>
  <si>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</si>
  <si>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</si>
  <si>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</si>
  <si>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</si>
  <si>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</si>
  <si>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</si>
  <si>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</si>
  <si>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</si>
  <si>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</si>
  <si>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</si>
  <si>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</si>
  <si>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</si>
  <si>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</si>
  <si>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</si>
  <si>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</si>
  <si>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</si>
  <si>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</si>
  <si>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</si>
  <si>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</si>
  <si>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</si>
  <si>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</si>
  <si>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</si>
  <si>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</si>
  <si>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</si>
  <si>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</si>
  <si>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</si>
  <si>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</si>
  <si>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</si>
  <si>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</si>
  <si>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</si>
  <si>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</si>
  <si>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</si>
  <si>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</si>
  <si>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</si>
  <si>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</si>
  <si>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</si>
  <si>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</si>
  <si>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</si>
  <si>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</si>
  <si>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</si>
  <si>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</si>
  <si>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</si>
  <si>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</si>
  <si>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</si>
  <si>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</si>
  <si>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</si>
  <si>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</si>
  <si>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</si>
  <si>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</si>
  <si>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</si>
  <si>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</si>
  <si>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</si>
  <si>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</si>
  <si>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</si>
  <si>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</si>
  <si>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</si>
  <si>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</si>
  <si>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</si>
  <si>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</si>
  <si>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</si>
  <si>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</si>
  <si>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</si>
  <si>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</si>
  <si>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</si>
  <si>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</si>
  <si>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</si>
  <si>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</si>
  <si>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</si>
  <si>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</si>
  <si>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</si>
  <si>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</si>
  <si>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</si>
  <si>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</si>
  <si>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</si>
  <si>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</si>
  <si>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</si>
  <si>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</si>
  <si>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</si>
  <si>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</si>
  <si>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</si>
  <si>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</si>
  <si>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</si>
  <si>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</si>
  <si>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</si>
  <si>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</si>
  <si>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</si>
  <si>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</si>
  <si>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</si>
  <si>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</si>
  <si>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</si>
  <si>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</si>
  <si>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</si>
  <si>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</si>
  <si>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</si>
  <si>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</si>
  <si>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</si>
  <si>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</si>
  <si>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</si>
  <si>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</si>
  <si>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</si>
  <si>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</si>
  <si>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</si>
  <si>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</si>
  <si>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</si>
  <si>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</si>
  <si>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</si>
  <si>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</si>
  <si>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</si>
  <si>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</si>
  <si>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</si>
  <si>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</si>
  <si>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</si>
  <si>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</si>
  <si>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</si>
  <si>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</si>
  <si>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</si>
  <si>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</si>
  <si>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</si>
  <si>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</si>
  <si>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</si>
  <si>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</si>
  <si>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</si>
  <si>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</si>
  <si>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</si>
  <si>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</si>
  <si>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</si>
  <si>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</si>
  <si>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</si>
  <si>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</si>
  <si>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</si>
  <si>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</si>
  <si>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</si>
  <si>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</si>
  <si>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</si>
  <si>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</si>
  <si>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</si>
  <si>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</si>
  <si>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</si>
  <si>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</si>
  <si>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</si>
  <si>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</si>
  <si>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</si>
  <si>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</si>
  <si>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</si>
  <si>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</si>
  <si>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</si>
  <si>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</si>
  <si>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</si>
  <si>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</si>
  <si>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</si>
  <si>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</si>
  <si>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</si>
  <si>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</si>
  <si>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</si>
  <si>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</si>
  <si>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</si>
  <si>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</si>
  <si>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</si>
  <si>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</si>
  <si>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</si>
  <si>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</si>
  <si>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</si>
  <si>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</si>
  <si>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</si>
  <si>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</si>
  <si>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</si>
  <si>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</si>
  <si>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</si>
  <si>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</si>
  <si>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</si>
  <si>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</si>
  <si>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</si>
  <si>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</si>
  <si>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</si>
  <si>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</si>
  <si>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</si>
  <si>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</si>
  <si>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</si>
  <si>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</si>
  <si>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</si>
  <si>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</si>
  <si>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</si>
  <si>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</si>
  <si>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</si>
  <si>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</si>
  <si>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</si>
  <si>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</si>
  <si>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</si>
  <si>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</si>
  <si>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</si>
  <si>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</si>
  <si>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</si>
  <si>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</si>
  <si>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</si>
  <si>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</si>
  <si>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</si>
  <si>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</si>
  <si>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</si>
  <si>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</si>
  <si>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</si>
  <si>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</si>
  <si>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</si>
  <si>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</si>
  <si>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</si>
  <si>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</si>
  <si>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</si>
  <si>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</si>
  <si>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</si>
  <si>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</si>
  <si>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</si>
  <si>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</si>
  <si>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</si>
  <si>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</si>
  <si>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</si>
  <si>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</si>
  <si>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</si>
  <si>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</si>
  <si>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</si>
  <si>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</si>
  <si>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</si>
  <si>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</si>
  <si>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</si>
  <si>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</si>
  <si>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</si>
  <si>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</si>
  <si>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</si>
  <si>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</si>
  <si>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</si>
  <si>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</si>
  <si>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</si>
  <si>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</si>
  <si>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</si>
  <si>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</si>
  <si>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</si>
  <si>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</si>
  <si>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</si>
  <si>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</si>
  <si>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</si>
  <si>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</si>
  <si>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</si>
  <si>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</si>
  <si>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</si>
  <si>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</si>
  <si>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</si>
  <si>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</si>
  <si>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</si>
  <si>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</si>
  <si>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</si>
  <si>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</si>
  <si>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</si>
  <si>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</si>
  <si>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</si>
  <si>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</si>
  <si>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</si>
  <si>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</si>
  <si>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</si>
  <si>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</si>
  <si>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</si>
  <si>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</si>
  <si>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</si>
  <si>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</si>
  <si>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</si>
  <si>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</si>
  <si>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</si>
  <si>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</si>
  <si>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</si>
  <si>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</si>
  <si>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</si>
  <si>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</si>
  <si>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</si>
  <si>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</si>
  <si>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</si>
  <si>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</si>
  <si>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</si>
  <si>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</si>
  <si>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</si>
  <si>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</si>
  <si>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</si>
  <si>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</si>
  <si>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</si>
  <si>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</si>
  <si>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</si>
  <si>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</si>
  <si>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</si>
  <si>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</si>
  <si>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</si>
  <si>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</si>
  <si>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</si>
  <si>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</si>
  <si>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</si>
  <si>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</si>
  <si>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</si>
  <si>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</si>
  <si>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</si>
  <si>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</si>
  <si>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</si>
  <si>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</si>
  <si>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</si>
  <si>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</si>
  <si>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</si>
  <si>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</si>
  <si>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</si>
  <si>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</si>
  <si>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</si>
  <si>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</si>
  <si>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</si>
  <si>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</si>
  <si>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</si>
  <si>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</si>
  <si>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</si>
  <si>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</si>
  <si>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</si>
  <si>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</si>
  <si>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</si>
  <si>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</si>
  <si>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</si>
  <si>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</si>
  <si>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</si>
  <si>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</si>
  <si>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</si>
  <si>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</si>
  <si>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</si>
  <si>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</si>
  <si>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</si>
  <si>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</si>
  <si>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</si>
  <si>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</si>
  <si>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</si>
  <si>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</si>
  <si>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</si>
  <si>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</si>
  <si>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</si>
  <si>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</si>
  <si>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</si>
  <si>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</si>
  <si>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</si>
  <si>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</si>
  <si>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</si>
  <si>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</si>
  <si>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</si>
  <si>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</si>
  <si>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</si>
  <si>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</si>
  <si>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</si>
  <si>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</si>
  <si>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</si>
  <si>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</si>
  <si>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</si>
  <si>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</si>
  <si>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</si>
  <si>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</si>
  <si>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</si>
  <si>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</si>
  <si>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</si>
  <si>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</si>
  <si>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</si>
  <si>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</si>
  <si>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</si>
  <si>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</si>
  <si>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</si>
  <si>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</si>
  <si>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</si>
  <si>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</si>
  <si>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</si>
  <si>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</si>
  <si>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</si>
  <si>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</si>
  <si>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</si>
  <si>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</si>
  <si>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</si>
  <si>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</si>
  <si>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</si>
  <si>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</si>
  <si>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</si>
  <si>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</si>
  <si>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</si>
  <si>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</si>
  <si>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</si>
  <si>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</si>
  <si>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</si>
  <si>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</si>
  <si>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</si>
  <si>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</si>
  <si>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</si>
  <si>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</si>
  <si>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</si>
  <si>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</si>
  <si>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</si>
  <si>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</si>
  <si>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</si>
  <si>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</si>
  <si>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</si>
  <si>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</si>
  <si>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</si>
  <si>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</si>
  <si>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</si>
  <si>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</si>
  <si>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</si>
  <si>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</si>
  <si>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</si>
  <si>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</si>
  <si>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</si>
  <si>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</si>
  <si>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</si>
  <si>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</si>
  <si>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</si>
  <si>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</si>
  <si>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</si>
  <si>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</si>
  <si>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</si>
  <si>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</si>
  <si>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</si>
  <si>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</si>
  <si>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</si>
  <si>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</si>
  <si>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</si>
  <si>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</si>
  <si>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</si>
  <si>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</si>
  <si>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</si>
  <si>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</si>
  <si>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</si>
  <si>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</si>
  <si>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</si>
  <si>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</si>
  <si>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</si>
  <si>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</si>
  <si>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</si>
  <si>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</si>
  <si>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</si>
  <si>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</si>
  <si>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</si>
  <si>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</si>
  <si>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</si>
  <si>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</si>
  <si>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</si>
  <si>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</si>
  <si>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</si>
  <si>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</si>
  <si>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</si>
  <si>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</si>
  <si>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</si>
  <si>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</si>
  <si>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</si>
  <si>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</si>
  <si>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</si>
  <si>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</si>
  <si>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</si>
  <si>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</si>
  <si>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</si>
  <si>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</si>
  <si>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</si>
  <si>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</si>
  <si>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</si>
  <si>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</si>
  <si>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</si>
  <si>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</si>
  <si>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</si>
  <si>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</si>
  <si>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</si>
  <si>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</si>
  <si>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</si>
  <si>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</si>
  <si>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</si>
  <si>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</si>
  <si>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</si>
  <si>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</si>
  <si>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</si>
  <si>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</si>
  <si>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</si>
  <si>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</si>
  <si>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</si>
  <si>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</si>
  <si>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</si>
  <si>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</si>
  <si>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</si>
  <si>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</si>
  <si>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</si>
  <si>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</si>
  <si>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</si>
  <si>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</si>
  <si>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</si>
  <si>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</si>
  <si>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</si>
  <si>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</si>
  <si>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</si>
  <si>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</si>
  <si>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</si>
  <si>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</si>
  <si>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</si>
  <si>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</si>
  <si>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</si>
  <si>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</si>
  <si>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</si>
  <si>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</si>
  <si>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</si>
  <si>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</si>
  <si>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</si>
  <si>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</si>
  <si>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</si>
  <si>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</si>
  <si>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</si>
  <si>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</si>
  <si>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</si>
  <si>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</si>
  <si>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</si>
  <si>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</si>
  <si>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</si>
  <si>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</si>
  <si>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</si>
  <si>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</si>
  <si>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</si>
  <si>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</si>
  <si>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</si>
  <si>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</si>
  <si>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</si>
  <si>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</si>
  <si>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</si>
  <si>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</si>
  <si>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</si>
  <si>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</si>
  <si>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</si>
  <si>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</si>
  <si>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</si>
  <si>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</si>
  <si>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</si>
  <si>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</si>
  <si>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</si>
  <si>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</si>
  <si>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</si>
  <si>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</si>
  <si>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</si>
  <si>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</si>
  <si>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</si>
  <si>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</si>
  <si>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</si>
  <si>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</si>
  <si>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</si>
  <si>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</si>
  <si>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</si>
  <si>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</si>
  <si>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</si>
  <si>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</si>
  <si>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</si>
  <si>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</si>
  <si>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</si>
  <si>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</si>
  <si>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</si>
  <si>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</si>
  <si>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</si>
  <si>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</si>
  <si>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</si>
  <si>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</si>
  <si>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</si>
  <si>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</si>
  <si>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</si>
  <si>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</si>
  <si>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</si>
  <si>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</si>
  <si>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</si>
  <si>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</si>
  <si>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</si>
  <si>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</si>
  <si>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</si>
  <si>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</si>
  <si>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</si>
  <si>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</si>
  <si>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</si>
  <si>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</si>
  <si>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</si>
  <si>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</si>
  <si>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</si>
  <si>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</si>
  <si>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</si>
  <si>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</si>
  <si>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</si>
  <si>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</si>
  <si>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</si>
  <si>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</si>
  <si>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</si>
  <si>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</si>
  <si>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</si>
  <si>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</si>
  <si>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</si>
  <si>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</si>
  <si>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</si>
  <si>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</si>
  <si>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</si>
  <si>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</si>
  <si>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</si>
  <si>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</si>
  <si>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</si>
  <si>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</si>
  <si>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</si>
  <si>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</si>
  <si>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</si>
  <si>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</si>
  <si>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</si>
  <si>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</si>
  <si>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</si>
  <si>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</si>
  <si>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</si>
  <si>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</si>
  <si>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</si>
  <si>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</si>
  <si>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</si>
  <si>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</si>
  <si>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</si>
  <si>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</si>
  <si>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</si>
  <si>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</si>
  <si>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</si>
  <si>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</si>
  <si>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</si>
  <si>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</si>
  <si>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</si>
  <si>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</si>
  <si>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</si>
  <si>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</si>
  <si>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</si>
  <si>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</si>
  <si>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</si>
  <si>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</si>
  <si>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</si>
  <si>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</si>
  <si>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</si>
  <si>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</si>
  <si>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</si>
  <si>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</si>
  <si>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</si>
  <si>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</si>
  <si>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</si>
  <si>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</si>
  <si>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</si>
  <si>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</si>
  <si>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</si>
  <si>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</si>
  <si>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</si>
  <si>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</si>
  <si>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</si>
  <si>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</si>
  <si>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</si>
  <si>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</si>
  <si>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</si>
  <si>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</si>
  <si>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</si>
  <si>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</si>
  <si>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</si>
  <si>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</si>
  <si>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</si>
  <si>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</si>
  <si>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</si>
  <si>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</si>
  <si>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</si>
  <si>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</si>
  <si>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</si>
  <si>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</si>
  <si>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</si>
  <si>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</si>
  <si>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</si>
  <si>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</si>
  <si>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</si>
  <si>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</si>
  <si>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</si>
  <si>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</si>
  <si>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</si>
  <si>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</si>
  <si>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</si>
  <si>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</si>
  <si>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</si>
  <si>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</si>
  <si>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</si>
  <si>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</si>
  <si>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</si>
  <si>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</si>
  <si>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</si>
  <si>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</si>
  <si>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</si>
  <si>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</si>
  <si>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</si>
  <si>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</si>
  <si>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</si>
  <si>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</si>
  <si>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</si>
  <si>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</si>
  <si>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</si>
  <si>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</si>
  <si>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</si>
  <si>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</si>
  <si>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</si>
  <si>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</si>
  <si>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</si>
  <si>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</si>
  <si>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</si>
  <si>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</si>
  <si>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</si>
  <si>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</si>
  <si>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</si>
  <si>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</si>
  <si>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</si>
  <si>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</si>
  <si>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</si>
  <si>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</si>
  <si>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</si>
  <si>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</si>
  <si>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</si>
  <si>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</si>
  <si>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</si>
  <si>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</si>
  <si>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</si>
  <si>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</si>
  <si>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</si>
  <si>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</si>
  <si>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</si>
  <si>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</si>
  <si>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</si>
  <si>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</si>
  <si>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</si>
  <si>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</si>
  <si>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</si>
  <si>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</si>
  <si>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</si>
  <si>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</si>
  <si>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</si>
  <si>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</si>
  <si>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</si>
  <si>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</si>
  <si>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</si>
  <si>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</si>
  <si>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</si>
  <si>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</si>
  <si>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</si>
  <si>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</si>
  <si>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</si>
  <si>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</si>
  <si>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</si>
  <si>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</si>
  <si>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</si>
  <si>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</si>
  <si>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</si>
  <si>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</si>
  <si>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</si>
  <si>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</si>
  <si>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</si>
  <si>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</si>
  <si>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</si>
  <si>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</si>
  <si>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</si>
  <si>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</si>
  <si>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</si>
  <si>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</si>
  <si>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</si>
  <si>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</si>
  <si>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</si>
  <si>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</si>
  <si>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</si>
  <si>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</si>
  <si>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</si>
  <si>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</si>
  <si>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</si>
  <si>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</si>
  <si>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</si>
  <si>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</si>
  <si>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</si>
  <si>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</si>
  <si>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</si>
  <si>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</si>
  <si>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</si>
  <si>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</si>
  <si>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</si>
  <si>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</si>
  <si>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</si>
  <si>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</si>
  <si>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</si>
  <si>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</si>
  <si>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</si>
  <si>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</si>
  <si>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</si>
  <si>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</si>
  <si>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</si>
  <si>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</si>
  <si>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</si>
  <si>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</si>
  <si>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</si>
  <si>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</si>
  <si>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</si>
  <si>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</si>
  <si>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</si>
  <si>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</si>
  <si>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</si>
  <si>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</si>
  <si>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</si>
  <si>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</si>
  <si>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</si>
  <si>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</si>
  <si>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</si>
  <si>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</si>
  <si>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</si>
  <si>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</si>
  <si>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</si>
  <si>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</si>
  <si>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</si>
  <si>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</si>
  <si>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</si>
  <si>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</si>
  <si>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</si>
  <si>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</si>
  <si>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</si>
  <si>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</si>
  <si>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</si>
  <si>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</si>
  <si>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</si>
  <si>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</si>
  <si>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</si>
  <si>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</si>
  <si>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</si>
  <si>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</si>
  <si>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</si>
  <si>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</si>
  <si>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</si>
  <si>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</si>
  <si>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</si>
  <si>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</si>
  <si>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</si>
  <si>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</si>
  <si>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</si>
  <si>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</si>
  <si>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</si>
  <si>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</si>
  <si>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</si>
  <si>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</si>
  <si>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</si>
  <si>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</si>
  <si>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</si>
  <si>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</si>
  <si>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</si>
  <si>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</si>
  <si>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</si>
  <si>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</si>
  <si>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</si>
  <si>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</si>
  <si>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</si>
  <si>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</si>
  <si>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</si>
  <si>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</si>
  <si>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</si>
  <si>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</si>
  <si>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</si>
  <si>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</si>
  <si>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</si>
  <si>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</si>
  <si>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</si>
  <si>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</si>
  <si>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</si>
  <si>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</si>
  <si>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</si>
  <si>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</si>
  <si>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</si>
  <si>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</si>
  <si>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</si>
  <si>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</si>
  <si>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</si>
  <si>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</si>
  <si>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</si>
  <si>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</si>
  <si>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</si>
  <si>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</si>
  <si>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</si>
  <si>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</si>
  <si>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</si>
  <si>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</si>
  <si>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</si>
  <si>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</si>
  <si>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</si>
  <si>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</si>
  <si>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</si>
  <si>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</si>
  <si>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</si>
  <si>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</si>
  <si>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</si>
  <si>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</si>
  <si>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</si>
  <si>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</si>
  <si>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</si>
  <si>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</si>
  <si>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</si>
  <si>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</si>
  <si>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</si>
  <si>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</si>
  <si>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</si>
  <si>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</si>
  <si>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</si>
  <si>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</si>
  <si>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</si>
  <si>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</si>
  <si>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</si>
  <si>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</si>
  <si>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</si>
  <si>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</si>
  <si>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</si>
  <si>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</si>
  <si>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</si>
  <si>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</si>
  <si>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</si>
  <si>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</si>
  <si>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</si>
  <si>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</si>
  <si>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</si>
  <si>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</si>
  <si>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</si>
  <si>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</si>
  <si>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</si>
  <si>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</si>
  <si>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</si>
  <si>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</si>
  <si>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</si>
  <si>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</si>
  <si>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</si>
  <si>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</si>
  <si>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</si>
  <si>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</si>
  <si>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</si>
  <si>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</si>
  <si>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</si>
  <si>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</si>
  <si>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</si>
  <si>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</si>
  <si>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</si>
  <si>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</si>
  <si>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</si>
  <si>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</si>
  <si>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</si>
  <si>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</si>
  <si>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</si>
  <si>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</si>
  <si>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</si>
  <si>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</si>
  <si>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</si>
  <si>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</si>
  <si>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</si>
  <si>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</si>
  <si>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</si>
  <si>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</si>
  <si>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</si>
  <si>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</si>
  <si>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</si>
  <si>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</si>
  <si>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</si>
  <si>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</si>
  <si>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</si>
  <si>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</si>
  <si>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</si>
  <si>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</si>
  <si>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</si>
  <si>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</si>
  <si>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</si>
  <si>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</si>
  <si>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</si>
  <si>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</si>
  <si>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</si>
  <si>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</si>
  <si>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</si>
  <si>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</si>
  <si>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</si>
  <si>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</si>
  <si>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</si>
  <si>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</si>
  <si>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</si>
  <si>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</si>
  <si>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</si>
  <si>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</si>
  <si>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</si>
  <si>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</si>
  <si>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</si>
  <si>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</si>
  <si>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</si>
  <si>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</si>
  <si>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</si>
  <si>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</si>
  <si>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</si>
  <si>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</si>
  <si>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</si>
  <si>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</si>
  <si>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</si>
  <si>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</si>
  <si>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</si>
  <si>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</si>
  <si>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</si>
  <si>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</si>
  <si>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</si>
  <si>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</si>
  <si>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</si>
  <si>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</si>
  <si>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</si>
  <si>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</si>
  <si>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</si>
  <si>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</si>
  <si>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</si>
  <si>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</si>
  <si>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</si>
  <si>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</si>
  <si>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</si>
  <si>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</si>
  <si>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</si>
  <si>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</si>
  <si>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</si>
  <si>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</si>
  <si>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</si>
  <si>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</si>
  <si>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</si>
  <si>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</si>
  <si>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</si>
  <si>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</si>
  <si>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</si>
  <si>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</si>
  <si>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</si>
  <si>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</si>
  <si>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</si>
  <si>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</si>
  <si>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</si>
  <si>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</si>
  <si>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</si>
  <si>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</si>
  <si>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</si>
  <si>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</si>
  <si>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</si>
  <si>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</si>
  <si>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</si>
  <si>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</si>
  <si>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</si>
  <si>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</si>
  <si>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</si>
  <si>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</si>
  <si>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</si>
  <si>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</si>
  <si>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</si>
  <si>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</si>
  <si>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</si>
  <si>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</si>
  <si>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</si>
  <si>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</si>
  <si>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</si>
  <si>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</si>
  <si>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</si>
  <si>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</si>
  <si>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</si>
  <si>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</si>
  <si>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</si>
  <si>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</si>
  <si>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</si>
  <si>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</si>
  <si>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</si>
  <si>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</si>
  <si>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</si>
  <si>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</si>
  <si>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</si>
  <si>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</si>
  <si>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</si>
  <si>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</si>
  <si>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</si>
  <si>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</si>
  <si>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</si>
  <si>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</si>
  <si>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</si>
  <si>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</si>
  <si>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</si>
  <si>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</si>
  <si>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</si>
  <si>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</si>
  <si>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</si>
  <si>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</si>
  <si>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</si>
  <si>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</si>
  <si>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</si>
  <si>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</si>
  <si>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</si>
  <si>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</si>
  <si>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</si>
  <si>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</si>
  <si>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</si>
  <si>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</si>
  <si>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</si>
  <si>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</si>
  <si>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</si>
  <si>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</si>
  <si>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</si>
  <si>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</si>
  <si>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</si>
  <si>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</si>
  <si>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</si>
  <si>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</si>
  <si>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</si>
  <si>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</si>
  <si>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</si>
  <si>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</si>
  <si>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</si>
  <si>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</si>
  <si>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</si>
  <si>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</si>
  <si>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</si>
  <si>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</si>
  <si>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</si>
  <si>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</si>
  <si>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</si>
  <si>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</si>
  <si>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</si>
  <si>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</si>
  <si>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</si>
  <si>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</si>
  <si>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</si>
  <si>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</si>
  <si>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</si>
  <si>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</si>
  <si>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</si>
  <si>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</si>
  <si>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</si>
  <si>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</si>
  <si>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</si>
  <si>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</si>
  <si>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</si>
  <si>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</si>
  <si>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</si>
  <si>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</si>
  <si>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</si>
  <si>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</si>
  <si>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</si>
  <si>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</si>
  <si>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</si>
  <si>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</si>
  <si>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</si>
  <si>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</si>
  <si>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</si>
  <si>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</si>
  <si>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</si>
  <si>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</si>
  <si>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</si>
  <si>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</si>
  <si>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</si>
  <si>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</si>
  <si>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</si>
  <si>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</si>
  <si>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</si>
  <si>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</si>
  <si>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</si>
  <si>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</si>
  <si>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</si>
  <si>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</si>
  <si>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</si>
  <si>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</si>
  <si>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</si>
  <si>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</si>
  <si>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</si>
  <si>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</si>
  <si>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</si>
  <si>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</si>
  <si>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</si>
  <si>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</si>
  <si>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</si>
  <si>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</si>
  <si>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</si>
  <si>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</si>
  <si>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</si>
  <si>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</si>
  <si>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</si>
  <si>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</si>
  <si>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</si>
  <si>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</si>
  <si>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</si>
  <si>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</si>
  <si>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</si>
  <si>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</si>
  <si>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</si>
  <si>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</si>
  <si>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</si>
  <si>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</si>
  <si>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</si>
  <si>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</si>
  <si>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</si>
  <si>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</si>
  <si>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</si>
  <si>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</si>
  <si>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</si>
  <si>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</si>
  <si>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</si>
  <si>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</si>
  <si>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</si>
  <si>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</si>
  <si>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</si>
  <si>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</si>
  <si>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</si>
  <si>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</si>
  <si>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</si>
  <si>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</si>
  <si>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</si>
  <si>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</si>
  <si>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</si>
  <si>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</si>
  <si>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</si>
  <si>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</si>
  <si>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</si>
  <si>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</si>
  <si>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</si>
  <si>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</si>
  <si>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</si>
  <si>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</si>
  <si>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</si>
  <si>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</si>
  <si>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</si>
  <si>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</si>
  <si>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</si>
  <si>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</si>
  <si>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</si>
  <si>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</si>
  <si>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</si>
  <si>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</si>
  <si>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</si>
  <si>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</si>
  <si>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</si>
  <si>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</si>
  <si>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</si>
  <si>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</si>
  <si>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</si>
  <si>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</si>
  <si>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</si>
  <si>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</si>
  <si>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</si>
  <si>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</si>
  <si>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</si>
  <si>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</si>
  <si>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</si>
  <si>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</si>
  <si>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</si>
  <si>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</si>
  <si>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</si>
  <si>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</si>
  <si>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</si>
  <si>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</si>
  <si>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</si>
  <si>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</si>
  <si>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</si>
  <si>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</si>
  <si>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</si>
  <si>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</si>
  <si>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</si>
  <si>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</si>
  <si>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</si>
  <si>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</si>
  <si>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</si>
  <si>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</si>
  <si>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</si>
  <si>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</si>
  <si>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</si>
  <si>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</si>
  <si>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</si>
  <si>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</si>
  <si>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</si>
  <si>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</si>
  <si>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</si>
  <si>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</si>
  <si>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</si>
  <si>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</si>
  <si>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</si>
  <si>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</si>
  <si>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</si>
  <si>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</si>
  <si>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</si>
  <si>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</si>
  <si>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</si>
  <si>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</si>
  <si>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</si>
  <si>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</si>
  <si>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</si>
  <si>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</si>
  <si>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</si>
  <si>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</si>
  <si>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</si>
  <si>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</si>
  <si>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</si>
  <si>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</si>
  <si>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</si>
  <si>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</si>
  <si>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</si>
  <si>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</si>
  <si>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</si>
  <si>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</si>
  <si>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</si>
  <si>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</si>
  <si>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</si>
  <si>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</si>
  <si>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</si>
  <si>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</si>
  <si>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</si>
  <si>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</si>
  <si>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</si>
  <si>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</si>
  <si>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</si>
  <si>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</si>
  <si>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</si>
  <si>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</si>
  <si>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</si>
  <si>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</si>
  <si>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</si>
  <si>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</si>
  <si>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</si>
  <si>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</si>
  <si>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</si>
  <si>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</si>
  <si>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</si>
  <si>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</si>
  <si>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</si>
  <si>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</si>
  <si>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</si>
  <si>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</si>
  <si>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</si>
  <si>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</si>
  <si>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</si>
  <si>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</si>
  <si>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</si>
  <si>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</si>
  <si>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</si>
  <si>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</si>
  <si>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</si>
  <si>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</si>
  <si>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</si>
  <si>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</si>
  <si>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</si>
  <si>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</si>
  <si>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</si>
  <si>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</si>
  <si>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</si>
  <si>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</si>
  <si>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</si>
  <si>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</si>
  <si>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</si>
  <si>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</si>
  <si>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</si>
  <si>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</si>
  <si>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</si>
  <si>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</si>
  <si>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</si>
  <si>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</si>
  <si>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</si>
  <si>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</si>
  <si>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</si>
  <si>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</si>
  <si>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</si>
  <si>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</si>
  <si>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</si>
  <si>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</si>
  <si>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</si>
  <si>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</si>
  <si>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</si>
  <si>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</si>
  <si>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</si>
  <si>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</si>
  <si>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</si>
  <si>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</si>
  <si>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</si>
  <si>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</si>
  <si>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</si>
  <si>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</si>
  <si>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</si>
  <si>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</si>
  <si>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</si>
  <si>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</si>
  <si>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</si>
  <si>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</si>
  <si>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</si>
  <si>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</si>
  <si>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</si>
  <si>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</si>
  <si>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</si>
  <si>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</si>
  <si>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</si>
  <si>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</si>
  <si>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</si>
  <si>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</si>
  <si>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</si>
  <si>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</si>
  <si>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</si>
  <si>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</si>
  <si>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</si>
  <si>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</si>
  <si>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</si>
  <si>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</si>
  <si>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</si>
  <si>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</si>
  <si>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</si>
  <si>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</si>
  <si>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</si>
  <si>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</si>
  <si>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</si>
  <si>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</si>
  <si>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</si>
  <si>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</si>
  <si>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</si>
  <si>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</si>
  <si>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</si>
  <si>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</si>
  <si>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</si>
  <si>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</si>
  <si>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</si>
  <si>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</si>
  <si>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</si>
  <si>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</si>
  <si>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</si>
  <si>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</si>
  <si>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</si>
  <si>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</si>
  <si>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</si>
  <si>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</si>
  <si>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</si>
  <si>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</si>
  <si>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</si>
  <si>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</si>
  <si>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</si>
  <si>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</si>
  <si>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</si>
  <si>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</si>
  <si>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</si>
  <si>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</si>
  <si>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</si>
  <si>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</si>
  <si>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</si>
  <si>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</si>
  <si>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</si>
  <si>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</si>
  <si>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</si>
  <si>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</si>
  <si>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</si>
  <si>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</si>
  <si>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</si>
  <si>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</si>
  <si>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</si>
  <si>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</si>
  <si>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</si>
  <si>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</si>
  <si>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</si>
  <si>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</si>
  <si>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</si>
  <si>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</si>
  <si>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</si>
  <si>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</si>
  <si>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</si>
  <si>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</si>
  <si>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</si>
  <si>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</si>
  <si>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</si>
  <si>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</si>
  <si>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</si>
  <si>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</si>
  <si>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</si>
  <si>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</si>
  <si>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</si>
  <si>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</si>
  <si>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</si>
  <si>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</si>
  <si>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</si>
  <si>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</si>
  <si>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</si>
  <si>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</si>
  <si>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</si>
  <si>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</si>
  <si>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</si>
  <si>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</si>
  <si>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</si>
  <si>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</si>
  <si>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</si>
  <si>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</si>
  <si>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</si>
  <si>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</si>
  <si>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</si>
  <si>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</si>
  <si>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</si>
  <si>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</si>
  <si>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</si>
  <si>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</si>
  <si>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</si>
  <si>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</si>
  <si>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</si>
  <si>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</si>
  <si>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</si>
  <si>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</si>
  <si>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</si>
  <si>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</si>
  <si>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</si>
  <si>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</si>
  <si>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</si>
  <si>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</si>
  <si>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</si>
  <si>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</si>
  <si>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</si>
  <si>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</si>
  <si>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</si>
  <si>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</si>
  <si>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</si>
  <si>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</si>
  <si>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</si>
  <si>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</si>
  <si>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</si>
  <si>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</si>
  <si>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</si>
  <si>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</si>
  <si>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</si>
  <si>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</si>
  <si>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</si>
  <si>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</si>
  <si>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</si>
  <si>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</si>
  <si>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</si>
  <si>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</si>
  <si>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</si>
  <si>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</si>
  <si>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</si>
  <si>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</si>
  <si>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</si>
  <si>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</si>
  <si>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</si>
  <si>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</si>
  <si>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</si>
  <si>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</si>
  <si>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</si>
  <si>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</si>
  <si>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</si>
  <si>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</si>
  <si>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</si>
  <si>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</si>
  <si>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</si>
  <si>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</si>
  <si>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</si>
  <si>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</si>
  <si>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</si>
  <si>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</si>
  <si>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</si>
  <si>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</si>
  <si>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</si>
  <si>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</si>
  <si>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</si>
  <si>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</si>
  <si>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</si>
  <si>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</si>
  <si>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</si>
  <si>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</si>
  <si>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</si>
  <si>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</si>
  <si>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</si>
  <si>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</si>
  <si>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</si>
  <si>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</si>
  <si>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</si>
  <si>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</si>
  <si>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</si>
  <si>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</si>
  <si>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</si>
  <si>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</si>
  <si>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</si>
  <si>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</si>
  <si>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</si>
  <si>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</si>
  <si>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</si>
  <si>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</si>
  <si>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</si>
  <si>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</si>
  <si>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</si>
  <si>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</si>
  <si>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</si>
  <si>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</si>
  <si>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</si>
  <si>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</si>
  <si>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</si>
  <si>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</si>
  <si>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</si>
  <si>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</si>
  <si>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</si>
  <si>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</si>
  <si>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</si>
  <si>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</si>
  <si>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</si>
  <si>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</si>
  <si>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</si>
  <si>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</si>
  <si>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</si>
  <si>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</si>
  <si>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</si>
  <si>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</si>
  <si>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</si>
  <si>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</si>
  <si>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</si>
  <si>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</si>
  <si>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</si>
  <si>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</si>
  <si>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</si>
  <si>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</si>
  <si>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</si>
  <si>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</si>
  <si>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</si>
  <si>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</si>
  <si>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</si>
  <si>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</si>
  <si>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</si>
  <si>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</si>
  <si>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</si>
  <si>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</si>
  <si>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</si>
  <si>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</si>
  <si>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</si>
  <si>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</si>
  <si>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</si>
  <si>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</si>
  <si>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</si>
  <si>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</si>
  <si>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</si>
  <si>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</si>
  <si>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</si>
  <si>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</si>
  <si>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</si>
  <si>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</si>
  <si>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</si>
  <si>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</si>
  <si>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</si>
  <si>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</si>
  <si>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</si>
  <si>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</si>
  <si>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</si>
  <si>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</si>
  <si>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</si>
  <si>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</si>
  <si>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</si>
  <si>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</si>
  <si>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</si>
  <si>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</si>
  <si>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</si>
  <si>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</si>
  <si>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</si>
  <si>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</si>
  <si>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</si>
  <si>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</si>
  <si>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</si>
  <si>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</si>
  <si>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</si>
  <si>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</si>
  <si>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</si>
  <si>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</si>
  <si>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</si>
  <si>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</si>
  <si>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</si>
  <si>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</si>
  <si>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</si>
  <si>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</si>
  <si>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</si>
  <si>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</si>
  <si>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</si>
  <si>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</si>
  <si>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</si>
  <si>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</si>
  <si>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</si>
  <si>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</si>
  <si>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</si>
  <si>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</si>
  <si>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</si>
  <si>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</si>
  <si>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</si>
  <si>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</si>
  <si>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</si>
  <si>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</si>
  <si>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</si>
  <si>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</si>
  <si>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</si>
  <si>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</si>
  <si>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</si>
  <si>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</si>
  <si>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</si>
  <si>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</si>
  <si>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</si>
  <si>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</si>
  <si>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</si>
  <si>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</si>
  <si>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</si>
  <si>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</si>
  <si>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</si>
  <si>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</si>
  <si>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</si>
  <si>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</si>
  <si>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</si>
  <si>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</si>
  <si>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</si>
  <si>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</si>
  <si>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</si>
  <si>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</si>
  <si>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</si>
  <si>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</si>
  <si>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</si>
  <si>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</si>
  <si>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</si>
  <si>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</si>
  <si>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</si>
  <si>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</si>
  <si>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</si>
  <si>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</si>
  <si>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</si>
  <si>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</si>
  <si>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</si>
  <si>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</si>
  <si>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</si>
  <si>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</si>
  <si>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</si>
  <si>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</si>
  <si>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</si>
  <si>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</si>
  <si>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</si>
  <si>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</si>
  <si>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</si>
  <si>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</si>
  <si>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</si>
  <si>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</si>
  <si>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</si>
  <si>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</si>
  <si>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</si>
  <si>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</si>
  <si>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</si>
  <si>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</si>
  <si>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</si>
  <si>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</si>
  <si>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</si>
  <si>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</si>
  <si>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</si>
  <si>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</si>
  <si>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</si>
  <si>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</si>
  <si>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</si>
  <si>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</si>
  <si>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</si>
  <si>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</si>
  <si>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</si>
  <si>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</si>
  <si>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</si>
  <si>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</si>
  <si>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</si>
  <si>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</si>
  <si>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</si>
  <si>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</si>
  <si>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</si>
  <si>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</si>
  <si>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</si>
  <si>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</si>
  <si>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</si>
  <si>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</si>
  <si>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</si>
  <si>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</si>
  <si>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</si>
  <si>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</si>
  <si>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</si>
  <si>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</si>
  <si>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</si>
  <si>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</si>
  <si>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</si>
  <si>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</si>
  <si>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</si>
  <si>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</si>
  <si>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</si>
  <si>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</si>
  <si>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</si>
  <si>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</si>
  <si>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</si>
  <si>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</si>
  <si>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</si>
  <si>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</si>
  <si>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</si>
  <si>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</si>
  <si>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</si>
  <si>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</si>
  <si>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</si>
  <si>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</si>
  <si>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</si>
  <si>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</si>
  <si>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</si>
  <si>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</si>
  <si>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</si>
  <si>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</si>
  <si>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</si>
  <si>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</si>
  <si>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</si>
  <si>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</si>
  <si>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</si>
  <si>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</si>
  <si>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</si>
  <si>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</si>
  <si>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</si>
  <si>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</si>
  <si>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</si>
  <si>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</si>
  <si>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</si>
  <si>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</si>
  <si>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</si>
  <si>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</si>
  <si>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</si>
  <si>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</si>
  <si>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</si>
  <si>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</si>
  <si>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</si>
  <si>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</si>
  <si>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</si>
  <si>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</si>
  <si>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</si>
  <si>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</si>
  <si>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</si>
  <si>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</si>
  <si>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</si>
  <si>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</si>
  <si>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</si>
  <si>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</si>
  <si>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</si>
  <si>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</si>
  <si>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</si>
  <si>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</si>
  <si>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</si>
  <si>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</si>
  <si>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</si>
  <si>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</si>
  <si>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</si>
  <si>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</si>
  <si>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</si>
  <si>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</si>
  <si>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</si>
  <si>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</si>
  <si>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</si>
  <si>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</si>
  <si>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</si>
  <si>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</si>
  <si>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</si>
  <si>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</si>
  <si>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</si>
  <si>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</si>
  <si>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</si>
  <si>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</si>
  <si>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</si>
  <si>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</si>
  <si>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</si>
  <si>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</si>
  <si>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</si>
  <si>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</si>
  <si>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</si>
  <si>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</si>
  <si>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</si>
  <si>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</si>
  <si>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</si>
  <si>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</si>
  <si>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</si>
  <si>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</si>
  <si>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</si>
  <si>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</si>
  <si>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</si>
  <si>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</si>
  <si>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</si>
  <si>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</si>
  <si>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</si>
  <si>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</si>
  <si>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</si>
  <si>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</si>
  <si>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</si>
  <si>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</si>
  <si>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</si>
  <si>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</si>
  <si>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</si>
  <si>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</si>
  <si>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</si>
  <si>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</si>
  <si>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</si>
  <si>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</si>
  <si>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</si>
  <si>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</si>
  <si>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</si>
  <si>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</si>
  <si>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</si>
  <si>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</si>
  <si>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</si>
  <si>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</si>
  <si>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</si>
  <si>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</si>
  <si>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</si>
  <si>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</si>
  <si>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</si>
  <si>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</si>
  <si>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</si>
  <si>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</si>
  <si>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</si>
  <si>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</si>
  <si>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</si>
  <si>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</si>
  <si>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</si>
  <si>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</si>
  <si>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</si>
  <si>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</si>
  <si>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</si>
  <si>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</si>
  <si>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</si>
  <si>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</si>
  <si>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</si>
  <si>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</si>
  <si>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</si>
  <si>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</si>
  <si>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</si>
  <si>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</si>
  <si>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</si>
  <si>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</si>
  <si>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</si>
  <si>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</si>
  <si>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</si>
  <si>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</si>
  <si>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</si>
  <si>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</si>
  <si>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</si>
  <si>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</si>
  <si>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</si>
  <si>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</si>
  <si>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</si>
  <si>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</si>
  <si>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</si>
  <si>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</si>
  <si>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</si>
  <si>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</si>
  <si>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</si>
  <si>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</si>
  <si>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</si>
  <si>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</si>
  <si>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</si>
  <si>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</si>
  <si>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</si>
  <si>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</si>
  <si>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</si>
  <si>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</si>
  <si>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</si>
  <si>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</si>
  <si>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</si>
  <si>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</si>
  <si>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</si>
  <si>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</si>
  <si>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</si>
  <si>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</si>
  <si>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</si>
  <si>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</si>
  <si>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</si>
  <si>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</si>
  <si>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</si>
  <si>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</si>
  <si>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</si>
  <si>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</si>
  <si>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</si>
  <si>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</si>
  <si>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</si>
  <si>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</si>
  <si>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</si>
  <si>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</si>
  <si>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</si>
  <si>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</si>
  <si>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</si>
  <si>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</si>
  <si>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</si>
  <si>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</si>
  <si>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</si>
  <si>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</si>
  <si>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</si>
  <si>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</si>
  <si>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</si>
  <si>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</si>
  <si>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</si>
  <si>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</si>
  <si>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</si>
  <si>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</si>
  <si>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</si>
  <si>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</si>
  <si>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</si>
  <si>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</si>
  <si>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</si>
  <si>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</si>
  <si>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</si>
  <si>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</si>
  <si>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</si>
  <si>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</si>
  <si>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</si>
  <si>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</si>
  <si>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</si>
  <si>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</si>
  <si>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</si>
  <si>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</si>
  <si>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</si>
  <si>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</si>
  <si>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</si>
  <si>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</si>
  <si>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</si>
  <si>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</si>
  <si>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</si>
  <si>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</si>
  <si>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</si>
  <si>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</si>
  <si>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</si>
  <si>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</si>
  <si>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</si>
  <si>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</si>
  <si>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</si>
  <si>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</si>
  <si>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</si>
  <si>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</si>
  <si>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</si>
  <si>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</si>
  <si>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</si>
  <si>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</si>
  <si>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</si>
  <si>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</si>
  <si>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</si>
  <si>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</si>
  <si>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</si>
  <si>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</si>
  <si>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</si>
  <si>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</si>
  <si>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</si>
  <si>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</si>
  <si>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</si>
  <si>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</si>
  <si>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</si>
  <si>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</si>
  <si>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</si>
  <si>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</si>
  <si>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</si>
  <si>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</si>
  <si>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</si>
  <si>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</si>
  <si>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</si>
  <si>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</si>
  <si>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</si>
  <si>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</si>
  <si>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</si>
  <si>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</si>
  <si>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</si>
  <si>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</si>
  <si>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</si>
  <si>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</si>
  <si>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</si>
  <si>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</si>
  <si>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</si>
  <si>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</si>
  <si>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</si>
  <si>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</si>
  <si>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</si>
  <si>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</si>
  <si>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</si>
  <si>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</si>
  <si>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</si>
  <si>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</si>
  <si>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</si>
  <si>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</si>
  <si>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</si>
  <si>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</si>
  <si>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</si>
  <si>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</si>
  <si>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</si>
  <si>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</si>
  <si>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</si>
  <si>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</si>
  <si>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</si>
  <si>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</si>
  <si>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</si>
  <si>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</si>
  <si>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</si>
  <si>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</si>
  <si>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</si>
  <si>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</si>
  <si>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</si>
  <si>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</si>
  <si>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</si>
  <si>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</si>
  <si>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</si>
  <si>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</si>
  <si>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</si>
  <si>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</si>
  <si>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</si>
  <si>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</si>
  <si>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</si>
  <si>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</si>
  <si>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</si>
  <si>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</si>
  <si>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</si>
  <si>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</si>
  <si>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</si>
  <si>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</si>
  <si>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</si>
  <si>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</si>
  <si>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</si>
  <si>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</si>
  <si>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</si>
  <si>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</si>
  <si>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</si>
  <si>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</si>
  <si>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</si>
  <si>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</si>
  <si>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</si>
  <si>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</si>
  <si>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</si>
  <si>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</si>
  <si>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</si>
  <si>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</si>
  <si>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</si>
  <si>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</si>
  <si>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</si>
  <si>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</si>
  <si>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</si>
  <si>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</si>
  <si>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</si>
  <si>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</si>
  <si>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</si>
  <si>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</si>
  <si>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</si>
  <si>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</si>
  <si>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</si>
  <si>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</si>
  <si>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</si>
  <si>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</si>
  <si>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</si>
  <si>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</si>
  <si>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</si>
  <si>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</si>
  <si>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</si>
  <si>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</si>
  <si>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</si>
  <si>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</si>
  <si>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</si>
  <si>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</si>
  <si>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</si>
  <si>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</si>
  <si>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</si>
  <si>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</si>
  <si>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</si>
  <si>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</si>
  <si>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</si>
  <si>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</si>
  <si>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</si>
  <si>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</si>
  <si>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</si>
  <si>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</si>
  <si>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</si>
  <si>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</si>
  <si>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</si>
  <si>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</si>
  <si>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</si>
  <si>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</si>
  <si>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</si>
  <si>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</si>
  <si>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</si>
  <si>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</si>
  <si>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</si>
  <si>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</si>
  <si>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</si>
  <si>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</si>
  <si>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</si>
  <si>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</si>
  <si>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</si>
  <si>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</si>
  <si>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</si>
  <si>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</si>
  <si>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</si>
  <si>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</si>
  <si>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</si>
  <si>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</si>
  <si>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</si>
  <si>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</si>
  <si>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</si>
  <si>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</si>
  <si>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</si>
  <si>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</si>
  <si>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</si>
  <si>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</si>
  <si>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</si>
  <si>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</si>
  <si>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</si>
  <si>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</si>
  <si>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</si>
  <si>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</si>
  <si>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</si>
  <si>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</si>
  <si>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</si>
  <si>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</si>
  <si>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</si>
  <si>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</si>
  <si>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</si>
  <si>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</si>
  <si>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</si>
  <si>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</si>
  <si>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</si>
  <si>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</si>
  <si>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</si>
  <si>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</si>
  <si>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</si>
  <si>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</si>
  <si>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</si>
  <si>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</si>
  <si>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</si>
  <si>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</si>
  <si>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</si>
  <si>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</si>
  <si>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</si>
  <si>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</si>
  <si>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</si>
  <si>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</si>
  <si>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</si>
  <si>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</si>
  <si>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</si>
  <si>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</si>
  <si>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</si>
  <si>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</si>
  <si>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</si>
  <si>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</si>
  <si>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</si>
  <si>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</si>
  <si>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</si>
  <si>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</si>
  <si>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</si>
  <si>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</si>
  <si>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</si>
  <si>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</si>
  <si>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</si>
  <si>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</si>
  <si>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</si>
  <si>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</si>
  <si>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</si>
  <si>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</si>
  <si>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</si>
  <si>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</si>
  <si>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</si>
  <si>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</si>
  <si>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</si>
  <si>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</si>
  <si>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</si>
  <si>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</si>
  <si>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</si>
  <si>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</si>
  <si>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</si>
  <si>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</si>
  <si>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</si>
  <si>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</si>
  <si>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</si>
  <si>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</si>
  <si>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</si>
  <si>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</si>
  <si>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</si>
  <si>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</si>
  <si>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</si>
  <si>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</si>
  <si>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</si>
  <si>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</si>
  <si>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</si>
  <si>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</si>
  <si>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</si>
  <si>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</si>
  <si>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</si>
  <si>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</si>
  <si>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</si>
  <si>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</si>
  <si>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</si>
  <si>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</si>
  <si>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</si>
  <si>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</si>
  <si>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</si>
  <si>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</si>
  <si>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</si>
  <si>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</si>
  <si>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</si>
  <si>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</si>
  <si>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</si>
  <si>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</si>
  <si>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</si>
  <si>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</si>
  <si>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</si>
  <si>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</si>
  <si>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</si>
  <si>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</si>
  <si>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</si>
  <si>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</si>
  <si>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</si>
  <si>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</si>
  <si>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</si>
  <si>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</si>
  <si>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</si>
  <si>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</si>
  <si>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</si>
  <si>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</si>
  <si>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</si>
  <si>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</si>
  <si>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</si>
  <si>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</si>
  <si>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</si>
  <si>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</si>
  <si>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</si>
  <si>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</si>
  <si>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</si>
  <si>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</si>
  <si>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</si>
  <si>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</si>
  <si>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</si>
  <si>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</si>
  <si>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</si>
  <si>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</si>
  <si>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</si>
  <si>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</si>
  <si>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</si>
  <si>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</si>
  <si>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</si>
  <si>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</si>
  <si>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</si>
  <si>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</si>
  <si>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</si>
  <si>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</si>
  <si>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</si>
  <si>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</si>
  <si>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</si>
  <si>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</si>
  <si>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</si>
  <si>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</si>
  <si>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</si>
  <si>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</si>
  <si>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</si>
  <si>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</si>
  <si>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</si>
  <si>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</si>
  <si>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</si>
  <si>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</si>
  <si>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</si>
  <si>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</si>
  <si>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</si>
  <si>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</si>
  <si>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</si>
  <si>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</si>
  <si>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</si>
  <si>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</si>
  <si>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</si>
  <si>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</si>
  <si>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</si>
  <si>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</si>
  <si>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</si>
  <si>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</si>
  <si>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</si>
  <si>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</si>
  <si>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</si>
  <si>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</si>
  <si>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</si>
  <si>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</si>
  <si>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</si>
  <si>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</si>
  <si>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</si>
  <si>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</si>
  <si>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</si>
  <si>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</si>
  <si>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</si>
  <si>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</si>
  <si>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</si>
  <si>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</si>
  <si>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</si>
  <si>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</si>
  <si>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</si>
  <si>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</si>
  <si>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</si>
  <si>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</si>
  <si>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</si>
  <si>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</si>
  <si>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</si>
  <si>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</si>
  <si>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</si>
  <si>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</si>
  <si>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</si>
  <si>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</si>
  <si>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</si>
  <si>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</si>
  <si>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</si>
  <si>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</si>
  <si>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</si>
  <si>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</si>
  <si>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</si>
  <si>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</si>
  <si>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</si>
  <si>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</si>
  <si>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</si>
  <si>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</si>
  <si>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</si>
  <si>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</si>
  <si>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</si>
  <si>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</si>
  <si>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</si>
  <si>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</si>
  <si>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</si>
  <si>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</si>
  <si>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</si>
  <si>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</si>
  <si>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</si>
  <si>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</si>
  <si>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</si>
  <si>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</si>
  <si>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</si>
  <si>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</si>
  <si>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</si>
  <si>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</si>
  <si>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</si>
  <si>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</si>
  <si>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</si>
  <si>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</si>
  <si>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</si>
  <si>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</si>
  <si>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</si>
  <si>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</si>
  <si>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</si>
  <si>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</si>
  <si>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</si>
  <si>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</si>
  <si>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</si>
  <si>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</si>
  <si>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</si>
  <si>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</si>
  <si>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</si>
  <si>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</si>
  <si>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</si>
  <si>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</si>
  <si>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</si>
  <si>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</si>
  <si>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</si>
  <si>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</si>
  <si>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</si>
  <si>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</si>
  <si>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</si>
  <si>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</si>
  <si>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</si>
  <si>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</si>
  <si>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</si>
  <si>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</si>
  <si>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</si>
  <si>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</si>
  <si>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</si>
  <si>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</si>
  <si>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</si>
  <si>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</si>
  <si>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</si>
  <si>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</si>
  <si>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</si>
  <si>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</si>
  <si>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</si>
  <si>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</si>
  <si>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</si>
  <si>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</si>
  <si>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</si>
  <si>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</si>
  <si>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</si>
  <si>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</si>
  <si>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</si>
  <si>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</si>
  <si>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</si>
  <si>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</si>
  <si>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</si>
  <si>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</si>
  <si>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</si>
  <si>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</si>
  <si>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</si>
  <si>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</si>
  <si>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</si>
  <si>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</si>
  <si>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</si>
  <si>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</si>
  <si>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</si>
  <si>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</si>
  <si>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</si>
  <si>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</si>
  <si>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</si>
  <si>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</si>
  <si>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</si>
  <si>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</si>
  <si>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</si>
  <si>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</si>
  <si>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</si>
  <si>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</si>
  <si>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</si>
  <si>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</si>
  <si>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</si>
  <si>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</si>
  <si>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</si>
  <si>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</si>
  <si>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</si>
  <si>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</si>
  <si>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</si>
  <si>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</si>
  <si>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</si>
  <si>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</si>
  <si>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</si>
  <si>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</si>
  <si>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</si>
  <si>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</si>
  <si>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</si>
  <si>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</si>
  <si>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</si>
  <si>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</si>
  <si>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</si>
  <si>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</si>
  <si>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</si>
  <si>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</si>
  <si>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</si>
  <si>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</si>
  <si>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</si>
  <si>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</si>
  <si>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</si>
  <si>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</si>
  <si>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</si>
  <si>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</si>
  <si>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</si>
  <si>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</si>
  <si>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</si>
  <si>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</si>
  <si>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</si>
  <si>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</si>
  <si>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</si>
  <si>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</si>
  <si>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</si>
  <si>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</si>
  <si>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</si>
  <si>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</si>
  <si>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</si>
  <si>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</si>
  <si>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</si>
  <si>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</si>
  <si>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</si>
  <si>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</si>
  <si>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</si>
  <si>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</si>
  <si>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</si>
  <si>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</si>
  <si>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</si>
  <si>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</si>
  <si>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</si>
  <si>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</si>
  <si>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</si>
  <si>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</si>
  <si>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</si>
  <si>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</si>
  <si>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</si>
  <si>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</si>
  <si>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</si>
  <si>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</si>
  <si>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</si>
  <si>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</si>
  <si>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</si>
  <si>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</si>
  <si>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</si>
  <si>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</si>
  <si>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</si>
  <si>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</si>
  <si>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</si>
  <si>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</si>
  <si>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</si>
  <si>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</si>
  <si>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</si>
  <si>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</si>
  <si>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</si>
  <si>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</si>
  <si>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</si>
  <si>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</si>
  <si>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</si>
  <si>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</si>
  <si>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</si>
  <si>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</si>
  <si>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</si>
  <si>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</si>
  <si>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</si>
  <si>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</si>
  <si>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</si>
  <si>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</si>
  <si>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</si>
  <si>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</si>
  <si>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</si>
  <si>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</si>
  <si>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</si>
  <si>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</si>
  <si>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</si>
  <si>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</si>
  <si>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</si>
  <si>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</si>
  <si>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</si>
  <si>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</si>
  <si>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</si>
  <si>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</si>
  <si>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</si>
  <si>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</si>
  <si>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</si>
  <si>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</si>
  <si>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</si>
  <si>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</si>
  <si>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</si>
  <si>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</si>
  <si>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</si>
  <si>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</si>
  <si>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</si>
  <si>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</si>
  <si>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</si>
  <si>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</si>
  <si>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</si>
  <si>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</si>
  <si>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</si>
  <si>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</si>
  <si>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</si>
  <si>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</si>
  <si>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</si>
  <si>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</si>
  <si>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</si>
  <si>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</si>
  <si>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</si>
  <si>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</si>
  <si>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</si>
  <si>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</si>
  <si>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</si>
  <si>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</si>
  <si>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</si>
  <si>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</si>
  <si>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</si>
  <si>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</si>
  <si>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</si>
  <si>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</si>
  <si>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</si>
  <si>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</si>
  <si>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</si>
  <si>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</si>
  <si>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</si>
  <si>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</si>
  <si>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</si>
  <si>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</si>
  <si>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</si>
  <si>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</si>
  <si>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</si>
  <si>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</si>
  <si>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</si>
  <si>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</si>
  <si>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</si>
  <si>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</si>
  <si>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</si>
  <si>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</si>
  <si>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</si>
  <si>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</si>
  <si>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</si>
  <si>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</si>
  <si>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</si>
  <si>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</si>
  <si>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</si>
  <si>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</si>
  <si>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</si>
  <si>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</si>
  <si>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</si>
  <si>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</si>
  <si>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</si>
  <si>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</si>
  <si>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</si>
  <si>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</si>
  <si>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</si>
  <si>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</si>
  <si>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</si>
  <si>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</si>
  <si>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</si>
  <si>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</si>
  <si>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</si>
  <si>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</si>
  <si>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</si>
  <si>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</si>
  <si>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</si>
  <si>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</si>
  <si>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</si>
  <si>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</si>
  <si>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</si>
  <si>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</si>
  <si>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</si>
  <si>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</si>
  <si>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</si>
  <si>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</si>
  <si>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</si>
  <si>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</si>
  <si>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</si>
  <si>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</si>
  <si>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</si>
  <si>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</si>
  <si>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</si>
  <si>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</si>
  <si>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</si>
  <si>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</si>
  <si>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</si>
  <si>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</si>
  <si>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</si>
  <si>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</si>
  <si>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</si>
  <si>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</si>
  <si>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</si>
  <si>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</si>
  <si>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</si>
  <si>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</si>
  <si>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</si>
  <si>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</si>
  <si>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</si>
  <si>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</si>
  <si>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</si>
  <si>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</si>
  <si>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</si>
  <si>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</si>
  <si>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</si>
  <si>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</si>
  <si>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</si>
  <si>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</si>
  <si>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</si>
  <si>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</si>
  <si>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</si>
  <si>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</si>
  <si>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</si>
  <si>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</si>
  <si>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</si>
  <si>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</si>
  <si>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</si>
  <si>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</si>
  <si>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</si>
  <si>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</si>
  <si>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</si>
  <si>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</si>
  <si>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</si>
  <si>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</si>
  <si>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</si>
  <si>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</si>
  <si>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</si>
  <si>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</si>
  <si>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</si>
  <si>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</si>
  <si>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</si>
  <si>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</si>
  <si>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</si>
  <si>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</si>
  <si>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</si>
  <si>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</si>
  <si>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</si>
  <si>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</si>
  <si>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</si>
  <si>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</si>
  <si>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</si>
  <si>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</si>
  <si>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</si>
  <si>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</si>
  <si>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</si>
  <si>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</si>
  <si>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</si>
  <si>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</si>
  <si>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</si>
  <si>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</si>
  <si>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</si>
  <si>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</si>
  <si>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</si>
  <si>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</si>
  <si>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</si>
  <si>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</si>
  <si>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</si>
  <si>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</si>
  <si>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</si>
  <si>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</si>
  <si>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</si>
  <si>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</si>
  <si>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</si>
  <si>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</si>
  <si>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</si>
  <si>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</si>
  <si>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</si>
  <si>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</si>
  <si>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</si>
  <si>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</si>
  <si>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</si>
  <si>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</si>
  <si>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</si>
  <si>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</si>
  <si>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</si>
  <si>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</si>
  <si>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</si>
  <si>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</si>
  <si>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</si>
  <si>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</si>
  <si>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</si>
  <si>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</si>
  <si>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</si>
  <si>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</si>
  <si>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</si>
  <si>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</si>
  <si>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</si>
  <si>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</si>
  <si>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</si>
  <si>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</si>
  <si>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</si>
  <si>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</si>
  <si>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</si>
  <si>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</si>
  <si>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</si>
  <si>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</si>
  <si>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</si>
  <si>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</si>
  <si>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</si>
  <si>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</si>
  <si>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</si>
  <si>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</si>
  <si>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</si>
  <si>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</si>
  <si>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</si>
  <si>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</si>
  <si>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</si>
  <si>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</si>
  <si>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</si>
  <si>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</si>
  <si>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</si>
  <si>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</si>
  <si>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</si>
  <si>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</si>
  <si>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</si>
  <si>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</si>
  <si>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</si>
  <si>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</si>
  <si>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</si>
  <si>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</si>
  <si>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</si>
  <si>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</si>
  <si>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</si>
  <si>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</si>
  <si>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</si>
  <si>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</si>
  <si>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</si>
  <si>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</si>
  <si>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</si>
  <si>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</si>
  <si>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</si>
  <si>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</si>
  <si>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</si>
  <si>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</si>
  <si>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</si>
  <si>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</si>
  <si>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</si>
  <si>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</si>
  <si>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</si>
  <si>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</si>
  <si>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</si>
  <si>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</si>
  <si>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</si>
  <si>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</si>
  <si>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</si>
  <si>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</si>
  <si>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</si>
  <si>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</si>
  <si>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</si>
  <si>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</si>
  <si>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</si>
  <si>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</si>
  <si>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</si>
  <si>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</si>
  <si>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</si>
  <si>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</si>
  <si>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</si>
  <si>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</si>
  <si>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</si>
  <si>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</si>
  <si>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</si>
  <si>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</si>
  <si>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</si>
  <si>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</si>
  <si>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</si>
  <si>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</si>
  <si>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</si>
  <si>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</si>
  <si>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</si>
  <si>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</si>
  <si>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</si>
  <si>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</si>
  <si>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</si>
  <si>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</si>
  <si>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</si>
  <si>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</si>
  <si>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</si>
  <si>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</si>
  <si>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</si>
  <si>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</si>
  <si>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</si>
  <si>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</si>
  <si>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</si>
  <si>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</si>
  <si>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</si>
  <si>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</si>
  <si>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</si>
  <si>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</si>
  <si>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</si>
  <si>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</si>
  <si>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</si>
  <si>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</si>
  <si>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</si>
  <si>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</si>
  <si>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</si>
  <si>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</si>
  <si>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</si>
  <si>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</si>
  <si>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</si>
  <si>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</si>
  <si>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</si>
  <si>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</si>
  <si>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</si>
  <si>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</si>
  <si>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</si>
  <si>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</si>
  <si>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</si>
  <si>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</si>
  <si>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</si>
  <si>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</si>
  <si>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</si>
  <si>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</si>
  <si>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</si>
  <si>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</si>
  <si>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</si>
  <si>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</si>
  <si>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</si>
  <si>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</si>
  <si>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</si>
  <si>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</si>
  <si>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</si>
  <si>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</si>
  <si>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</si>
  <si>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</si>
  <si>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</si>
  <si>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</si>
  <si>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</si>
  <si>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</si>
  <si>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</si>
  <si>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</si>
  <si>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</si>
  <si>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</si>
  <si>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</si>
  <si>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</si>
  <si>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</si>
  <si>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</si>
  <si>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</si>
  <si>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</si>
  <si>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</si>
  <si>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</si>
  <si>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</si>
  <si>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</si>
  <si>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</si>
  <si>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</si>
  <si>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</si>
  <si>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</si>
  <si>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</si>
  <si>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</si>
  <si>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</si>
  <si>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</si>
  <si>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</si>
  <si>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</si>
  <si>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</si>
  <si>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</si>
  <si>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</si>
  <si>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</si>
  <si>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</si>
  <si>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</si>
  <si>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</si>
  <si>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</si>
  <si>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</si>
  <si>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</si>
  <si>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</si>
  <si>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</si>
  <si>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</si>
  <si>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</si>
  <si>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</si>
  <si>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</si>
  <si>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</si>
  <si>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</si>
  <si>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</si>
  <si>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</si>
  <si>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</si>
  <si>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</si>
  <si>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</si>
  <si>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</si>
  <si>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</si>
  <si>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</si>
  <si>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</si>
  <si>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</si>
  <si>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</si>
  <si>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</si>
  <si>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</si>
  <si>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</si>
  <si>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</si>
  <si>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</si>
  <si>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</si>
  <si>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</si>
  <si>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</si>
  <si>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</si>
  <si>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</si>
  <si>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</si>
  <si>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</si>
  <si>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</si>
  <si>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</si>
  <si>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</si>
  <si>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</si>
  <si>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</si>
  <si>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</si>
  <si>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</si>
  <si>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</si>
  <si>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</si>
  <si>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</si>
  <si>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</si>
  <si>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</si>
  <si>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</si>
  <si>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</si>
  <si>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</si>
  <si>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</si>
  <si>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</si>
  <si>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</si>
  <si>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</si>
  <si>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</si>
  <si>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</si>
  <si>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</si>
  <si>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</si>
  <si>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</si>
  <si>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</si>
  <si>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</si>
  <si>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</si>
  <si>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</si>
  <si>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</si>
  <si>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</si>
  <si>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</si>
  <si>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</si>
  <si>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</si>
  <si>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</si>
  <si>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</si>
  <si>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</si>
  <si>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</si>
  <si>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</si>
  <si>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</si>
  <si>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</si>
  <si>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</si>
  <si>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</si>
  <si>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</si>
  <si>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</si>
  <si>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</si>
  <si>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</si>
  <si>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</si>
  <si>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</si>
  <si>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</si>
  <si>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</si>
  <si>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</si>
  <si>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</si>
  <si>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</si>
  <si>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</si>
  <si>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</si>
  <si>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</si>
  <si>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</si>
  <si>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</si>
  <si>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</si>
  <si>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</si>
  <si>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</si>
  <si>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</si>
  <si>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</si>
  <si>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</si>
  <si>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</si>
  <si>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</si>
  <si>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</si>
  <si>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</si>
  <si>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</si>
  <si>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</si>
  <si>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</si>
  <si>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</si>
  <si>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</si>
  <si>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</si>
  <si>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</si>
  <si>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</si>
  <si>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</si>
  <si>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</si>
  <si>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</si>
  <si>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</si>
  <si>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</si>
  <si>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</si>
  <si>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</si>
  <si>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</si>
  <si>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</si>
  <si>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</si>
  <si>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</si>
  <si>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</si>
  <si>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</si>
  <si>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</si>
  <si>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</si>
  <si>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</si>
  <si>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</si>
  <si>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</si>
  <si>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</si>
  <si>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</si>
  <si>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</si>
  <si>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</si>
  <si>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</si>
  <si>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</si>
  <si>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</si>
  <si>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</si>
  <si>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</si>
  <si>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</si>
  <si>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</si>
  <si>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</si>
  <si>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</si>
  <si>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</si>
  <si>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</si>
  <si>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</si>
  <si>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</si>
  <si>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</si>
  <si>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</si>
  <si>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</si>
  <si>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</si>
  <si>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</si>
  <si>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</si>
  <si>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</si>
  <si>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</si>
  <si>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</si>
  <si>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</si>
  <si>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</si>
  <si>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</si>
  <si>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</si>
  <si>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</si>
  <si>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</si>
  <si>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</si>
  <si>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</si>
  <si>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</si>
  <si>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</si>
  <si>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</si>
  <si>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</si>
  <si>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</si>
  <si>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</si>
  <si>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</si>
  <si>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</si>
  <si>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</si>
  <si>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</si>
  <si>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</si>
  <si>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</si>
  <si>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</si>
  <si>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</si>
  <si>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</si>
  <si>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</si>
  <si>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</si>
  <si>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</si>
  <si>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</si>
  <si>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</si>
  <si>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</si>
  <si>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</si>
  <si>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</si>
  <si>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</si>
  <si>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</si>
  <si>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</si>
  <si>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</si>
  <si>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</si>
  <si>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</si>
  <si>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</si>
  <si>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</si>
  <si>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</si>
  <si>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</si>
  <si>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</si>
  <si>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</si>
  <si>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</si>
  <si>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</si>
  <si>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</si>
  <si>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</si>
  <si>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</si>
  <si>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</si>
  <si>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</si>
  <si>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</si>
  <si>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</si>
  <si>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</si>
  <si>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</si>
  <si>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</si>
  <si>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</si>
  <si>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</si>
  <si>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</si>
  <si>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</si>
  <si>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</si>
  <si>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</si>
  <si>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</si>
  <si>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</si>
  <si>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</si>
  <si>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</si>
  <si>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</si>
  <si>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</si>
  <si>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</si>
  <si>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</si>
  <si>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</si>
  <si>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</si>
  <si>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</si>
  <si>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</si>
  <si>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</si>
  <si>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</si>
  <si>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</si>
  <si>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</si>
  <si>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</si>
  <si>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</si>
  <si>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</si>
  <si>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</si>
  <si>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</si>
  <si>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</si>
  <si>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</si>
  <si>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</si>
  <si>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</si>
  <si>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</si>
  <si>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</si>
  <si>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</si>
  <si>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</si>
  <si>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</si>
  <si>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</si>
  <si>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</si>
  <si>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</si>
  <si>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</si>
  <si>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</si>
  <si>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</si>
  <si>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</si>
  <si>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</si>
  <si>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</si>
  <si>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</si>
  <si>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</si>
  <si>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</si>
  <si>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</si>
  <si>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</si>
  <si>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</si>
  <si>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</si>
  <si>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</si>
  <si>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</si>
  <si>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</si>
  <si>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</si>
  <si>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</si>
  <si>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</si>
  <si>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</si>
  <si>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</si>
  <si>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</si>
  <si>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</si>
  <si>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</si>
  <si>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</si>
  <si>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</si>
  <si>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</si>
  <si>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</si>
  <si>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</si>
  <si>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</si>
  <si>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</si>
  <si>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</si>
  <si>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</si>
  <si>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</si>
  <si>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</si>
  <si>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</si>
  <si>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</si>
  <si>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</si>
  <si>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</si>
  <si>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</si>
  <si>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</si>
  <si>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</si>
  <si>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</si>
  <si>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</si>
  <si>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</si>
  <si>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</si>
  <si>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</si>
  <si>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</si>
  <si>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</si>
  <si>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</si>
  <si>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</si>
  <si>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</si>
  <si>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</si>
  <si>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</si>
  <si>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</si>
  <si>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</si>
  <si>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</si>
  <si>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</si>
  <si>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</si>
  <si>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</si>
  <si>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</si>
  <si>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</si>
  <si>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</si>
  <si>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</si>
  <si>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</si>
  <si>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</si>
  <si>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</si>
  <si>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</si>
  <si>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</si>
  <si>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</si>
  <si>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</si>
  <si>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</si>
  <si>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</si>
  <si>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</si>
  <si>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</si>
  <si>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</si>
  <si>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</si>
  <si>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</si>
  <si>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</si>
  <si>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</si>
  <si>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</si>
  <si>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</si>
  <si>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</si>
  <si>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</si>
  <si>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</si>
  <si>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</si>
  <si>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</si>
  <si>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</si>
  <si>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</si>
  <si>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</si>
  <si>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</si>
  <si>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</si>
  <si>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</si>
  <si>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</si>
  <si>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</si>
  <si>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</si>
  <si>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</si>
  <si>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</si>
  <si>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</si>
  <si>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</si>
  <si>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</si>
  <si>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</si>
  <si>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</si>
  <si>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</si>
  <si>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</si>
  <si>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</si>
  <si>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</si>
  <si>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</si>
  <si>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</si>
  <si>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</si>
  <si>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</si>
  <si>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</si>
  <si>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</si>
  <si>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</si>
  <si>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</si>
  <si>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</si>
  <si>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</si>
  <si>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</si>
  <si>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</si>
  <si>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</si>
  <si>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</si>
  <si>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</si>
  <si>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</si>
  <si>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</si>
  <si>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</si>
  <si>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</si>
  <si>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</si>
  <si>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</si>
  <si>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</si>
  <si>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</si>
  <si>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</si>
  <si>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</si>
  <si>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</si>
  <si>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</si>
  <si>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</si>
  <si>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</si>
  <si>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</si>
  <si>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</si>
  <si>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</si>
  <si>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</si>
  <si>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</si>
  <si>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</si>
  <si>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</si>
  <si>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</si>
  <si>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</si>
  <si>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</si>
  <si>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</si>
  <si>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</si>
  <si>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</si>
  <si>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</si>
  <si>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</si>
  <si>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</si>
  <si>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</si>
  <si>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</si>
  <si>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</si>
  <si>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</si>
  <si>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</si>
  <si>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</si>
  <si>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</si>
  <si>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</si>
  <si>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</si>
  <si>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</si>
  <si>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</si>
  <si>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</si>
  <si>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</si>
  <si>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</si>
  <si>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</si>
  <si>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</si>
  <si>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</si>
  <si>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</si>
  <si>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</si>
  <si>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</si>
  <si>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</si>
  <si>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</si>
  <si>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</si>
  <si>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</si>
  <si>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</si>
  <si>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</si>
  <si>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</si>
  <si>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</si>
  <si>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</si>
  <si>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</si>
  <si>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</si>
  <si>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</si>
  <si>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</si>
  <si>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</si>
  <si>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</si>
  <si>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</si>
  <si>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</si>
  <si>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</si>
  <si>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</si>
  <si>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</si>
  <si>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</si>
  <si>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</si>
  <si>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</si>
  <si>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</si>
  <si>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</si>
  <si>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</si>
  <si>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</si>
  <si>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</si>
  <si>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</si>
  <si>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</si>
  <si>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</si>
  <si>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</si>
  <si>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</si>
  <si>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</si>
  <si>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</si>
  <si>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</si>
  <si>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</si>
  <si>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</si>
  <si>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</si>
  <si>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</si>
  <si>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</si>
  <si>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</si>
  <si>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</si>
  <si>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</si>
  <si>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</si>
  <si>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</si>
  <si>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</si>
  <si>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</si>
  <si>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</si>
  <si>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</si>
  <si>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</si>
  <si>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</si>
  <si>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</si>
  <si>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</si>
  <si>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</si>
  <si>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</si>
  <si>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</si>
  <si>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</si>
  <si>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</si>
  <si>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</si>
  <si>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</si>
  <si>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</si>
  <si>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</si>
  <si>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</si>
  <si>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</si>
  <si>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</si>
  <si>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</si>
  <si>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</si>
  <si>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</si>
  <si>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</si>
  <si>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</si>
  <si>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</si>
  <si>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</si>
  <si>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</si>
  <si>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</si>
  <si>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</si>
  <si>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</si>
  <si>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</si>
  <si>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</si>
  <si>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</si>
  <si>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</si>
  <si>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</si>
  <si>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</si>
  <si>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</si>
  <si>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</si>
  <si>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</si>
  <si>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</si>
  <si>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</si>
  <si>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</si>
  <si>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</si>
  <si>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</si>
  <si>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</si>
  <si>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</si>
  <si>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</si>
  <si>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</si>
  <si>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</si>
  <si>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</si>
  <si>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</si>
  <si>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</si>
  <si>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</si>
  <si>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</si>
  <si>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</si>
  <si>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</si>
  <si>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</si>
  <si>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</si>
  <si>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</si>
  <si>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</si>
  <si>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</si>
  <si>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</si>
  <si>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</si>
  <si>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</si>
  <si>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</si>
  <si>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</si>
  <si>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</si>
  <si>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</si>
  <si>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</si>
  <si>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</si>
  <si>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</si>
  <si>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</si>
  <si>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</si>
  <si>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</si>
  <si>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</si>
  <si>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</si>
  <si>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</si>
  <si>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</si>
  <si>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</si>
  <si>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</si>
  <si>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</si>
  <si>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</si>
  <si>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</si>
  <si>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</si>
  <si>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</si>
  <si>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</si>
  <si>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</si>
  <si>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</si>
  <si>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</si>
  <si>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</si>
  <si>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</si>
  <si>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</si>
  <si>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</si>
  <si>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</si>
  <si>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</si>
  <si>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</si>
  <si>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</si>
  <si>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</si>
  <si>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</si>
  <si>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</si>
  <si>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</si>
  <si>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</si>
  <si>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</si>
  <si>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</si>
  <si>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</si>
  <si>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</si>
  <si>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</si>
  <si>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</si>
  <si>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</si>
  <si>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</si>
  <si>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</si>
  <si>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</si>
  <si>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</si>
  <si>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</si>
  <si>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</si>
  <si>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</si>
  <si>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</si>
  <si>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</si>
  <si>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</si>
  <si>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</si>
  <si>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</si>
  <si>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</si>
  <si>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</si>
  <si>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</si>
  <si>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</si>
  <si>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</si>
  <si>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</si>
  <si>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</si>
  <si>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</si>
  <si>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</si>
  <si>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</si>
  <si>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</si>
  <si>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</si>
  <si>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</si>
  <si>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</si>
  <si>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</si>
  <si>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</si>
  <si>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</si>
  <si>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</si>
  <si>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</si>
  <si>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</si>
  <si>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</si>
  <si>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</si>
  <si>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</si>
  <si>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</si>
  <si>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</si>
  <si>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</si>
  <si>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</si>
  <si>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</si>
  <si>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</si>
  <si>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</si>
  <si>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</si>
  <si>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</si>
  <si>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</si>
  <si>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</si>
  <si>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</si>
  <si>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</si>
  <si>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</si>
  <si>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</si>
  <si>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</si>
  <si>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</si>
  <si>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</si>
  <si>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</si>
  <si>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</si>
  <si>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</si>
  <si>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</si>
  <si>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</si>
  <si>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</si>
  <si>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</si>
  <si>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</si>
  <si>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</si>
  <si>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</si>
  <si>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</si>
  <si>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</si>
  <si>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</si>
  <si>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</si>
  <si>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</si>
  <si>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</si>
  <si>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</si>
  <si>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</si>
  <si>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</si>
  <si>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</si>
  <si>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</si>
  <si>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</si>
  <si>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</si>
  <si>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</si>
  <si>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</si>
  <si>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</si>
  <si>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</si>
  <si>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</si>
  <si>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</si>
  <si>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</si>
  <si>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</si>
  <si>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</si>
  <si>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</si>
  <si>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</si>
  <si>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</si>
  <si>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</si>
  <si>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</si>
  <si>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</si>
  <si>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</si>
  <si>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</si>
  <si>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</si>
  <si>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</si>
  <si>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</si>
  <si>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</si>
  <si>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</si>
  <si>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</si>
  <si>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</si>
  <si>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</si>
  <si>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</si>
  <si>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</si>
  <si>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</si>
  <si>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</si>
  <si>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</si>
  <si>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</si>
  <si>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</si>
  <si>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</si>
  <si>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</si>
  <si>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</si>
  <si>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</si>
  <si>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</si>
  <si>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</si>
  <si>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</si>
  <si>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</si>
  <si>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</si>
  <si>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</si>
  <si>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</si>
  <si>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</si>
  <si>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</si>
  <si>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</si>
  <si>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</si>
  <si>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</si>
  <si>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</si>
  <si>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</si>
  <si>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</si>
  <si>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</si>
  <si>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</si>
  <si>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</si>
  <si>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</si>
  <si>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</si>
  <si>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</si>
  <si>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</si>
  <si>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</si>
  <si>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</si>
  <si>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</si>
  <si>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</si>
  <si>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</si>
  <si>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</si>
  <si>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</si>
  <si>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</si>
  <si>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</si>
  <si>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</si>
  <si>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</si>
  <si>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</si>
  <si>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</si>
  <si>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</si>
  <si>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</si>
  <si>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</si>
  <si>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</si>
  <si>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</si>
  <si>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</si>
  <si>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</si>
  <si>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</si>
  <si>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</si>
  <si>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</si>
  <si>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</si>
  <si>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</si>
  <si>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</si>
  <si>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</si>
  <si>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</si>
  <si>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</si>
  <si>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</si>
  <si>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</si>
  <si>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</si>
  <si>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</si>
  <si>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</si>
  <si>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</si>
  <si>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</si>
  <si>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</si>
  <si>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</si>
  <si>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</si>
  <si>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</si>
  <si>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</si>
  <si>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</si>
  <si>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</si>
  <si>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</si>
  <si>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</si>
  <si>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</si>
  <si>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</si>
  <si>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</si>
  <si>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</si>
  <si>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</si>
  <si>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</si>
  <si>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</si>
  <si>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</si>
  <si>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</si>
  <si>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</si>
  <si>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</si>
  <si>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</si>
  <si>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</si>
  <si>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</si>
  <si>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</si>
  <si>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</si>
  <si>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</si>
  <si>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</si>
  <si>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</si>
  <si>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</si>
  <si>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</si>
  <si>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</si>
  <si>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</si>
  <si>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</si>
  <si>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</si>
  <si>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</si>
  <si>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</si>
  <si>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</si>
  <si>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</si>
  <si>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</si>
  <si>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</si>
  <si>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</si>
  <si>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</si>
  <si>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</si>
  <si>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</si>
  <si>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</si>
  <si>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</si>
  <si>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</si>
  <si>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</si>
  <si>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</si>
  <si>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</si>
  <si>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</si>
  <si>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</si>
  <si>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</si>
  <si>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</si>
  <si>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</si>
  <si>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</si>
  <si>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</si>
  <si>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</si>
  <si>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</si>
  <si>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</si>
  <si>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</si>
  <si>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</si>
  <si>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</si>
  <si>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</si>
  <si>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</si>
  <si>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</si>
  <si>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</si>
  <si>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</si>
  <si>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</si>
  <si>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</si>
  <si>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</si>
  <si>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</si>
  <si>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</si>
  <si>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</si>
  <si>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</si>
  <si>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</si>
  <si>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</si>
  <si>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</si>
  <si>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</si>
  <si>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</si>
  <si>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</si>
  <si>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</si>
  <si>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</si>
  <si>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</si>
  <si>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</si>
  <si>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</si>
  <si>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</si>
  <si>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</si>
  <si>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</si>
  <si>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</si>
  <si>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</si>
  <si>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</si>
  <si>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</si>
  <si>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</si>
  <si>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</si>
  <si>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</si>
  <si>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</si>
  <si>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</si>
  <si>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</si>
  <si>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</si>
  <si>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</si>
  <si>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</si>
  <si>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</si>
  <si>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</si>
  <si>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</si>
  <si>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</si>
  <si>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</si>
  <si>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</si>
  <si>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</si>
  <si>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</si>
  <si>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</si>
  <si>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</si>
  <si>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</si>
  <si>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</si>
  <si>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</si>
  <si>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</si>
  <si>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</si>
  <si>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</si>
  <si>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</si>
  <si>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</si>
  <si>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</si>
  <si>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</si>
  <si>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</si>
  <si>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</si>
  <si>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</si>
  <si>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</si>
  <si>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</si>
  <si>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</si>
  <si>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</si>
  <si>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</si>
  <si>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</si>
  <si>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</si>
  <si>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</si>
  <si>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</si>
  <si>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</si>
  <si>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</si>
  <si>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</si>
  <si>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</si>
  <si>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</si>
  <si>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</si>
  <si>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</si>
  <si>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</si>
  <si>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</si>
  <si>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</si>
  <si>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</si>
  <si>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</si>
  <si>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</si>
  <si>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</si>
  <si>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</si>
  <si>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</si>
  <si>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</si>
  <si>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</si>
  <si>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</si>
  <si>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</si>
  <si>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</si>
  <si>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</si>
  <si>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</si>
  <si>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</si>
  <si>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</si>
  <si>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</si>
  <si>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</si>
  <si>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</si>
  <si>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</si>
  <si>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</si>
  <si>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</si>
  <si>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</si>
  <si>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</si>
  <si>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</si>
  <si>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</si>
  <si>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</si>
  <si>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</si>
  <si>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</si>
  <si>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</si>
  <si>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</si>
  <si>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</si>
  <si>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</si>
  <si>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</si>
  <si>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</si>
  <si>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</si>
  <si>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</si>
  <si>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</si>
  <si>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</si>
  <si>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</si>
  <si>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</si>
  <si>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</si>
  <si>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</si>
  <si>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</si>
  <si>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</si>
  <si>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</si>
  <si>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</si>
  <si>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</si>
  <si>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</si>
  <si>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</si>
  <si>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</si>
  <si>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</si>
  <si>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</si>
  <si>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</si>
  <si>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</si>
  <si>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</si>
  <si>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</si>
  <si>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</si>
  <si>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</si>
  <si>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</si>
  <si>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</si>
  <si>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</si>
  <si>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</si>
  <si>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</si>
  <si>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</si>
  <si>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</si>
  <si>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</si>
  <si>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</si>
  <si>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</si>
  <si>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</si>
  <si>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</si>
  <si>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</si>
  <si>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</si>
  <si>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</si>
  <si>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</si>
  <si>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</si>
  <si>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</si>
  <si>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</si>
  <si>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</si>
  <si>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</si>
  <si>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</si>
  <si>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</si>
  <si>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</si>
  <si>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</si>
  <si>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</si>
  <si>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</si>
  <si>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</si>
  <si>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</si>
  <si>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</si>
  <si>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</si>
  <si>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</si>
  <si>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</si>
  <si>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</si>
  <si>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</si>
  <si>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</si>
  <si>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</si>
  <si>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</si>
  <si>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</si>
  <si>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</si>
  <si>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</si>
  <si>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</si>
  <si>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</si>
  <si>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</si>
  <si>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</si>
  <si>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</si>
  <si>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</si>
  <si>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</si>
  <si>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</si>
  <si>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</si>
  <si>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</si>
  <si>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</si>
  <si>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</si>
  <si>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</si>
  <si>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</si>
  <si>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</si>
  <si>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</si>
  <si>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</si>
  <si>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</si>
  <si>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</si>
  <si>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</si>
  <si>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</si>
  <si>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</si>
  <si>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</si>
  <si>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</si>
  <si>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</si>
  <si>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</si>
  <si>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</si>
  <si>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</si>
  <si>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</si>
  <si>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</si>
  <si>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</si>
  <si>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</si>
  <si>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</si>
  <si>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</si>
  <si>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</si>
  <si>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</si>
  <si>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</si>
  <si>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</si>
  <si>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</si>
  <si>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</si>
  <si>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</si>
  <si>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</si>
  <si>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</si>
  <si>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</si>
  <si>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</si>
  <si>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</si>
  <si>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</si>
  <si>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</si>
  <si>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</si>
  <si>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</si>
  <si>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</si>
  <si>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</si>
  <si>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</si>
  <si>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</si>
  <si>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</si>
  <si>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</si>
  <si>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</si>
  <si>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</si>
  <si>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</si>
  <si>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</si>
  <si>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</si>
  <si>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</si>
  <si>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</si>
  <si>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</si>
  <si>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</si>
  <si>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</si>
  <si>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</si>
  <si>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</si>
  <si>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</si>
  <si>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</si>
  <si>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</si>
  <si>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</si>
  <si>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</si>
  <si>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</si>
  <si>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</si>
  <si>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</si>
  <si>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</si>
  <si>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</si>
  <si>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</si>
  <si>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</si>
  <si>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</si>
  <si>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</si>
  <si>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</si>
  <si>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</si>
  <si>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</si>
  <si>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</si>
  <si>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</si>
  <si>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</si>
  <si>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</si>
  <si>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</si>
  <si>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</si>
  <si>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</si>
  <si>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</si>
  <si>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</si>
  <si>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</si>
  <si>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</si>
  <si>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</si>
  <si>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</si>
  <si>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</si>
  <si>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</si>
  <si>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</si>
  <si>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</si>
  <si>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</si>
  <si>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</si>
  <si>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</si>
  <si>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</si>
  <si>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</si>
  <si>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</si>
  <si>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</si>
  <si>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</si>
  <si>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</si>
  <si>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</si>
  <si>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</si>
  <si>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</si>
  <si>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</si>
  <si>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</si>
  <si>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</si>
  <si>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</si>
  <si>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</si>
  <si>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</si>
  <si>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</si>
  <si>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</si>
  <si>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</si>
  <si>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</si>
  <si>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</si>
  <si>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</si>
  <si>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</si>
  <si>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</si>
  <si>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</si>
  <si>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</si>
  <si>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</si>
  <si>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</si>
  <si>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</si>
  <si>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</si>
  <si>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</si>
  <si>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</si>
  <si>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</si>
  <si>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</si>
  <si>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</si>
  <si>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</si>
  <si>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</si>
  <si>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</si>
  <si>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</si>
  <si>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</si>
  <si>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</si>
  <si>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</si>
  <si>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</si>
  <si>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</si>
  <si>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</si>
  <si>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</si>
  <si>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</si>
  <si>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</si>
  <si>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</si>
  <si>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</si>
  <si>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</si>
  <si>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</si>
  <si>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</si>
  <si>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</si>
  <si>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</si>
  <si>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</si>
  <si>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</si>
  <si>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</si>
  <si>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</si>
  <si>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</si>
  <si>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</si>
  <si>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</si>
  <si>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</si>
  <si>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</si>
  <si>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</si>
  <si>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</si>
  <si>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</si>
  <si>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</si>
  <si>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</si>
  <si>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</si>
  <si>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</si>
  <si>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</si>
  <si>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</si>
  <si>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</si>
  <si>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</si>
  <si>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</si>
  <si>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</si>
  <si>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</si>
  <si>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</si>
  <si>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</si>
  <si>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</si>
  <si>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</si>
  <si>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</si>
  <si>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</si>
  <si>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</si>
  <si>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</si>
  <si>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</si>
  <si>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</si>
  <si>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</si>
  <si>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</si>
  <si>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</si>
  <si>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</si>
  <si>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</si>
  <si>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</si>
  <si>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</si>
  <si>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</si>
  <si>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</si>
  <si>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</si>
  <si>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</si>
  <si>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</si>
  <si>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</si>
  <si>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</si>
  <si>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</si>
  <si>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</si>
  <si>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</si>
  <si>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</si>
  <si>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</si>
  <si>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</si>
  <si>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</si>
  <si>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</si>
  <si>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</si>
  <si>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</si>
  <si>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</si>
  <si>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</si>
  <si>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</si>
  <si>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</si>
  <si>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</si>
  <si>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</si>
  <si>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</si>
  <si>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</si>
  <si>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</si>
  <si>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</si>
  <si>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</si>
  <si>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</si>
  <si>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</si>
  <si>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</si>
  <si>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</si>
  <si>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</si>
  <si>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</si>
  <si>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</si>
  <si>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</si>
  <si>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</si>
  <si>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</si>
  <si>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</si>
  <si>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</si>
  <si>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</si>
  <si>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</si>
  <si>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</si>
  <si>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</si>
  <si>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</si>
  <si>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</si>
  <si>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</si>
  <si>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</si>
  <si>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</si>
  <si>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</si>
  <si>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</si>
  <si>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</si>
  <si>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</si>
  <si>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</si>
  <si>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</si>
  <si>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</si>
  <si>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</si>
  <si>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</si>
  <si>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</si>
  <si>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</si>
  <si>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</si>
  <si>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</si>
  <si>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</si>
  <si>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</si>
  <si>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</si>
  <si>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</si>
  <si>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</si>
  <si>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</si>
  <si>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</si>
  <si>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</si>
  <si>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</si>
  <si>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</si>
  <si>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</si>
  <si>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</si>
  <si>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</si>
  <si>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</si>
  <si>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</si>
  <si>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</si>
  <si>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</si>
  <si>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</si>
  <si>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</si>
  <si>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</si>
  <si>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</si>
  <si>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</si>
  <si>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</si>
  <si>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</si>
  <si>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</si>
  <si>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</si>
  <si>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</si>
  <si>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</si>
  <si>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</si>
  <si>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</si>
  <si>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</si>
  <si>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</si>
  <si>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</si>
  <si>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</si>
  <si>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</si>
  <si>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</si>
  <si>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</si>
  <si>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</si>
  <si>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</si>
  <si>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</si>
  <si>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</si>
  <si>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</si>
  <si>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</si>
  <si>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</si>
  <si>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</si>
  <si>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</si>
  <si>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</si>
  <si>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</si>
  <si>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</si>
  <si>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</si>
  <si>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</si>
  <si>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</si>
  <si>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</si>
  <si>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</si>
  <si>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</si>
  <si>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</si>
  <si>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</si>
  <si>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</si>
  <si>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</si>
  <si>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</si>
  <si>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</si>
  <si>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</si>
  <si>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</si>
  <si>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</si>
  <si>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</si>
  <si>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</si>
  <si>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</si>
  <si>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</si>
  <si>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</si>
  <si>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</si>
  <si>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</si>
  <si>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</si>
  <si>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</si>
  <si>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</si>
  <si>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</si>
  <si>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</si>
  <si>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</si>
  <si>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</si>
  <si>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</si>
  <si>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</si>
  <si>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</si>
  <si>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</si>
  <si>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</si>
  <si>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</si>
  <si>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</si>
  <si>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</si>
  <si>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</si>
  <si>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</si>
  <si>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</si>
  <si>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</si>
  <si>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</si>
  <si>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</si>
  <si>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</si>
  <si>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</si>
  <si>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</si>
  <si>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</si>
  <si>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</si>
  <si>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</si>
  <si>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</si>
  <si>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</si>
  <si>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</si>
  <si>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</si>
  <si>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</si>
  <si>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</si>
  <si>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</si>
  <si>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</si>
  <si>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</si>
  <si>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</si>
  <si>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</si>
  <si>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</si>
  <si>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</si>
  <si>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</si>
  <si>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</si>
  <si>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</si>
  <si>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</si>
  <si>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</si>
  <si>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</si>
  <si>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</si>
  <si>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</si>
  <si>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</si>
  <si>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</si>
  <si>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</si>
  <si>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</si>
  <si>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</si>
  <si>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</si>
  <si>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</si>
  <si>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</si>
  <si>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</si>
  <si>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</si>
  <si>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</si>
  <si>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</si>
  <si>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</si>
  <si>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</si>
  <si>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</si>
  <si>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</si>
  <si>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</si>
  <si>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</si>
  <si>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</si>
  <si>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</si>
  <si>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</si>
  <si>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</si>
  <si>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</si>
  <si>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</si>
  <si>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</si>
  <si>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</si>
  <si>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</si>
  <si>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</si>
  <si>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</si>
  <si>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</si>
  <si>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</si>
  <si>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</si>
  <si>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</si>
  <si>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</si>
  <si>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</si>
  <si>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</si>
  <si>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</si>
  <si>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</si>
  <si>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</si>
  <si>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</si>
  <si>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</si>
  <si>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</si>
  <si>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</si>
  <si>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</si>
  <si>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</si>
  <si>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</si>
  <si>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</si>
  <si>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</si>
  <si>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</si>
  <si>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</si>
  <si>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</si>
  <si>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</si>
  <si>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</si>
  <si>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</si>
  <si>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</si>
  <si>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</si>
  <si>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</si>
  <si>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</si>
  <si>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</si>
  <si>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</si>
  <si>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</si>
  <si>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</si>
  <si>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</si>
  <si>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</si>
  <si>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</si>
  <si>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</si>
  <si>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</si>
  <si>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</si>
  <si>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</si>
  <si>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</si>
  <si>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</si>
  <si>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</si>
  <si>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</si>
  <si>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</si>
  <si>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</si>
  <si>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</si>
  <si>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</si>
  <si>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</si>
  <si>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</si>
  <si>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</si>
  <si>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</si>
  <si>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</si>
  <si>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</si>
  <si>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</si>
  <si>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</si>
  <si>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</si>
  <si>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</si>
  <si>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</si>
  <si>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</si>
  <si>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</si>
  <si>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</si>
  <si>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</si>
  <si>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</si>
  <si>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</si>
  <si>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</si>
  <si>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</si>
  <si>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</si>
  <si>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</si>
  <si>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</si>
  <si>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</si>
  <si>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</si>
  <si>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</si>
  <si>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</si>
  <si>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</si>
  <si>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</si>
  <si>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</si>
  <si>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</si>
  <si>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</si>
  <si>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</si>
  <si>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</si>
  <si>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</si>
  <si>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</si>
  <si>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</si>
  <si>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</si>
  <si>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</si>
  <si>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</si>
  <si>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</si>
  <si>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</si>
  <si>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</si>
  <si>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</si>
  <si>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</si>
  <si>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</si>
  <si>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</si>
  <si>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</si>
  <si>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</si>
  <si>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</si>
  <si>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</si>
  <si>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</si>
  <si>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</si>
  <si>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</si>
  <si>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</si>
  <si>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</si>
  <si>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</si>
  <si>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</si>
  <si>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</si>
  <si>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</si>
  <si>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</si>
  <si>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</si>
  <si>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</si>
  <si>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</si>
  <si>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</si>
  <si>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</si>
  <si>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</si>
  <si>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</si>
  <si>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</si>
  <si>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</si>
  <si>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</si>
  <si>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</si>
  <si>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</si>
  <si>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</si>
  <si>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</si>
  <si>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</si>
  <si>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</si>
  <si>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</si>
  <si>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</si>
  <si>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</si>
  <si>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</si>
  <si>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</si>
  <si>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</si>
  <si>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</si>
  <si>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</si>
  <si>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</si>
  <si>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</si>
  <si>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</si>
  <si>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</si>
  <si>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</si>
  <si>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</si>
  <si>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</si>
  <si>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</si>
  <si>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</si>
  <si>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</si>
  <si>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</si>
  <si>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</si>
  <si>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</si>
  <si>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</si>
  <si>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</si>
  <si>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</si>
  <si>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</si>
  <si>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</si>
  <si>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</si>
  <si>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</si>
  <si>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</si>
  <si>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</si>
  <si>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</si>
  <si>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</si>
  <si>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</si>
  <si>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</si>
  <si>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</si>
  <si>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</si>
  <si>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</si>
  <si>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</si>
  <si>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</si>
  <si>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</si>
  <si>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</si>
  <si>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</si>
  <si>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</si>
  <si>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</si>
  <si>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</si>
  <si>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</si>
  <si>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</si>
  <si>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</si>
  <si>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</si>
  <si>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</si>
  <si>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</si>
  <si>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</si>
  <si>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</si>
  <si>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</si>
  <si>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</si>
  <si>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</si>
  <si>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</si>
  <si>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</si>
  <si>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</si>
  <si>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</si>
  <si>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</si>
  <si>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</si>
  <si>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</si>
  <si>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</si>
  <si>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</si>
  <si>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</si>
  <si>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</si>
  <si>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</si>
  <si>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</si>
  <si>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</si>
  <si>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</si>
  <si>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</si>
  <si>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</si>
  <si>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</si>
  <si>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</si>
  <si>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</si>
  <si>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</si>
  <si>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</si>
  <si>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</si>
  <si>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</si>
  <si>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</si>
  <si>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</si>
  <si>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</si>
  <si>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</si>
  <si>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</si>
  <si>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</si>
  <si>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</si>
  <si>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</si>
  <si>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</si>
  <si>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</si>
  <si>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</si>
  <si>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</si>
  <si>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</si>
  <si>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</si>
  <si>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</si>
  <si>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</si>
  <si>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</si>
  <si>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</si>
  <si>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</si>
  <si>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</si>
  <si>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</si>
  <si>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</si>
  <si>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</si>
  <si>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</si>
  <si>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</si>
  <si>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</si>
  <si>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</si>
  <si>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</si>
  <si>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</si>
  <si>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</si>
  <si>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</si>
  <si>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</si>
  <si>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</si>
  <si>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</si>
  <si>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</si>
  <si>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</si>
  <si>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</si>
  <si>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</si>
  <si>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</si>
  <si>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</si>
  <si>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</si>
  <si>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</si>
  <si>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</si>
  <si>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</si>
  <si>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</si>
  <si>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</si>
  <si>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</si>
  <si>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</si>
  <si>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</si>
  <si>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</si>
  <si>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</si>
  <si>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</si>
  <si>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</si>
  <si>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</si>
  <si>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</si>
  <si>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</si>
  <si>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</si>
  <si>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</si>
  <si>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</si>
  <si>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</si>
  <si>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</si>
  <si>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</si>
  <si>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</si>
  <si>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</si>
  <si>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</si>
  <si>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</si>
  <si>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</si>
  <si>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</si>
  <si>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</si>
  <si>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</si>
  <si>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</si>
  <si>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</si>
  <si>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</si>
  <si>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</si>
  <si>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</si>
  <si>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</si>
  <si>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</si>
  <si>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</si>
  <si>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</si>
  <si>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</si>
  <si>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</si>
  <si>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</si>
  <si>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</si>
  <si>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</si>
  <si>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</si>
  <si>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</si>
  <si>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</si>
  <si>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</si>
  <si>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</si>
  <si>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</si>
  <si>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</si>
  <si>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</si>
  <si>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</si>
  <si>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</si>
  <si>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</si>
  <si>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</si>
  <si>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</si>
  <si>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</si>
  <si>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</si>
  <si>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</si>
  <si>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</si>
  <si>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</si>
  <si>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</si>
  <si>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</si>
  <si>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</si>
  <si>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</si>
  <si>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</si>
  <si>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</si>
  <si>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</si>
  <si>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</si>
  <si>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</si>
  <si>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</si>
  <si>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</si>
  <si>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</si>
  <si>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</si>
  <si>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</si>
  <si>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</si>
  <si>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</si>
  <si>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</si>
  <si>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</si>
  <si>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</si>
  <si>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</si>
  <si>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</si>
  <si>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</si>
  <si>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</si>
  <si>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</si>
  <si>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</si>
  <si>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</si>
  <si>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</si>
  <si>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</si>
  <si>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</si>
  <si>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</si>
  <si>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</si>
  <si>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</si>
  <si>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</si>
  <si>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</si>
  <si>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</si>
  <si>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</si>
  <si>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</si>
  <si>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</si>
  <si>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</si>
  <si>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</si>
  <si>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</si>
  <si>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</si>
  <si>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</si>
  <si>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</si>
  <si>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</si>
  <si>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</si>
  <si>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</si>
  <si>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</si>
  <si>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</si>
  <si>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</si>
  <si>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</si>
  <si>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</si>
  <si>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</si>
  <si>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</si>
  <si>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</si>
  <si>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</si>
  <si>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</si>
  <si>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</si>
  <si>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</si>
  <si>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</si>
  <si>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</si>
  <si>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</si>
  <si>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</si>
  <si>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</si>
  <si>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</si>
  <si>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</si>
  <si>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</si>
  <si>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</si>
  <si>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</si>
  <si>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</si>
  <si>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</si>
  <si>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</si>
  <si>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</si>
  <si>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</si>
  <si>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</si>
  <si>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</si>
  <si>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</si>
  <si>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</si>
  <si>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</si>
  <si>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</si>
  <si>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</si>
  <si>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</si>
  <si>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</si>
  <si>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</si>
  <si>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</si>
  <si>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</si>
  <si>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</si>
  <si>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</si>
  <si>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</si>
  <si>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</si>
  <si>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</si>
  <si>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</si>
  <si>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</si>
  <si>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</si>
  <si>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</si>
  <si>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</si>
  <si>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</si>
  <si>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</si>
  <si>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</si>
  <si>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</si>
  <si>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</si>
  <si>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</si>
  <si>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</si>
  <si>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</si>
  <si>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</si>
  <si>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</si>
  <si>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</si>
  <si>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</si>
  <si>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</si>
  <si>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</si>
  <si>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</si>
  <si>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</si>
  <si>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</si>
  <si>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</si>
  <si>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</si>
  <si>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</si>
  <si>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</si>
  <si>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</si>
  <si>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</si>
  <si>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</si>
  <si>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</si>
  <si>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</si>
  <si>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</si>
  <si>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</si>
  <si>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</si>
  <si>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</si>
  <si>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</si>
  <si>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</si>
  <si>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</si>
  <si>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</si>
  <si>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</si>
  <si>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</si>
  <si>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</si>
  <si>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</si>
  <si>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</si>
  <si>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</si>
  <si>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</si>
  <si>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</si>
  <si>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</si>
  <si>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</si>
  <si>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</si>
  <si>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</si>
  <si>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</si>
  <si>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</si>
  <si>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</si>
  <si>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</si>
  <si>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</si>
  <si>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</si>
  <si>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</si>
  <si>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</si>
  <si>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</si>
  <si>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</si>
  <si>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</si>
  <si>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</si>
  <si>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</si>
  <si>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</si>
  <si>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</si>
  <si>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</si>
  <si>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</si>
  <si>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</si>
  <si>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</si>
  <si>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</si>
  <si>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</si>
  <si>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</si>
  <si>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</si>
  <si>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</si>
  <si>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</si>
  <si>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</si>
  <si>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</si>
  <si>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</si>
  <si>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</si>
  <si>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</si>
  <si>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</si>
  <si>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</si>
  <si>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</si>
  <si>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</si>
  <si>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</si>
  <si>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</si>
  <si>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</si>
  <si>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</si>
  <si>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</si>
  <si>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</si>
  <si>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</si>
  <si>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</si>
  <si>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</si>
  <si>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</si>
  <si>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</si>
  <si>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</si>
  <si>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</si>
  <si>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</si>
  <si>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</si>
  <si>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</si>
  <si>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</si>
  <si>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</si>
  <si>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</si>
  <si>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</si>
  <si>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</si>
  <si>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</si>
  <si>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</si>
  <si>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</si>
  <si>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</si>
  <si>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</si>
  <si>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</si>
  <si>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</si>
  <si>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</si>
  <si>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</si>
  <si>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</si>
  <si>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</si>
  <si>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</si>
  <si>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</si>
  <si>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</si>
  <si>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</si>
  <si>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</si>
  <si>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</si>
  <si>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</si>
  <si>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</si>
  <si>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</si>
  <si>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</si>
  <si>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</si>
  <si>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</si>
  <si>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</si>
  <si>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</si>
  <si>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</si>
  <si>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</si>
  <si>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</si>
  <si>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</si>
  <si>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</si>
  <si>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</si>
  <si>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</si>
  <si>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</si>
  <si>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</si>
  <si>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</si>
  <si>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</si>
  <si>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</si>
  <si>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</si>
  <si>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</si>
  <si>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</si>
  <si>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</si>
  <si>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</si>
  <si>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</si>
  <si>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</si>
  <si>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</si>
  <si>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</si>
  <si>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</si>
  <si>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</si>
  <si>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</si>
  <si>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</si>
  <si>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</si>
  <si>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</si>
  <si>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</si>
  <si>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</si>
  <si>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</si>
  <si>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</si>
  <si>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</si>
  <si>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</si>
  <si>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</si>
  <si>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</si>
  <si>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</si>
  <si>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</si>
  <si>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</si>
  <si>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</si>
  <si>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</si>
  <si>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</si>
  <si>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</si>
  <si>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</si>
  <si>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</si>
  <si>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</si>
  <si>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</si>
  <si>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</si>
  <si>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</si>
  <si>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</si>
  <si>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</si>
  <si>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</si>
  <si>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</si>
  <si>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</si>
  <si>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</si>
  <si>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</si>
  <si>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</si>
  <si>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</si>
  <si>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</si>
  <si>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</si>
  <si>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</si>
  <si>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</si>
  <si>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</si>
  <si>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</si>
  <si>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</si>
  <si>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</si>
  <si>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</si>
  <si>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</si>
  <si>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</si>
  <si>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</si>
  <si>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</si>
  <si>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</si>
  <si>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</si>
  <si>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</si>
  <si>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</si>
  <si>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</si>
  <si>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</si>
  <si>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</si>
  <si>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</si>
  <si>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</si>
  <si>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</si>
  <si>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</si>
  <si>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</si>
  <si>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</si>
  <si>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</si>
  <si>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</si>
  <si>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</si>
  <si>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</si>
  <si>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</si>
  <si>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</si>
  <si>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</si>
  <si>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</si>
  <si>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</si>
  <si>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</si>
  <si>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</si>
  <si>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</si>
  <si>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</si>
  <si>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</si>
  <si>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</si>
  <si>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</si>
  <si>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</si>
  <si>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</si>
  <si>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</si>
  <si>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</si>
  <si>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</si>
  <si>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</si>
  <si>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</si>
  <si>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</si>
  <si>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</si>
  <si>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</si>
  <si>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</si>
  <si>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</si>
  <si>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</si>
  <si>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</si>
  <si>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</si>
  <si>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</si>
  <si>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</si>
  <si>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</si>
  <si>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</si>
  <si>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</si>
  <si>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</si>
  <si>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</si>
  <si>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</si>
  <si>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</si>
  <si>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</si>
  <si>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</si>
  <si>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</si>
  <si>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</si>
  <si>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</si>
  <si>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</si>
  <si>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</si>
  <si>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</si>
  <si>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</si>
  <si>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</si>
  <si>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</si>
  <si>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</si>
  <si>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</si>
  <si>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</si>
  <si>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</si>
  <si>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</si>
  <si>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</si>
  <si>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</si>
  <si>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</si>
  <si>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</si>
  <si>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</si>
  <si>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</si>
  <si>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</si>
  <si>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</si>
  <si>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</si>
  <si>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</si>
  <si>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</si>
  <si>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</si>
  <si>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</si>
  <si>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</si>
  <si>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</si>
  <si>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</si>
  <si>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</si>
  <si>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</si>
  <si>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</si>
  <si>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</si>
  <si>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</si>
  <si>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</si>
  <si>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</si>
  <si>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</si>
  <si>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</si>
  <si>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</si>
  <si>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</si>
  <si>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</si>
  <si>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</si>
  <si>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</si>
  <si>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</si>
  <si>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</si>
  <si>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</si>
  <si>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</si>
  <si>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</si>
  <si>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</si>
  <si>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</si>
  <si>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</si>
  <si>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</si>
  <si>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</si>
  <si>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</si>
  <si>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</si>
  <si>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</si>
  <si>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</si>
  <si>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</si>
  <si>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</si>
  <si>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</si>
  <si>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</si>
  <si>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</si>
  <si>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</si>
  <si>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</si>
  <si>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</si>
  <si>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</si>
  <si>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</si>
  <si>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</si>
  <si>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</si>
  <si>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</si>
  <si>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</si>
  <si>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</si>
  <si>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</si>
  <si>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</si>
  <si>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</si>
  <si>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</si>
  <si>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</si>
  <si>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</si>
  <si>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</si>
  <si>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</si>
  <si>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</si>
  <si>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</si>
  <si>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</si>
  <si>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</si>
  <si>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</si>
  <si>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</si>
  <si>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</si>
  <si>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</si>
  <si>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</si>
  <si>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</si>
  <si>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</si>
  <si>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</si>
  <si>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</si>
  <si>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</si>
  <si>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</si>
  <si>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</si>
  <si>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</si>
  <si>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</si>
  <si>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</si>
  <si>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</si>
  <si>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</si>
  <si>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</si>
  <si>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</si>
  <si>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</si>
  <si>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</si>
  <si>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</si>
  <si>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</si>
  <si>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</si>
  <si>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</si>
  <si>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</si>
  <si>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</si>
  <si>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</si>
  <si>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</si>
  <si>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</si>
  <si>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</si>
  <si>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</si>
  <si>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</si>
  <si>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</si>
  <si>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</si>
  <si>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</si>
  <si>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</si>
  <si>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</si>
  <si>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</si>
  <si>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</si>
  <si>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</si>
  <si>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</si>
  <si>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</si>
  <si>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</si>
  <si>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</si>
  <si>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</si>
  <si>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</si>
  <si>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</si>
  <si>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</si>
  <si>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</si>
  <si>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</si>
  <si>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</si>
  <si>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</si>
  <si>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</si>
  <si>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</si>
  <si>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</si>
  <si>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</si>
  <si>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</si>
  <si>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</si>
  <si>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</si>
  <si>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</si>
  <si>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</si>
  <si>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</si>
  <si>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</si>
  <si>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</si>
  <si>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</si>
  <si>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</si>
  <si>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</si>
  <si>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</si>
  <si>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</si>
  <si>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</si>
  <si>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</si>
  <si>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</si>
  <si>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</si>
  <si>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</si>
  <si>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</si>
  <si>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</si>
  <si>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</si>
  <si>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</si>
  <si>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</si>
  <si>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</si>
  <si>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</si>
  <si>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</si>
  <si>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</si>
  <si>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</si>
  <si>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</si>
  <si>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</si>
  <si>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</si>
  <si>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</si>
  <si>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</si>
  <si>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</si>
  <si>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</si>
  <si>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</si>
  <si>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</si>
  <si>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</si>
  <si>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</si>
  <si>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</si>
  <si>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</si>
  <si>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</si>
  <si>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</si>
  <si>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</si>
  <si>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</si>
  <si>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</si>
  <si>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</si>
  <si>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</si>
  <si>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</si>
  <si>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</si>
  <si>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</si>
  <si>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</si>
  <si>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</si>
  <si>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</si>
  <si>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</si>
  <si>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</si>
  <si>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</si>
  <si>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</si>
  <si>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</si>
  <si>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</si>
  <si>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</si>
  <si>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</si>
  <si>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</si>
  <si>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</si>
  <si>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</si>
  <si>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</si>
  <si>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</si>
  <si>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</si>
  <si>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</si>
  <si>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</si>
  <si>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</si>
  <si>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</si>
  <si>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</si>
  <si>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</si>
  <si>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</si>
  <si>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</si>
  <si>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</si>
  <si>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</si>
  <si>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</si>
  <si>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</si>
  <si>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</si>
  <si>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</si>
  <si>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</si>
  <si>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</si>
  <si>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</si>
  <si>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</si>
  <si>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</si>
  <si>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</si>
  <si>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</si>
  <si>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</si>
  <si>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</si>
  <si>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</si>
  <si>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</si>
  <si>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</si>
  <si>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</si>
  <si>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</si>
  <si>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</si>
  <si>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</si>
  <si>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</si>
  <si>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</si>
  <si>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</si>
  <si>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</si>
  <si>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</si>
  <si>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</si>
  <si>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</si>
  <si>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</si>
  <si>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</si>
  <si>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</si>
  <si>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</si>
  <si>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</si>
  <si>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</si>
  <si>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</si>
  <si>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</si>
  <si>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</si>
  <si>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</si>
  <si>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</si>
  <si>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</si>
  <si>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</si>
  <si>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</si>
  <si>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</si>
  <si>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</si>
  <si>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</si>
  <si>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</si>
  <si>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</si>
  <si>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</si>
  <si>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</si>
  <si>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</si>
  <si>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</si>
  <si>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</si>
  <si>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</si>
  <si>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</si>
  <si>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</si>
  <si>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</si>
  <si>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</si>
  <si>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</si>
  <si>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</si>
  <si>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</si>
  <si>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</si>
  <si>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</si>
  <si>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</si>
  <si>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</si>
  <si>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</si>
  <si>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</si>
  <si>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</si>
  <si>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</si>
  <si>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</si>
  <si>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</si>
  <si>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</si>
  <si>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</si>
  <si>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</si>
  <si>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</si>
  <si>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</si>
  <si>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</si>
  <si>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</si>
  <si>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</si>
  <si>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</si>
  <si>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</si>
  <si>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</si>
  <si>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</si>
  <si>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</si>
  <si>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</si>
  <si>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</si>
  <si>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</si>
  <si>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</si>
  <si>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</si>
  <si>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</si>
  <si>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</si>
  <si>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</si>
  <si>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</si>
  <si>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</si>
  <si>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</si>
  <si>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</si>
  <si>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</si>
  <si>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</si>
  <si>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</si>
  <si>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</si>
  <si>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</si>
  <si>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</si>
  <si>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</si>
  <si>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</si>
  <si>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</si>
  <si>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</si>
  <si>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</si>
  <si>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</si>
  <si>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</si>
  <si>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</si>
  <si>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</si>
  <si>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</si>
  <si>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</si>
  <si>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</si>
  <si>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</si>
  <si>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</si>
  <si>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</si>
  <si>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</si>
  <si>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</si>
  <si>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</si>
  <si>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</si>
  <si>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</si>
  <si>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</si>
  <si>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</si>
  <si>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</si>
  <si>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</si>
  <si>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</si>
  <si>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</si>
  <si>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</si>
  <si>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</si>
  <si>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</si>
  <si>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</si>
  <si>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</si>
  <si>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</si>
  <si>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</si>
  <si>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</si>
  <si>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</si>
  <si>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</si>
  <si>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</si>
  <si>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</si>
  <si>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</si>
  <si>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</si>
  <si>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</si>
  <si>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</si>
  <si>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</si>
  <si>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</si>
  <si>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</si>
  <si>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</si>
  <si>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</si>
  <si>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</si>
  <si>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</si>
  <si>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</si>
  <si>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</si>
  <si>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</si>
  <si>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</si>
  <si>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</si>
  <si>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</si>
  <si>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</si>
  <si>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</si>
  <si>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</si>
  <si>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</si>
  <si>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</si>
  <si>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</si>
  <si>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</si>
  <si>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</si>
  <si>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</si>
  <si>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</si>
  <si>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</si>
  <si>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</si>
  <si>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</si>
  <si>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</si>
  <si>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</si>
  <si>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</si>
  <si>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</si>
  <si>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</si>
  <si>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</si>
  <si>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</si>
  <si>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</si>
  <si>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</si>
  <si>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</si>
  <si>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</si>
  <si>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</si>
  <si>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</si>
  <si>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</si>
  <si>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</si>
  <si>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</si>
  <si>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</si>
  <si>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</si>
  <si>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</si>
  <si>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</si>
  <si>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</si>
  <si>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</si>
  <si>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</si>
  <si>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</si>
  <si>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</si>
  <si>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</si>
  <si>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</si>
  <si>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</si>
  <si>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</si>
  <si>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</si>
  <si>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</si>
  <si>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</si>
  <si>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</si>
  <si>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</si>
  <si>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</si>
  <si>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</si>
  <si>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</si>
  <si>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</si>
  <si>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</si>
  <si>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</si>
  <si>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</si>
  <si>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</si>
  <si>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</si>
  <si>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</si>
  <si>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</si>
  <si>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</si>
  <si>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</si>
  <si>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</si>
  <si>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</si>
  <si>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</si>
  <si>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</si>
  <si>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</si>
  <si>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</si>
  <si>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</si>
  <si>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</si>
  <si>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</si>
  <si>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</si>
  <si>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</si>
  <si>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</si>
  <si>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</si>
  <si>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</si>
  <si>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</si>
  <si>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</si>
  <si>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</si>
  <si>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</si>
  <si>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</si>
  <si>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</si>
  <si>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</si>
  <si>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</si>
  <si>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</si>
  <si>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</si>
  <si>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</si>
  <si>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</si>
  <si>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</si>
  <si>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</si>
  <si>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</si>
  <si>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</si>
  <si>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</si>
  <si>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</si>
  <si>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</si>
  <si>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</si>
  <si>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</si>
  <si>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</si>
  <si>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</si>
  <si>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</si>
  <si>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</si>
  <si>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</si>
  <si>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</si>
  <si>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</si>
  <si>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</si>
  <si>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</si>
  <si>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</si>
  <si>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</si>
  <si>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</si>
  <si>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</si>
  <si>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</si>
  <si>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</si>
  <si>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</si>
  <si>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</si>
  <si>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</si>
  <si>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</si>
  <si>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</si>
  <si>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</si>
  <si>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</si>
  <si>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</si>
  <si>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</si>
  <si>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</si>
  <si>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</si>
  <si>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</si>
  <si>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</si>
  <si>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</si>
  <si>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</si>
  <si>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</si>
  <si>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</si>
  <si>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</si>
  <si>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</si>
  <si>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</si>
  <si>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</si>
  <si>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</si>
  <si>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</si>
  <si>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</si>
  <si>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</si>
  <si>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</si>
  <si>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</si>
  <si>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</si>
  <si>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</si>
  <si>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</si>
  <si>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</si>
  <si>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</si>
  <si>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</si>
  <si>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</si>
  <si>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</si>
  <si>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</si>
  <si>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</si>
  <si>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</si>
  <si>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</si>
  <si>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</si>
  <si>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</si>
  <si>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</si>
  <si>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</si>
  <si>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</si>
  <si>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</si>
  <si>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</si>
  <si>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</si>
  <si>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</si>
  <si>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</si>
  <si>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</si>
  <si>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</si>
  <si>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</si>
  <si>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</si>
  <si>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</si>
  <si>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</si>
  <si>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</si>
  <si>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</si>
  <si>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</si>
  <si>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</si>
  <si>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</si>
  <si>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</si>
  <si>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</si>
  <si>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</si>
  <si>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</si>
  <si>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</si>
  <si>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</si>
  <si>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</si>
  <si>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</si>
  <si>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</si>
  <si>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</si>
  <si>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</si>
  <si>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</si>
  <si>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</si>
  <si>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</si>
  <si>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</si>
  <si>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</si>
  <si>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</si>
  <si>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</si>
  <si>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</si>
  <si>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</si>
  <si>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</si>
  <si>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</si>
  <si>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</si>
  <si>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</si>
  <si>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</si>
  <si>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</si>
  <si>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</si>
  <si>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</si>
  <si>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</si>
  <si>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</si>
  <si>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</si>
  <si>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</si>
  <si>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</si>
  <si>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</si>
  <si>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</si>
  <si>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</si>
  <si>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</si>
  <si>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</si>
  <si>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</si>
  <si>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</si>
  <si>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</si>
  <si>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</si>
  <si>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</si>
  <si>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</si>
  <si>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</si>
  <si>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</si>
  <si>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</si>
  <si>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</si>
  <si>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</si>
  <si>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</si>
  <si>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</si>
  <si>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</si>
  <si>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</si>
  <si>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</si>
  <si>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</si>
  <si>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</si>
  <si>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</si>
  <si>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</si>
  <si>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</si>
  <si>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</si>
  <si>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</si>
  <si>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</si>
  <si>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</si>
  <si>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</si>
  <si>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</si>
  <si>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</si>
  <si>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</si>
  <si>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</si>
  <si>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</si>
  <si>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</si>
  <si>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</si>
  <si>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</si>
  <si>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</si>
  <si>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</si>
  <si>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</si>
  <si>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</si>
  <si>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</si>
  <si>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</si>
  <si>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</si>
  <si>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</si>
  <si>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</si>
  <si>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</si>
  <si>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</si>
  <si>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</si>
  <si>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</si>
  <si>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</si>
  <si>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</si>
  <si>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</si>
  <si>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</si>
  <si>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</si>
  <si>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</si>
  <si>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</si>
  <si>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</si>
  <si>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</si>
  <si>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</si>
  <si>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</si>
  <si>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</si>
  <si>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</si>
  <si>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</si>
  <si>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</si>
  <si>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</si>
  <si>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</si>
  <si>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</si>
  <si>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</si>
  <si>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</si>
  <si>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</si>
  <si>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</si>
  <si>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</si>
  <si>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</si>
  <si>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</si>
  <si>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</si>
  <si>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</si>
  <si>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</si>
  <si>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</si>
  <si>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</si>
  <si>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</si>
  <si>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</si>
  <si>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</si>
  <si>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</si>
  <si>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</si>
  <si>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</si>
  <si>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</si>
  <si>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</si>
  <si>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</si>
  <si>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</si>
  <si>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</si>
  <si>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</si>
  <si>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</si>
  <si>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</si>
  <si>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</si>
  <si>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</si>
  <si>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</si>
  <si>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</si>
  <si>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</si>
  <si>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</si>
  <si>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</si>
  <si>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</si>
  <si>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</si>
  <si>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</si>
  <si>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</si>
  <si>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</si>
  <si>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</si>
  <si>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</si>
  <si>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</si>
  <si>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</si>
  <si>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</si>
  <si>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</si>
  <si>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</si>
  <si>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</si>
  <si>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</si>
  <si>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</si>
  <si>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</si>
  <si>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</si>
  <si>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</si>
  <si>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</si>
  <si>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</si>
  <si>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</si>
  <si>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</si>
  <si>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</si>
  <si>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</si>
  <si>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</si>
  <si>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</si>
  <si>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</si>
  <si>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</si>
  <si>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</si>
  <si>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</si>
  <si>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</si>
  <si>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</si>
  <si>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</si>
  <si>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</si>
  <si>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</si>
  <si>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</si>
  <si>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</si>
  <si>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</si>
  <si>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</si>
  <si>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</si>
  <si>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</si>
  <si>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</si>
  <si>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</si>
  <si>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</si>
  <si>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</si>
  <si>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</si>
  <si>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</si>
  <si>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</si>
  <si>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</si>
  <si>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</si>
  <si>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</si>
  <si>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</si>
  <si>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</si>
  <si>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</si>
  <si>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</si>
  <si>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</si>
  <si>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</si>
  <si>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</si>
  <si>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</si>
  <si>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</si>
  <si>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</si>
  <si>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</si>
  <si>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</si>
  <si>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</si>
  <si>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</si>
  <si>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</si>
  <si>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</si>
  <si>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</si>
  <si>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</si>
  <si>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</si>
  <si>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</si>
  <si>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</si>
  <si>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</si>
  <si>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</si>
  <si>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</si>
  <si>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</si>
  <si>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</si>
  <si>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</si>
  <si>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</si>
  <si>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</si>
  <si>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</si>
  <si>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</si>
  <si>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</si>
  <si>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</si>
  <si>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</si>
  <si>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</si>
  <si>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</si>
  <si>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</si>
  <si>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</si>
  <si>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</si>
  <si>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</si>
  <si>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</si>
  <si>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</si>
  <si>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</si>
  <si>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</si>
  <si>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</si>
  <si>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</si>
  <si>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</si>
  <si>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</si>
  <si>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</si>
  <si>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</si>
  <si>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</si>
  <si>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</si>
  <si>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</si>
  <si>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</si>
  <si>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</si>
  <si>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</si>
  <si>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</si>
  <si>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</si>
  <si>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</si>
  <si>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</si>
  <si>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</si>
  <si>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</si>
  <si>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</si>
  <si>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</si>
  <si>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</si>
  <si>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</si>
  <si>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</si>
  <si>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</si>
  <si>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</si>
  <si>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</si>
  <si>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</si>
  <si>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</si>
  <si>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</si>
  <si>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</si>
  <si>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</si>
  <si>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</si>
  <si>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</si>
  <si>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</si>
  <si>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</si>
  <si>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</si>
  <si>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</si>
  <si>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</si>
  <si>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</si>
  <si>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</si>
  <si>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</si>
  <si>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</si>
  <si>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</si>
  <si>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</si>
  <si>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</si>
  <si>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</si>
  <si>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</si>
  <si>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</si>
  <si>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</si>
  <si>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</si>
  <si>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</si>
  <si>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</si>
  <si>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</si>
  <si>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</si>
  <si>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</si>
  <si>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</si>
  <si>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</si>
  <si>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</si>
  <si>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</si>
  <si>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</si>
  <si>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</si>
  <si>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</si>
  <si>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</si>
  <si>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</si>
  <si>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</si>
  <si>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</si>
  <si>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</si>
  <si>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</si>
  <si>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</si>
  <si>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</si>
  <si>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</si>
  <si>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</si>
  <si>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</si>
  <si>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</si>
  <si>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</si>
  <si>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</si>
  <si>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</si>
  <si>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</si>
  <si>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</si>
  <si>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</si>
  <si>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</si>
  <si>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</si>
  <si>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</si>
  <si>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</si>
  <si>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</si>
  <si>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</si>
  <si>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</si>
  <si>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</si>
  <si>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</si>
  <si>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</si>
  <si>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</si>
  <si>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</si>
  <si>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</si>
  <si>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</si>
  <si>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</si>
  <si>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</si>
  <si>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</si>
  <si>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</si>
  <si>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</si>
  <si>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</si>
  <si>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</si>
  <si>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</si>
  <si>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</si>
  <si>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</si>
  <si>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</si>
  <si>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</si>
  <si>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</si>
  <si>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</si>
  <si>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</si>
  <si>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</si>
  <si>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</si>
  <si>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</si>
  <si>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</si>
  <si>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</si>
  <si>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</si>
  <si>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</si>
  <si>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</si>
  <si>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</si>
  <si>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</si>
  <si>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</si>
  <si>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</si>
  <si>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</si>
  <si>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</si>
  <si>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</si>
  <si>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</si>
  <si>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</si>
  <si>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</si>
  <si>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</si>
  <si>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</si>
  <si>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</si>
  <si>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</si>
  <si>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</si>
  <si>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</si>
  <si>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</si>
  <si>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</si>
  <si>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</si>
  <si>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</si>
  <si>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</si>
  <si>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</si>
  <si>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</si>
  <si>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</si>
  <si>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</si>
  <si>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</si>
  <si>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</si>
  <si>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</si>
  <si>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</si>
  <si>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</si>
  <si>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</si>
  <si>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</si>
  <si>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</si>
  <si>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</si>
  <si>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</si>
  <si>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</si>
  <si>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</si>
  <si>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</si>
  <si>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</si>
  <si>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</si>
  <si>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</si>
  <si>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</si>
  <si>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</si>
  <si>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</si>
  <si>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</si>
  <si>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</si>
  <si>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</si>
  <si>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</si>
  <si>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</si>
  <si>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</si>
  <si>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</si>
  <si>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</si>
  <si>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</si>
  <si>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</si>
  <si>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</si>
  <si>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</si>
  <si>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</si>
  <si>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</si>
  <si>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</si>
  <si>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</si>
  <si>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</si>
  <si>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</si>
  <si>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</si>
  <si>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</si>
  <si>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</si>
  <si>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</si>
  <si>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</si>
  <si>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</si>
  <si>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</si>
  <si>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</si>
  <si>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</si>
  <si>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</si>
  <si>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</si>
  <si>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</si>
  <si>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</si>
  <si>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</si>
  <si>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</si>
  <si>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</si>
  <si>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</si>
  <si>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</si>
  <si>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</si>
  <si>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</si>
  <si>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</si>
  <si>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</si>
  <si>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</si>
  <si>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</si>
  <si>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</si>
  <si>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</si>
  <si>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</si>
  <si>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</si>
  <si>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</si>
  <si>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</si>
  <si>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</si>
  <si>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</si>
  <si>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</si>
  <si>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</si>
  <si>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</si>
  <si>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</si>
  <si>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</si>
  <si>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</si>
  <si>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</si>
  <si>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</si>
  <si>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</si>
  <si>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</si>
  <si>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</si>
  <si>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</si>
  <si>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</si>
  <si>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</si>
  <si>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</si>
  <si>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</si>
  <si>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</si>
  <si>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</si>
  <si>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</si>
  <si>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</si>
  <si>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</si>
  <si>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</si>
  <si>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</si>
  <si>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</si>
  <si>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</si>
  <si>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</si>
  <si>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</si>
  <si>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</si>
  <si>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</si>
  <si>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</si>
  <si>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</si>
  <si>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</si>
  <si>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</si>
  <si>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</si>
  <si>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</si>
  <si>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</si>
  <si>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</si>
  <si>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</si>
  <si>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</si>
  <si>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</si>
  <si>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</si>
  <si>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</si>
  <si>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</si>
  <si>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</si>
  <si>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</si>
  <si>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</si>
  <si>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</si>
  <si>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</si>
  <si>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</si>
  <si>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</si>
  <si>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</si>
  <si>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</si>
  <si>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</si>
  <si>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</si>
  <si>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</si>
  <si>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</si>
  <si>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</si>
  <si>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</si>
  <si>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</si>
  <si>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</si>
  <si>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</si>
  <si>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</si>
  <si>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</si>
  <si>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</si>
  <si>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</si>
  <si>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</si>
  <si>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</si>
  <si>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</si>
  <si>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</si>
  <si>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</si>
  <si>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</si>
  <si>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</si>
  <si>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</si>
  <si>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</si>
  <si>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</si>
  <si>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</si>
  <si>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</si>
  <si>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</si>
  <si>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</si>
  <si>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</si>
  <si>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</si>
  <si>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</si>
  <si>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</si>
  <si>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</si>
  <si>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</si>
  <si>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</si>
  <si>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</si>
  <si>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</si>
  <si>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</si>
  <si>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</si>
  <si>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</si>
  <si>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</si>
  <si>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</si>
  <si>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</si>
  <si>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</si>
  <si>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</si>
  <si>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</si>
  <si>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</si>
  <si>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</si>
  <si>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</si>
  <si>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</si>
  <si>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</si>
  <si>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</si>
  <si>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</si>
  <si>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</si>
  <si>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</si>
  <si>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</si>
  <si>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</si>
  <si>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</si>
  <si>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</si>
  <si>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</si>
  <si>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</si>
  <si>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</si>
  <si>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</si>
  <si>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</si>
  <si>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</si>
  <si>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</si>
  <si>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</si>
  <si>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</si>
  <si>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</si>
  <si>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</si>
  <si>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</si>
  <si>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</si>
  <si>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</si>
  <si>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</si>
  <si>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</si>
  <si>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</si>
  <si>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</si>
  <si>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</si>
  <si>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</si>
  <si>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</si>
  <si>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</si>
  <si>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</si>
  <si>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</si>
  <si>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</si>
  <si>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</si>
  <si>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</si>
  <si>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</si>
  <si>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</si>
  <si>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</si>
  <si>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</si>
  <si>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</si>
  <si>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</si>
  <si>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</si>
  <si>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</si>
  <si>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</si>
  <si>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</si>
  <si>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</si>
  <si>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</si>
  <si>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</si>
  <si>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</si>
  <si>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</si>
  <si>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</si>
  <si>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</si>
  <si>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</si>
  <si>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</si>
  <si>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</si>
  <si>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</si>
  <si>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</si>
  <si>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</si>
  <si>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</si>
  <si>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</si>
  <si>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</si>
  <si>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</si>
  <si>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</si>
  <si>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</si>
  <si>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</si>
  <si>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</si>
  <si>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</si>
  <si>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</si>
  <si>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</si>
  <si>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</si>
  <si>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</si>
  <si>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</si>
  <si>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</si>
  <si>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</si>
  <si>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</si>
  <si>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</si>
  <si>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</si>
  <si>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</si>
  <si>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</si>
  <si>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</si>
  <si>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</si>
  <si>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</si>
  <si>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</si>
  <si>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</si>
  <si>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</si>
  <si>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</si>
  <si>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</si>
  <si>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</si>
  <si>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</si>
  <si>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</si>
  <si>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</si>
  <si>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</si>
  <si>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</si>
  <si>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</si>
  <si>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</si>
  <si>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</si>
  <si>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</si>
  <si>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</si>
  <si>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</si>
  <si>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</si>
  <si>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</si>
  <si>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</si>
  <si>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</si>
  <si>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</si>
  <si>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</si>
  <si>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</si>
  <si>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</si>
  <si>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</si>
  <si>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</si>
  <si>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</si>
  <si>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</si>
  <si>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</si>
  <si>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</si>
  <si>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</si>
  <si>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</si>
  <si>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</si>
  <si>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</si>
  <si>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</si>
  <si>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</si>
  <si>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</si>
  <si>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</si>
  <si>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</si>
  <si>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</si>
  <si>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</si>
  <si>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</si>
  <si>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</si>
  <si>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</si>
  <si>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</si>
  <si>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</si>
  <si>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</si>
  <si>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</si>
  <si>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</si>
  <si>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</si>
  <si>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</si>
  <si>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</si>
  <si>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</si>
  <si>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</si>
  <si>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</si>
  <si>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</si>
  <si>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</si>
  <si>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</si>
  <si>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</si>
  <si>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</si>
  <si>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</si>
  <si>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</si>
  <si>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</si>
  <si>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</si>
  <si>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</si>
  <si>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</si>
  <si>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</si>
  <si>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</si>
  <si>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</si>
  <si>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</si>
  <si>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</si>
  <si>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</si>
  <si>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</si>
  <si>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</si>
  <si>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</si>
  <si>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</si>
  <si>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</si>
  <si>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</si>
  <si>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</si>
  <si>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</si>
  <si>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</si>
  <si>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</si>
  <si>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</si>
  <si>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</si>
  <si>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</si>
  <si>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</si>
  <si>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</si>
  <si>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</si>
  <si>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</si>
  <si>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</si>
  <si>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</si>
  <si>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</si>
  <si>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</si>
  <si>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</si>
  <si>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</si>
  <si>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</si>
  <si>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</si>
  <si>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</si>
  <si>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</si>
  <si>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</si>
  <si>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</si>
  <si>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</si>
  <si>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</si>
  <si>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</si>
  <si>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</si>
  <si>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</si>
  <si>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</si>
  <si>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</si>
  <si>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</si>
  <si>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</si>
  <si>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</si>
  <si>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</si>
  <si>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</si>
  <si>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</si>
  <si>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</si>
  <si>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</si>
  <si>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</si>
  <si>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</si>
  <si>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</si>
  <si>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</si>
  <si>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</si>
  <si>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</si>
  <si>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</si>
  <si>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</si>
  <si>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</si>
  <si>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</si>
  <si>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</si>
  <si>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</si>
  <si>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</si>
  <si>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</si>
  <si>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</si>
  <si>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</si>
  <si>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</si>
  <si>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</si>
  <si>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</si>
  <si>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</si>
  <si>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</si>
  <si>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</si>
  <si>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</si>
  <si>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</si>
  <si>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</si>
  <si>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</si>
  <si>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</si>
  <si>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</si>
  <si>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</si>
  <si>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</si>
  <si>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</si>
  <si>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</si>
  <si>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</si>
  <si>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</si>
  <si>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</si>
  <si>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</si>
  <si>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</si>
  <si>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</si>
  <si>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</si>
  <si>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</si>
  <si>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</si>
  <si>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</si>
  <si>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</si>
  <si>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</si>
  <si>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</si>
  <si>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</si>
  <si>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</si>
  <si>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</si>
  <si>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</si>
  <si>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</si>
  <si>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</si>
  <si>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</si>
  <si>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</si>
  <si>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</si>
  <si>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</si>
  <si>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</si>
  <si>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</si>
  <si>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</si>
  <si>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</si>
  <si>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</si>
  <si>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</si>
  <si>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</si>
  <si>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</si>
  <si>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</si>
  <si>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</si>
  <si>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</si>
  <si>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</si>
  <si>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</si>
  <si>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</si>
  <si>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</si>
  <si>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</si>
  <si>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</si>
  <si>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</si>
  <si>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</si>
  <si>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</si>
  <si>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</si>
  <si>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</si>
  <si>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</si>
  <si>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</si>
  <si>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</si>
  <si>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</si>
  <si>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</si>
  <si>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</si>
  <si>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</si>
  <si>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</si>
  <si>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</si>
  <si>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</si>
  <si>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</si>
  <si>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</si>
  <si>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</si>
  <si>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</si>
  <si>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</si>
  <si>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</si>
  <si>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</si>
  <si>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</si>
  <si>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</si>
  <si>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</si>
  <si>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</si>
  <si>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</si>
  <si>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</si>
  <si>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</si>
  <si>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</si>
  <si>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</si>
  <si>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</si>
  <si>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</si>
  <si>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</si>
  <si>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</si>
  <si>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</si>
  <si>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</si>
  <si>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</si>
  <si>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</si>
  <si>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</si>
  <si>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</si>
  <si>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</si>
  <si>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</si>
  <si>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</si>
  <si>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</si>
  <si>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</si>
  <si>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</si>
  <si>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</si>
  <si>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</si>
  <si>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</si>
  <si>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</si>
  <si>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</si>
  <si>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</si>
  <si>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</si>
  <si>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</si>
  <si>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</si>
  <si>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</si>
  <si>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</si>
  <si>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</si>
  <si>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</si>
  <si>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</si>
  <si>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</si>
  <si>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</si>
  <si>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</si>
  <si>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</si>
  <si>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</si>
  <si>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</si>
  <si>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</si>
  <si>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</si>
  <si>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</si>
  <si>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</si>
  <si>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</si>
  <si>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</si>
  <si>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</si>
  <si>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</si>
  <si>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</si>
  <si>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</si>
  <si>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</si>
  <si>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</si>
  <si>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</si>
  <si>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</si>
  <si>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</si>
  <si>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</si>
  <si>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</si>
  <si>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</si>
  <si>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</si>
  <si>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</si>
  <si>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</si>
  <si>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</si>
  <si>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</si>
  <si>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</si>
  <si>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</si>
  <si>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</si>
  <si>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</si>
  <si>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</si>
  <si>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</si>
  <si>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</si>
  <si>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</si>
  <si>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</si>
  <si>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</si>
  <si>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</si>
  <si>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</si>
  <si>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</si>
  <si>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</si>
  <si>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</si>
  <si>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</si>
  <si>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</si>
  <si>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</si>
  <si>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</si>
  <si>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</si>
  <si>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</si>
  <si>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</si>
  <si>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</si>
  <si>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</si>
  <si>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</si>
  <si>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</si>
  <si>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</si>
  <si>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</si>
  <si>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</si>
  <si>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</si>
  <si>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</si>
  <si>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</si>
  <si>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</si>
  <si>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</si>
  <si>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</si>
  <si>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</si>
  <si>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</si>
  <si>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</si>
  <si>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</si>
  <si>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</si>
  <si>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</si>
  <si>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</si>
  <si>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</si>
  <si>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</si>
  <si>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</si>
  <si>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</si>
  <si>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</si>
  <si>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</si>
  <si>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</si>
  <si>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</si>
  <si>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</si>
  <si>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</si>
  <si>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</si>
  <si>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</si>
  <si>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</si>
  <si>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</si>
  <si>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</si>
  <si>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</si>
  <si>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</si>
  <si>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</si>
  <si>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</si>
  <si>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</si>
  <si>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</si>
  <si>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</si>
  <si>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</si>
  <si>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</si>
  <si>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</si>
  <si>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</si>
  <si>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</si>
  <si>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</si>
  <si>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</si>
  <si>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</si>
  <si>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</si>
  <si>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</si>
  <si>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</si>
  <si>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</si>
  <si>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</si>
  <si>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</si>
  <si>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</si>
  <si>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</si>
  <si>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</si>
  <si>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</si>
  <si>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</si>
  <si>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</si>
  <si>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</si>
  <si>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</si>
  <si>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</si>
  <si>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</si>
  <si>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</si>
  <si>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</si>
  <si>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</si>
  <si>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</si>
  <si>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</si>
  <si>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</si>
  <si>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</si>
  <si>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</si>
  <si>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</si>
  <si>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</si>
  <si>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</si>
  <si>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</si>
  <si>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</si>
  <si>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</si>
  <si>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</si>
  <si>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</si>
  <si>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</si>
  <si>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</si>
  <si>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</si>
  <si>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</si>
  <si>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</si>
  <si>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</si>
  <si>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</si>
  <si>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</si>
  <si>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</si>
  <si>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</si>
  <si>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</si>
  <si>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</si>
  <si>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</si>
  <si>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</si>
  <si>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</si>
  <si>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</si>
  <si>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</si>
  <si>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</si>
  <si>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</si>
  <si>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</si>
  <si>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</si>
  <si>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</si>
  <si>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</si>
  <si>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</si>
  <si>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</si>
  <si>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</si>
  <si>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</si>
  <si>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</si>
  <si>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</si>
  <si>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</si>
  <si>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</si>
  <si>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</si>
  <si>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</si>
  <si>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</si>
  <si>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</si>
  <si>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</si>
  <si>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</si>
  <si>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</si>
  <si>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</si>
  <si>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</si>
  <si>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</si>
  <si>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</si>
  <si>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</si>
  <si>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</si>
  <si>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</si>
  <si>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</si>
  <si>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</si>
  <si>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</si>
  <si>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</si>
  <si>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</si>
  <si>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</si>
  <si>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</si>
  <si>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</si>
  <si>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</si>
  <si>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</si>
  <si>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</si>
  <si>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</si>
  <si>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</si>
  <si>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</si>
  <si>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</si>
  <si>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</si>
  <si>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</si>
  <si>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</si>
  <si>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</si>
  <si>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</si>
  <si>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</si>
  <si>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</si>
  <si>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</si>
  <si>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</si>
  <si>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</si>
  <si>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</si>
  <si>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</si>
  <si>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</si>
  <si>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</si>
  <si>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</si>
  <si>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</si>
  <si>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</si>
  <si>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</si>
  <si>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</si>
  <si>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</si>
  <si>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</si>
  <si>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</si>
  <si>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</si>
  <si>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</si>
  <si>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</si>
  <si>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</si>
  <si>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</si>
  <si>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</si>
  <si>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</si>
  <si>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</si>
  <si>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</si>
  <si>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</si>
  <si>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</si>
  <si>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</si>
  <si>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</si>
  <si>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</si>
  <si>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</si>
  <si>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</si>
  <si>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</si>
  <si>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</si>
  <si>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</si>
  <si>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</si>
  <si>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</si>
  <si>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</si>
  <si>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</si>
  <si>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</si>
  <si>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</si>
  <si>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</si>
  <si>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</si>
  <si>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</si>
  <si>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</si>
  <si>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</si>
  <si>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</si>
  <si>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</si>
  <si>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</si>
  <si>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</si>
  <si>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</si>
  <si>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</si>
  <si>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</si>
  <si>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</si>
  <si>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</si>
  <si>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</si>
  <si>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</si>
  <si>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</si>
  <si>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</si>
  <si>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</si>
  <si>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</si>
  <si>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</si>
  <si>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</si>
  <si>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</si>
  <si>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</si>
  <si>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</si>
  <si>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</si>
  <si>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</si>
  <si>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</si>
  <si>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</si>
  <si>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</si>
  <si>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</si>
  <si>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</si>
  <si>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</si>
  <si>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</si>
  <si>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</si>
  <si>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</si>
  <si>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</si>
  <si>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</si>
  <si>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</si>
  <si>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</si>
  <si>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</si>
  <si>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</si>
  <si>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</si>
  <si>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</si>
  <si>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</si>
  <si>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</si>
  <si>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</si>
  <si>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</si>
  <si>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</si>
  <si>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</si>
  <si>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</si>
  <si>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</si>
  <si>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</si>
  <si>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</si>
  <si>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</si>
  <si>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</si>
  <si>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</si>
  <si>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</si>
  <si>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</si>
  <si>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</si>
  <si>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</si>
  <si>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</si>
  <si>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</si>
  <si>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</si>
  <si>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</si>
  <si>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</si>
  <si>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</si>
  <si>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</si>
  <si>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</si>
  <si>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</si>
  <si>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</si>
  <si>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</si>
  <si>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</si>
  <si>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</si>
  <si>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</si>
  <si>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</si>
  <si>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</si>
  <si>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</si>
  <si>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</si>
  <si>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</si>
  <si>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</si>
  <si>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</si>
  <si>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</si>
  <si>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</si>
  <si>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</si>
  <si>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</si>
  <si>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</si>
  <si>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</si>
  <si>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</si>
  <si>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</si>
  <si>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</si>
  <si>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</si>
  <si>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</si>
  <si>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</si>
  <si>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</si>
  <si>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</si>
  <si>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</si>
  <si>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</si>
  <si>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</si>
  <si>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</si>
  <si>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</si>
  <si>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05112701760010</t>
  </si>
  <si>
    <t>FIDEICOMISO WALTER A. SOUNDY</t>
  </si>
  <si>
    <t>EL SURCO, S.A. DE C.V.</t>
  </si>
  <si>
    <t>TELEMOVIL EL SALVADOR, S.A. DE C.V.</t>
  </si>
  <si>
    <t>02101809761019</t>
  </si>
  <si>
    <t>ALEJANDRO FRANCISCO MONTOYA GIRON</t>
  </si>
  <si>
    <t>ECSA OPERADORA EL SALVADOR, S.A. DE C.V.</t>
  </si>
  <si>
    <t>05102905901015</t>
  </si>
  <si>
    <t>CRISTIAN ERICSON MONTERROSA GOMEZ</t>
  </si>
  <si>
    <t>05091111041010</t>
  </si>
  <si>
    <t>ATL, S.A. DE C.V.</t>
  </si>
  <si>
    <t>05112507891021</t>
  </si>
  <si>
    <t>AUTODO, S.A. DE C.V.</t>
  </si>
  <si>
    <t>05172512691017</t>
  </si>
  <si>
    <t>SUSY DEL CARMEN SOLORZANO DE FIGUEROA</t>
  </si>
  <si>
    <t>06142911181054</t>
  </si>
  <si>
    <t>IMPORTADORA Y DISTRIBUIDORA GRAFICA, S.A. DE C.V.</t>
  </si>
  <si>
    <t>GASOLUB MASFERRER</t>
  </si>
  <si>
    <t>MOPT</t>
  </si>
  <si>
    <t>06142806211045</t>
  </si>
  <si>
    <t>MEGAPACA, S.A. DE C.V.</t>
  </si>
  <si>
    <t>05112010720015</t>
  </si>
  <si>
    <t>ACOPACTO DE R.L.</t>
  </si>
  <si>
    <t>051128121631064</t>
  </si>
  <si>
    <t>ARISTIDES ORLANDO RIVAS</t>
  </si>
  <si>
    <t>06141210081024</t>
  </si>
  <si>
    <t>GEO CRISDAY, S.A. DE C.V.</t>
  </si>
  <si>
    <t>TECNIAVES, S.A. DE C.V.</t>
  </si>
  <si>
    <t>SO S.A DE C.V.</t>
  </si>
  <si>
    <t>06141312850308</t>
  </si>
  <si>
    <t>06142801880014</t>
  </si>
  <si>
    <t>PROCESADORA Y DISTRIBUIDDORA, S.A. DE C.V.</t>
  </si>
  <si>
    <t>08050503570016</t>
  </si>
  <si>
    <t>HILDA ALICIA VASQUEZ DE SERRANO</t>
  </si>
  <si>
    <t>05100209201014</t>
  </si>
  <si>
    <t>G&amp;G GROUP, S.A. DE C.V.</t>
  </si>
  <si>
    <t>05221608041014</t>
  </si>
  <si>
    <t>IMPOSENDI, S.A. DE C.V.</t>
  </si>
  <si>
    <t>0210180761019</t>
  </si>
  <si>
    <t>06141301171018</t>
  </si>
  <si>
    <t>LABORATORIO CLINICO FUNSAL</t>
  </si>
  <si>
    <t>06142909761221</t>
  </si>
  <si>
    <t>JESUS ANTONIO BRIOSO DIAZ</t>
  </si>
  <si>
    <t>UNION COMERCIAL DE ELSALVADOR, S.A. DE C.V.</t>
  </si>
  <si>
    <t>06141603061033</t>
  </si>
  <si>
    <t>ARGUZ, S.A. DE C.V.</t>
  </si>
  <si>
    <t>05112909211019</t>
  </si>
  <si>
    <t>DC AUTOMOTRIZ, S.A. DE C.V.</t>
  </si>
  <si>
    <t>06140202151068</t>
  </si>
  <si>
    <t>BRAU, S.A. DE C.V.</t>
  </si>
  <si>
    <t>INVERSIONES RAMIREZ QUINTANILLA, S.A DE C.V.</t>
  </si>
  <si>
    <t>06142203891254</t>
  </si>
  <si>
    <t>JUAQUIN ALBERTO QUINTEROS POSADA</t>
  </si>
  <si>
    <t>15041RESIN563662021</t>
  </si>
  <si>
    <t>21BL000C</t>
  </si>
  <si>
    <t>06142401181106</t>
  </si>
  <si>
    <t>TM INDUSTRIAL, S.A. DE C.V.</t>
  </si>
  <si>
    <t>06142807181018</t>
  </si>
  <si>
    <t>FAN COOL, S.A. DE C.V.</t>
  </si>
  <si>
    <t>16/03/2023</t>
  </si>
  <si>
    <t>13/03/2023</t>
  </si>
  <si>
    <t>14/03/2023</t>
  </si>
  <si>
    <t>17/03/2023</t>
  </si>
  <si>
    <t>18/03/2023</t>
  </si>
  <si>
    <t>24/03/2023</t>
  </si>
  <si>
    <t>27/03/2023</t>
  </si>
  <si>
    <t>28/03/2023</t>
  </si>
  <si>
    <t>30/03/2023</t>
  </si>
  <si>
    <t>31/03/2023</t>
  </si>
  <si>
    <t>01/04/2023</t>
  </si>
  <si>
    <t>03/04/2023</t>
  </si>
  <si>
    <t>04/04/2023</t>
  </si>
  <si>
    <t>05/04/2023</t>
  </si>
  <si>
    <t>06/04/2023</t>
  </si>
  <si>
    <t>09/04/2023</t>
  </si>
  <si>
    <t>10/04/2023</t>
  </si>
  <si>
    <t>11/04/2023</t>
  </si>
  <si>
    <t>12/04/2023</t>
  </si>
  <si>
    <t>14/04/2023</t>
  </si>
  <si>
    <t>05032807091015</t>
  </si>
  <si>
    <t>VARELL, S.A. DE C.V.</t>
  </si>
  <si>
    <t>15/04/2023</t>
  </si>
  <si>
    <t>16/04/2023</t>
  </si>
  <si>
    <t>18/04/2023</t>
  </si>
  <si>
    <t>06143008931094</t>
  </si>
  <si>
    <t>PRODIASER, S.A. DE C.V.</t>
  </si>
  <si>
    <t>19/04/2023</t>
  </si>
  <si>
    <t>20/04/2023</t>
  </si>
  <si>
    <t>21/04/2023</t>
  </si>
  <si>
    <t>24/04/2023</t>
  </si>
  <si>
    <t>06140704841084</t>
  </si>
  <si>
    <t>JORGE ALBERTO MENJIVAR</t>
  </si>
  <si>
    <t>25/04/2023</t>
  </si>
  <si>
    <t>26/04/2023</t>
  </si>
  <si>
    <t>27/04/2023</t>
  </si>
  <si>
    <t>28/04/2023</t>
  </si>
  <si>
    <t>05112812631064</t>
  </si>
  <si>
    <t>05112010120015</t>
  </si>
  <si>
    <t>06141011221011</t>
  </si>
  <si>
    <t>DIJOSA SA DE CV</t>
  </si>
  <si>
    <t>06141112600117</t>
  </si>
  <si>
    <t>MARTA ALICIA RIVAS DE ERAZO</t>
  </si>
  <si>
    <t>06141310151062</t>
  </si>
  <si>
    <t>MINERALES SA DE CV</t>
  </si>
  <si>
    <t>25/03/2023</t>
  </si>
  <si>
    <t>22/04/2023</t>
  </si>
  <si>
    <t>29/04/2023</t>
  </si>
  <si>
    <t>05/05/2023</t>
  </si>
  <si>
    <t>08/05/2023</t>
  </si>
  <si>
    <t>10/05/2023</t>
  </si>
  <si>
    <t>020890611</t>
  </si>
  <si>
    <t>RICARDO ERNESTO GIRON SANTOS</t>
  </si>
  <si>
    <t>11/05/2023</t>
  </si>
  <si>
    <t>05111408191011</t>
  </si>
  <si>
    <t>REPUESTOS CASTILLO SA DE CV</t>
  </si>
  <si>
    <t>13/05/2023</t>
  </si>
  <si>
    <t>16/05/2023</t>
  </si>
  <si>
    <t>17/05/2023</t>
  </si>
  <si>
    <t>18/05/2023</t>
  </si>
  <si>
    <t>20/05/2023</t>
  </si>
  <si>
    <t>22/05/2023</t>
  </si>
  <si>
    <t>26/05/2023</t>
  </si>
  <si>
    <t>31/05/2023</t>
  </si>
  <si>
    <t>04/06/2023</t>
  </si>
  <si>
    <t>15041RESIN383132023</t>
  </si>
  <si>
    <t>23BL000C</t>
  </si>
  <si>
    <t>13/06/2023</t>
  </si>
  <si>
    <t>19/06/2023</t>
  </si>
  <si>
    <t>20/06/2023</t>
  </si>
  <si>
    <t>23/06/2023</t>
  </si>
  <si>
    <t>28/06/2023</t>
  </si>
  <si>
    <t>30/06/2023</t>
  </si>
  <si>
    <t>02/06/2023</t>
  </si>
  <si>
    <t>05/06/2023</t>
  </si>
  <si>
    <t>06/06/2023</t>
  </si>
  <si>
    <t>08/06/2023</t>
  </si>
  <si>
    <t>09/06/2023</t>
  </si>
  <si>
    <t>12/06/2023</t>
  </si>
  <si>
    <t>04/07/2023</t>
  </si>
  <si>
    <t>01/07/2023</t>
  </si>
  <si>
    <t>06030301931016</t>
  </si>
  <si>
    <t>JOSE DAVID DIAZ ESCOBAR</t>
  </si>
  <si>
    <t>10/07/2023</t>
  </si>
  <si>
    <t>11/07/2023</t>
  </si>
  <si>
    <t>12/07/2023</t>
  </si>
  <si>
    <t>13/07/2023</t>
  </si>
  <si>
    <t>14/07/2023</t>
  </si>
  <si>
    <t>17/06/2023</t>
  </si>
  <si>
    <t>18/07/2023</t>
  </si>
  <si>
    <t>19/07/2023</t>
  </si>
  <si>
    <t>06142502211030</t>
  </si>
  <si>
    <t>GRUPO TIRE EXPRESSS, S.A. DE CV</t>
  </si>
  <si>
    <t>22/07/2023</t>
  </si>
  <si>
    <t>DC7D5934F57342DDBAAB4DBD2E989961</t>
  </si>
  <si>
    <t>24/07/2023</t>
  </si>
  <si>
    <t>25/07/2023</t>
  </si>
  <si>
    <t>26/07/2023</t>
  </si>
  <si>
    <t>28/07/2023</t>
  </si>
  <si>
    <t>31/07/2023</t>
  </si>
  <si>
    <t xml:space="preserve">DC7D5934F57342DDBAAB4DBD2E98961 </t>
  </si>
  <si>
    <t>04</t>
  </si>
  <si>
    <t>150193A5656031890353959467760370</t>
  </si>
  <si>
    <t>06142908201010</t>
  </si>
  <si>
    <t>FONDOS PATRIM. Y CAPITAL VARIABLE SOCIEDAD COOP. DE AHORRO Y CRED. DE R.L.</t>
  </si>
  <si>
    <t>05012906061011</t>
  </si>
  <si>
    <t>AS MEDIA EL SALVADOR SA DE CV</t>
  </si>
  <si>
    <t>05012501191015</t>
  </si>
  <si>
    <t>ESCUELA DE COMUNICACIONES SA DE CV</t>
  </si>
  <si>
    <t>18/08/2023</t>
  </si>
  <si>
    <t>28/05/2023</t>
  </si>
  <si>
    <t>17/08/2023</t>
  </si>
  <si>
    <t>29/08/2023</t>
  </si>
  <si>
    <t>02/07/2023</t>
  </si>
  <si>
    <t>06/08/2023</t>
  </si>
  <si>
    <t>07/08/2023</t>
  </si>
  <si>
    <t>11/08/2023</t>
  </si>
  <si>
    <t>12/08/2023</t>
  </si>
  <si>
    <t>15/08/2023</t>
  </si>
  <si>
    <t>19/08/2023</t>
  </si>
  <si>
    <t>21/08/2023</t>
  </si>
  <si>
    <t>25/08/2023</t>
  </si>
  <si>
    <t>27/08/2023</t>
  </si>
  <si>
    <t>28/08/2023</t>
  </si>
  <si>
    <t>15040096AE6A58453710186977969972</t>
  </si>
  <si>
    <t>30/08/2023</t>
  </si>
  <si>
    <t>06141108111075</t>
  </si>
  <si>
    <t>DIFORZA INTERNATIONAL S.A. DE C.V.</t>
  </si>
  <si>
    <t>14/08/2023</t>
  </si>
  <si>
    <t>1502EC34B4EO14444238865182605020</t>
  </si>
  <si>
    <t>PROTECNO, SA DE CV</t>
  </si>
  <si>
    <t>03/09/2023</t>
  </si>
  <si>
    <t>23/09/2023</t>
  </si>
  <si>
    <t>15060EF0EB0E33552322181313346347</t>
  </si>
  <si>
    <t>350636345E4113380544199642962335</t>
  </si>
  <si>
    <t>25/09/2023</t>
  </si>
  <si>
    <t>04/09/2023</t>
  </si>
  <si>
    <t>15048DE144AF62435544422077491899</t>
  </si>
  <si>
    <t>046602701</t>
  </si>
  <si>
    <t>ROSALIO RIVERA SOLORZANO</t>
  </si>
  <si>
    <t>10/09/2023</t>
  </si>
  <si>
    <t>12/09/2023</t>
  </si>
  <si>
    <t>06142203111038</t>
  </si>
  <si>
    <t>DAYS CORPORATIONS, SA DE CV</t>
  </si>
  <si>
    <t>13/09/2023</t>
  </si>
  <si>
    <t>05110404191010</t>
  </si>
  <si>
    <t>AUTOMOTRIZ SERVITECLA, S.A. DE C.V.</t>
  </si>
  <si>
    <t>15/09/2023</t>
  </si>
  <si>
    <t>16/09/2023</t>
  </si>
  <si>
    <t>18/09/2023</t>
  </si>
  <si>
    <t>19/09/2023</t>
  </si>
  <si>
    <t>22/09/2023</t>
  </si>
  <si>
    <t>28/09/2023</t>
  </si>
  <si>
    <t>30/09/2023</t>
  </si>
  <si>
    <t>05030912201010</t>
  </si>
  <si>
    <t>CORPORACION HD, SA DE CV</t>
  </si>
  <si>
    <t>04/10/2023</t>
  </si>
  <si>
    <t>05/10/2023</t>
  </si>
  <si>
    <t>3506FA2A116669734920809323430626</t>
  </si>
  <si>
    <t>09/10/2023</t>
  </si>
  <si>
    <t>10/10/2023</t>
  </si>
  <si>
    <t>11/10/2023</t>
  </si>
  <si>
    <t>13/10/2023</t>
  </si>
  <si>
    <t>16/10/2023</t>
  </si>
  <si>
    <t>11081708871011</t>
  </si>
  <si>
    <t>JAIRO ESAU CHACON RODRIGUEZ</t>
  </si>
  <si>
    <t>17/10/2023</t>
  </si>
  <si>
    <t>18/10/2023</t>
  </si>
  <si>
    <t>20/10/2023</t>
  </si>
  <si>
    <t>21/10/2023</t>
  </si>
  <si>
    <t>150829B9508629189217194314040108</t>
  </si>
  <si>
    <t>98C550B0C922483C8C46FB9A8EA1D655</t>
  </si>
  <si>
    <t>F3415E85FED24E54BC5BDE905C5A3213</t>
  </si>
  <si>
    <t>06/10/2023</t>
  </si>
  <si>
    <t>150713EF6DD029063554226529615102</t>
  </si>
  <si>
    <t>0CA3AC9D695B4660A969E4F560D8C893</t>
  </si>
  <si>
    <t>A44E179588FE49E9B408663C6430C23D</t>
  </si>
  <si>
    <t>15083052F45716416699830557686756</t>
  </si>
  <si>
    <t>6D0ED190E06F4B12B2818AE39113A3BC</t>
  </si>
  <si>
    <t>5AADD12205A84364AF04A8E13B6E2E83</t>
  </si>
  <si>
    <t>25/10/2023</t>
  </si>
  <si>
    <t>24/10/2023</t>
  </si>
  <si>
    <t>35087889313014398909562787722379</t>
  </si>
  <si>
    <t>28/10/2023</t>
  </si>
  <si>
    <t>8A8340FDF499484C8AE9A4EE5B4906FA</t>
  </si>
  <si>
    <t>6DC2FE4A155F43CD950DF1E4C5C281AE</t>
  </si>
  <si>
    <t>3F1773FE86B2411584674582C77314BD</t>
  </si>
  <si>
    <t>23/10/2023</t>
  </si>
  <si>
    <t>02/11/2023</t>
  </si>
  <si>
    <t>07/11/2023</t>
  </si>
  <si>
    <t>08/11/2023</t>
  </si>
  <si>
    <t>09/11/2023</t>
  </si>
  <si>
    <t>A1D8BB42B31B496F9FAE7459182C669A</t>
  </si>
  <si>
    <t>06142712221020</t>
  </si>
  <si>
    <t>MADERAS PRIMAVERAL S.A. DE C.V.</t>
  </si>
  <si>
    <t>11/11/2023</t>
  </si>
  <si>
    <t>06140305191017</t>
  </si>
  <si>
    <t>TMALL,S.A. DE C.V.</t>
  </si>
  <si>
    <t>14/11/2023</t>
  </si>
  <si>
    <t>17/11/2023</t>
  </si>
  <si>
    <t>85DC88CDCF784B06A4A58D8272A28219</t>
  </si>
  <si>
    <t>22/11/2023</t>
  </si>
  <si>
    <t>28/11/2023</t>
  </si>
  <si>
    <t>06141509891057</t>
  </si>
  <si>
    <t>ROLANDO CANIZALEZ</t>
  </si>
  <si>
    <t>30/11/2023</t>
  </si>
  <si>
    <t>72943A092B9244C492921668DF607B67</t>
  </si>
  <si>
    <t>15/11/2023</t>
  </si>
  <si>
    <t>676B32659A574FA3A3B9B16FE11EA5C5</t>
  </si>
  <si>
    <t>20/11/2023</t>
  </si>
  <si>
    <t>150B3DF8C16621545226777204142323</t>
  </si>
  <si>
    <t>150A3B6655CC25708007718014830762</t>
  </si>
  <si>
    <t>D8DCD94DB3ED48C29D58F7BDBAECBF64</t>
  </si>
  <si>
    <t>21/11/2023</t>
  </si>
  <si>
    <t>85DC8BCDCF784B06A4A58D8272A28219</t>
  </si>
  <si>
    <t>06140604840010</t>
  </si>
  <si>
    <t>CANAL DOCE DE TELEVISION SA DE CV</t>
  </si>
  <si>
    <t>21/12/2023</t>
  </si>
  <si>
    <t>01/12/2023</t>
  </si>
  <si>
    <t>04/12/2023</t>
  </si>
  <si>
    <t>05/12/2023</t>
  </si>
  <si>
    <t>08/12/2023</t>
  </si>
  <si>
    <t>15/12/2023</t>
  </si>
  <si>
    <t>150C96122B7A98387638612358029925</t>
  </si>
  <si>
    <t>17/12/2023</t>
  </si>
  <si>
    <t>23/12/2023</t>
  </si>
  <si>
    <t>05020603840011</t>
  </si>
  <si>
    <t>21BL000E</t>
  </si>
  <si>
    <t>760</t>
  </si>
  <si>
    <t>5A99486D280D456486FB1241FB17948E</t>
  </si>
  <si>
    <t>12/12/2023</t>
  </si>
  <si>
    <t>150D702142B958110000583256410238</t>
  </si>
  <si>
    <t>26/12/2023</t>
  </si>
  <si>
    <t>E7902C80431A4553BFA045CDDEAFC8CD</t>
  </si>
  <si>
    <t>09/12/2023</t>
  </si>
  <si>
    <t>150C3CBD0FC411153225774383192394</t>
  </si>
  <si>
    <t>11/12/2023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</si>
</sst>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11" fillId="7" borderId="6" xfId="0" quotePrefix="1" applyFont="1" applyFill="1" applyBorder="1" applyAlignment="1">
      <alignment horizontal="center"/>
    </xf>
    <xf numFmtId="49" fontId="0" fillId="16" borderId="28" xfId="0" applyNumberFormat="1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243" totalsRowShown="0">
  <autoFilter ref="A2:T243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89" dataCellStyle="Moneda"/>
    <tableColumn id="17" name="ANEXO 3"/>
    <tableColumn id="19" name="SERIE"/>
    <tableColumn id="18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88" totalsRowShown="0">
  <autoFilter ref="A2:S88">
    <filterColumn colId="0">
      <filters>
        <filter val="Diciembre"/>
      </filters>
    </filterColumn>
  </autoFilter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8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85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8" totalsRowShown="0">
  <autoFilter ref="A2:V8">
    <filterColumn colId="0">
      <filters>
        <filter val="DICIEMBRE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84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83" headerRowBorderDxfId="82" tableBorderDxfId="81">
  <tableColumns count="10">
    <tableColumn id="1" name="Mes" totalsRowLabel="Total" dataDxfId="80"/>
    <tableColumn id="10" name="NCR" dataDxfId="79"/>
    <tableColumn id="2" name="NIT Agente" dataDxfId="78"/>
    <tableColumn id="3" name="Fecha de emisión" dataDxfId="77" totalsRowDxfId="76"/>
    <tableColumn id="4" name="Tipo de documento" totalsRowFunction="sum" dataDxfId="75" totalsRowDxfId="74"/>
    <tableColumn id="5" name="Serie" totalsRowFunction="sum" dataDxfId="73" totalsRowDxfId="72"/>
    <tableColumn id="6" name="Número de documento" dataDxfId="71" totalsRowDxfId="70"/>
    <tableColumn id="7" name="Monto sujeto" totalsRowFunction="sum" dataDxfId="69" totalsRowDxfId="68" dataCellStyle="Moneda"/>
    <tableColumn id="13" name="Monto Retención 1%" totalsRowFunction="sum" dataDxfId="67" totalsRowDxfId="66" dataCellStyle="Moneda"/>
    <tableColumn id="8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3" headerRowBorderDxfId="62" tableBorderDxfId="61">
  <autoFilter ref="A1:Q4"/>
  <sortState ref="A2:Q3">
    <sortCondition ref="J1:J3"/>
  </sortState>
  <tableColumns count="17">
    <tableColumn id="1" name="Mes" totalsRowLabel="Total" dataDxfId="60"/>
    <tableColumn id="10" name="NCR" dataDxfId="59"/>
    <tableColumn id="2" name="NIT Agente" dataDxfId="58"/>
    <tableColumn id="18" name="Columna6"/>
    <tableColumn id="19" name="Columna7"/>
    <tableColumn id="16" name="Columna4" dataDxfId="57">
      <calculatedColumnFormula>VLOOKUP(Tabla69[[#This Row],[Columna5]],'[2]LIBRO '!$A$1:$B$1007,2,FALSE)</calculatedColumnFormula>
    </tableColumn>
    <tableColumn id="17" name="Columna5" dataDxfId="56">
      <calculatedColumnFormula>VLOOKUP(Tabla69[[#This Row],[NIT Agente]],Tabla4[#All],2,FALSE)</calculatedColumnFormula>
    </tableColumn>
    <tableColumn id="12" name="Columna2" dataDxfId="55" totalsRowDxfId="54">
      <calculatedColumnFormula>VLOOKUP(Tabla69[[#This Row],[Columna1]],'[2]LIBRO '!$A$1:$B$902,2,FALSE)</calculatedColumnFormula>
    </tableColumn>
    <tableColumn id="11" name="Columna1" dataDxfId="53">
      <calculatedColumnFormula>VLOOKUP(Tabla69[[#This Row],[NIT Agente]],Tabla4[#All],2,FALSE)</calculatedColumnFormula>
    </tableColumn>
    <tableColumn id="3" name="Fecha de emisión" dataDxfId="52"/>
    <tableColumn id="4" name="Tipo de documento" totalsRowFunction="sum" dataDxfId="51" totalsRowDxfId="50"/>
    <tableColumn id="5" name="Serie" totalsRowFunction="sum" dataDxfId="49" totalsRowDxfId="48"/>
    <tableColumn id="6" name="Número de documento" totalsRowFunction="sum" dataDxfId="47" totalsRowDxfId="46"/>
    <tableColumn id="7" name="Monto sujeto" totalsRowFunction="sum" dataDxfId="45" totalsRowDxfId="44" dataCellStyle="Moneda"/>
    <tableColumn id="13" name="Columna3" dataDxfId="43" totalsRowDxfId="42" dataCellStyle="Moneda"/>
    <tableColumn id="8" name="Monto Retención 1%" totalsRowFunction="sum" dataDxfId="41" totalsRowDxfId="40" dataCellStyle="Moneda"/>
    <tableColumn id="9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502" totalsRowShown="0">
  <autoFilter ref="A1:B4502"/>
  <tableColumns count="2">
    <tableColumn id="1" name="NIT" dataDxfId="38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37" dataDxfId="36" headerRowCellStyle="Moneda" dataCellStyle="Moneda">
  <autoFilter ref="A2:S4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5" dataCellStyle="Moneda"/>
    <tableColumn id="8" name="MONTO DEVENGADO POR BONIFICACIONES Y GRATIFICACIONES " totalsRowFunction="sum" dataDxfId="34" totalsRowDxfId="33" dataCellStyle="Moneda"/>
    <tableColumn id="9" name="IMPUESTO RETENIDO " totalsRowFunction="sum" dataDxfId="32" totalsRowDxfId="31" dataCellStyle="Moneda"/>
    <tableColumn id="10" name="AGUINALDO EXENTO " totalsRowFunction="sum" dataDxfId="30" totalsRowDxfId="29" dataCellStyle="Moneda"/>
    <tableColumn id="11" name="AGUINALDO GRAVADO " totalsRowFunction="sum" dataDxfId="28" totalsRowDxfId="27" dataCellStyle="Moneda"/>
    <tableColumn id="12" name="AFP" totalsRowFunction="sum" dataDxfId="26" totalsRowDxfId="25" dataCellStyle="Moneda"/>
    <tableColumn id="13" name="ISSS" totalsRowFunction="sum" dataDxfId="24" totalsRowDxfId="23" dataCellStyle="Moneda"/>
    <tableColumn id="14" name="INPEP" totalsRowFunction="sum" dataDxfId="22" totalsRowDxfId="21" dataCellStyle="Moneda"/>
    <tableColumn id="15" name="IPSFA" totalsRowFunction="sum" dataDxfId="20" totalsRowDxfId="19" dataCellStyle="Moneda"/>
    <tableColumn id="16" name="CEFAFA" totalsRowFunction="sum" dataDxfId="18" totalsRowDxfId="17" dataCellStyle="Moneda"/>
    <tableColumn id="17" name="BIENESTAR MAGISTERIAL" dataDxfId="16" dataCellStyle="Moneda"/>
    <tableColumn id="18" name="ISSS IVM " dataDxfId="15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4" dataDxfId="12" headerRowBorderDxfId="13" tableBorderDxfId="11" totalsRowBorderDxfId="10">
  <tableColumns count="3">
    <tableColumn id="1" name="Columna1" dataDxfId="9"/>
    <tableColumn id="2" name="DICIEMBRE" dataDxfId="8" dataCellStyle="Moneda"/>
    <tableColumn id="3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9024</v>
      </c>
      <c r="XFD3" t="s">
        <v>8491</v>
      </c>
    </row>
    <row r="4" spans="2:6 16384:16384" x14ac:dyDescent="0.25">
      <c r="B4" s="23" t="s">
        <v>2</v>
      </c>
      <c r="D4" s="45" t="s">
        <v>9334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5"/>
      <c r="XFD7" t="s">
        <v>8490</v>
      </c>
    </row>
    <row r="8" spans="2:6 16384:16384" x14ac:dyDescent="0.25">
      <c r="B8" s="23" t="s">
        <v>6</v>
      </c>
      <c r="D8" s="43" t="s">
        <v>1324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CARLOS DENIS RAMIREZ VENTURA</v>
      </c>
      <c r="XFD9" t="s">
        <v>9019</v>
      </c>
    </row>
    <row r="10" spans="2:6 16384:16384" x14ac:dyDescent="0.25">
      <c r="B10" s="23" t="s">
        <v>7</v>
      </c>
      <c r="D10" s="104">
        <v>0</v>
      </c>
      <c r="F10" s="2"/>
      <c r="XFD10" t="s">
        <v>9020</v>
      </c>
    </row>
    <row r="11" spans="2:6 16384:16384" hidden="1" x14ac:dyDescent="0.25">
      <c r="B11" s="23" t="s">
        <v>8</v>
      </c>
      <c r="D11" s="104">
        <v>0</v>
      </c>
      <c r="F11" s="2"/>
      <c r="XFD11" t="s">
        <v>9021</v>
      </c>
    </row>
    <row r="12" spans="2:6 16384:16384" hidden="1" x14ac:dyDescent="0.25">
      <c r="B12" s="23" t="s">
        <v>9</v>
      </c>
      <c r="D12" s="104">
        <v>0</v>
      </c>
      <c r="F12" s="2"/>
      <c r="XFD12" t="s">
        <v>9022</v>
      </c>
    </row>
    <row r="13" spans="2:6 16384:16384" x14ac:dyDescent="0.25">
      <c r="B13" s="23" t="s">
        <v>10</v>
      </c>
      <c r="D13" s="105"/>
      <c r="F13" s="15"/>
      <c r="XFD13" t="s">
        <v>9023</v>
      </c>
    </row>
    <row r="14" spans="2:6 16384:16384" x14ac:dyDescent="0.25">
      <c r="B14" s="23" t="s">
        <v>11</v>
      </c>
      <c r="D14" s="104">
        <v>0</v>
      </c>
      <c r="F14" s="2"/>
      <c r="XFD14" t="s">
        <v>9024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264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9024</v>
      </c>
      <c r="B3" t="s">
        <v>9344</v>
      </c>
      <c r="C3" s="21" t="s">
        <v>9213</v>
      </c>
      <c r="D3" t="s">
        <v>0</v>
      </c>
      <c r="E3" t="s">
        <v>9343</v>
      </c>
      <c r="F3" t="s">
        <v>1317</v>
      </c>
      <c r="G3" t="s">
        <v>1318</v>
      </c>
      <c r="H3" s="2">
        <v>2.23</v>
      </c>
      <c r="I3" s="2">
        <v>0</v>
      </c>
      <c r="J3" s="2">
        <v>0</v>
      </c>
      <c r="K3" s="15">
        <v>22.81</v>
      </c>
      <c r="L3" s="2">
        <v>0</v>
      </c>
      <c r="M3" s="2">
        <v>0</v>
      </c>
      <c r="N3" s="2">
        <v>0</v>
      </c>
      <c r="O3" s="2">
        <v>2.9653</v>
      </c>
      <c r="P3" s="2">
        <v>28.005299999999998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9024</v>
      </c>
      <c r="B4" t="s">
        <v>9337</v>
      </c>
      <c r="C4" s="21" t="s">
        <v>7706</v>
      </c>
      <c r="D4" t="s">
        <v>0</v>
      </c>
      <c r="E4">
        <v>2856</v>
      </c>
      <c r="F4" t="s">
        <v>9257</v>
      </c>
      <c r="G4" t="s">
        <v>9258</v>
      </c>
      <c r="H4" s="2">
        <v>0</v>
      </c>
      <c r="I4" s="2">
        <v>0</v>
      </c>
      <c r="J4" s="2">
        <v>0</v>
      </c>
      <c r="K4" s="15">
        <v>77.88</v>
      </c>
      <c r="L4" s="2">
        <v>0</v>
      </c>
      <c r="M4" s="2">
        <v>0</v>
      </c>
      <c r="N4" s="2">
        <v>0</v>
      </c>
      <c r="O4" s="2">
        <v>10.1244</v>
      </c>
      <c r="P4" s="2">
        <v>88.00439999999999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9024</v>
      </c>
      <c r="B5" t="s">
        <v>9329</v>
      </c>
      <c r="C5" s="21" t="s">
        <v>7706</v>
      </c>
      <c r="D5" t="s">
        <v>0</v>
      </c>
      <c r="E5">
        <v>1571582</v>
      </c>
      <c r="F5" t="s">
        <v>39</v>
      </c>
      <c r="G5" t="s">
        <v>1419</v>
      </c>
      <c r="H5" s="2">
        <v>1.96</v>
      </c>
      <c r="I5" s="2">
        <v>0</v>
      </c>
      <c r="J5" s="2">
        <v>0</v>
      </c>
      <c r="K5" s="15">
        <v>20.39</v>
      </c>
      <c r="L5" s="2">
        <v>0</v>
      </c>
      <c r="M5" s="2">
        <v>0</v>
      </c>
      <c r="N5" s="2">
        <v>0</v>
      </c>
      <c r="O5" s="2">
        <v>2.6507000000000001</v>
      </c>
      <c r="P5" s="2">
        <v>25.000700000000002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9024</v>
      </c>
      <c r="B6" t="s">
        <v>9336</v>
      </c>
      <c r="C6" s="21" t="s">
        <v>7706</v>
      </c>
      <c r="D6" t="s">
        <v>0</v>
      </c>
      <c r="E6">
        <v>3096</v>
      </c>
      <c r="F6" t="s">
        <v>120</v>
      </c>
      <c r="G6" t="s">
        <v>121</v>
      </c>
      <c r="H6" s="2">
        <v>0</v>
      </c>
      <c r="I6" s="2">
        <v>0</v>
      </c>
      <c r="J6" s="2">
        <v>0</v>
      </c>
      <c r="K6" s="15">
        <v>34.869999999999997</v>
      </c>
      <c r="L6" s="2">
        <v>0</v>
      </c>
      <c r="M6" s="2">
        <v>0</v>
      </c>
      <c r="N6" s="2">
        <v>0</v>
      </c>
      <c r="O6" s="2">
        <v>4.5331000000000001</v>
      </c>
      <c r="P6" s="2">
        <v>39.403099999999995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9024</v>
      </c>
      <c r="B7" t="s">
        <v>9334</v>
      </c>
      <c r="C7" s="21" t="s">
        <v>9213</v>
      </c>
      <c r="D7" t="s">
        <v>0</v>
      </c>
      <c r="E7" t="s">
        <v>9335</v>
      </c>
      <c r="F7" t="s">
        <v>1324</v>
      </c>
      <c r="G7" t="s">
        <v>1325</v>
      </c>
      <c r="H7" s="2">
        <v>1.57</v>
      </c>
      <c r="I7" s="2">
        <v>0</v>
      </c>
      <c r="J7" s="2">
        <v>0</v>
      </c>
      <c r="K7" s="15">
        <v>16.309999999999999</v>
      </c>
      <c r="L7" s="2">
        <v>0</v>
      </c>
      <c r="M7" s="2">
        <v>0</v>
      </c>
      <c r="N7" s="2">
        <v>0</v>
      </c>
      <c r="O7" s="2">
        <v>2.1202999999999999</v>
      </c>
      <c r="P7" s="2">
        <v>20.000299999999999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9024</v>
      </c>
      <c r="B8" t="s">
        <v>9342</v>
      </c>
      <c r="C8" t="s">
        <v>9213</v>
      </c>
      <c r="D8" t="s">
        <v>0</v>
      </c>
      <c r="E8" t="s">
        <v>9341</v>
      </c>
      <c r="F8" t="s">
        <v>1317</v>
      </c>
      <c r="G8" t="s">
        <v>1318</v>
      </c>
      <c r="H8" s="2">
        <v>0</v>
      </c>
      <c r="I8" s="2">
        <v>0</v>
      </c>
      <c r="J8" s="2">
        <v>0</v>
      </c>
      <c r="K8" s="15">
        <v>12.39</v>
      </c>
      <c r="L8" s="2">
        <v>0</v>
      </c>
      <c r="M8" s="2">
        <v>0</v>
      </c>
      <c r="N8" s="2">
        <v>0</v>
      </c>
      <c r="O8" s="2">
        <v>1.6107</v>
      </c>
      <c r="P8" s="2">
        <v>14.0007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9024</v>
      </c>
      <c r="B9" t="s">
        <v>9348</v>
      </c>
      <c r="C9" t="s">
        <v>9213</v>
      </c>
      <c r="D9" t="s">
        <v>0</v>
      </c>
      <c r="E9" t="s">
        <v>9347</v>
      </c>
      <c r="F9" t="s">
        <v>1324</v>
      </c>
      <c r="G9" t="s">
        <v>1325</v>
      </c>
      <c r="H9" s="2">
        <v>2.64</v>
      </c>
      <c r="I9" s="2">
        <v>0</v>
      </c>
      <c r="J9" s="2">
        <v>0</v>
      </c>
      <c r="K9" s="15">
        <v>27.75</v>
      </c>
      <c r="L9" s="2">
        <v>0</v>
      </c>
      <c r="M9" s="2">
        <v>0</v>
      </c>
      <c r="N9" s="2">
        <v>0</v>
      </c>
      <c r="O9" s="2">
        <v>3.6074999999999999</v>
      </c>
      <c r="P9" s="2">
        <v>33.997500000000002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9024</v>
      </c>
      <c r="B10" t="s">
        <v>9346</v>
      </c>
      <c r="C10" t="s">
        <v>9213</v>
      </c>
      <c r="D10" t="s">
        <v>0</v>
      </c>
      <c r="E10" t="s">
        <v>9345</v>
      </c>
      <c r="F10" t="s">
        <v>1394</v>
      </c>
      <c r="G10" t="s">
        <v>1395</v>
      </c>
      <c r="H10" s="2">
        <v>0</v>
      </c>
      <c r="I10" s="2">
        <v>0</v>
      </c>
      <c r="J10" s="2">
        <v>0</v>
      </c>
      <c r="K10" s="15">
        <v>19.96</v>
      </c>
      <c r="L10" s="2">
        <v>0</v>
      </c>
      <c r="M10" s="2">
        <v>0</v>
      </c>
      <c r="N10" s="2">
        <v>0</v>
      </c>
      <c r="O10" s="2">
        <v>2.5948000000000002</v>
      </c>
      <c r="P10" s="2">
        <v>22.5548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9024</v>
      </c>
      <c r="B11" t="s">
        <v>9333</v>
      </c>
      <c r="C11" t="s">
        <v>7706</v>
      </c>
      <c r="D11" t="s">
        <v>0</v>
      </c>
      <c r="E11">
        <v>29951</v>
      </c>
      <c r="F11" t="s">
        <v>9057</v>
      </c>
      <c r="G11" t="s">
        <v>9058</v>
      </c>
      <c r="H11" s="2">
        <v>0.78</v>
      </c>
      <c r="I11" s="2">
        <v>0</v>
      </c>
      <c r="J11" s="2">
        <v>0</v>
      </c>
      <c r="K11" s="15">
        <v>8.16</v>
      </c>
      <c r="L11" s="2">
        <v>0</v>
      </c>
      <c r="M11" s="2">
        <v>0</v>
      </c>
      <c r="N11" s="2">
        <v>0</v>
      </c>
      <c r="O11" s="2">
        <v>1.0608</v>
      </c>
      <c r="P11" s="2">
        <v>10.0008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9024</v>
      </c>
      <c r="B12" t="s">
        <v>9332</v>
      </c>
      <c r="C12" t="s">
        <v>7706</v>
      </c>
      <c r="D12" t="s">
        <v>0</v>
      </c>
      <c r="E12">
        <v>708004</v>
      </c>
      <c r="F12" t="s">
        <v>1375</v>
      </c>
      <c r="G12" t="s">
        <v>1376</v>
      </c>
      <c r="H12" s="2">
        <v>1.18</v>
      </c>
      <c r="I12" s="2">
        <v>0</v>
      </c>
      <c r="J12" s="2">
        <v>0</v>
      </c>
      <c r="K12" s="15">
        <v>12.23</v>
      </c>
      <c r="L12" s="2">
        <v>0</v>
      </c>
      <c r="M12" s="2">
        <v>0</v>
      </c>
      <c r="N12" s="2">
        <v>0</v>
      </c>
      <c r="O12" s="2">
        <v>1.5899000000000001</v>
      </c>
      <c r="P12" s="2">
        <v>14.9999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9024</v>
      </c>
      <c r="B13" t="s">
        <v>9331</v>
      </c>
      <c r="C13" t="s">
        <v>7706</v>
      </c>
      <c r="D13" t="s">
        <v>0</v>
      </c>
      <c r="E13">
        <v>1016</v>
      </c>
      <c r="F13" t="s">
        <v>9083</v>
      </c>
      <c r="G13" t="s">
        <v>9084</v>
      </c>
      <c r="H13" s="2">
        <v>0</v>
      </c>
      <c r="I13" s="2">
        <v>0</v>
      </c>
      <c r="J13" s="2">
        <v>0</v>
      </c>
      <c r="K13" s="15">
        <v>5.18</v>
      </c>
      <c r="L13" s="2">
        <v>0</v>
      </c>
      <c r="M13" s="2">
        <v>0</v>
      </c>
      <c r="N13" s="2">
        <v>0</v>
      </c>
      <c r="O13" s="2">
        <v>0.6734</v>
      </c>
      <c r="P13" s="2">
        <v>5.8533999999999997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9024</v>
      </c>
      <c r="B14" t="s">
        <v>9330</v>
      </c>
      <c r="C14" t="s">
        <v>7706</v>
      </c>
      <c r="D14" t="s">
        <v>0</v>
      </c>
      <c r="E14">
        <v>29306</v>
      </c>
      <c r="F14" t="s">
        <v>3436</v>
      </c>
      <c r="G14" t="s">
        <v>3437</v>
      </c>
      <c r="H14" s="2">
        <v>1.57</v>
      </c>
      <c r="I14" s="2">
        <v>0</v>
      </c>
      <c r="J14" s="2">
        <v>0</v>
      </c>
      <c r="K14" s="15">
        <v>16.309999999999999</v>
      </c>
      <c r="L14" s="2">
        <v>0</v>
      </c>
      <c r="M14" s="2">
        <v>0</v>
      </c>
      <c r="N14" s="2">
        <v>0</v>
      </c>
      <c r="O14" s="2">
        <v>2.1202999999999999</v>
      </c>
      <c r="P14" s="2">
        <v>20.000299999999999</v>
      </c>
      <c r="Q14"/>
      <c r="R14" t="s">
        <v>8045</v>
      </c>
      <c r="S14" s="2">
        <v>0</v>
      </c>
      <c r="T14" s="2">
        <v>0</v>
      </c>
      <c r="U14" s="2"/>
    </row>
    <row r="15" spans="1:21" ht="15.75" thickBot="1" x14ac:dyDescent="0.3">
      <c r="A15" t="s">
        <v>9024</v>
      </c>
      <c r="B15" t="s">
        <v>9311</v>
      </c>
      <c r="C15" t="s">
        <v>7706</v>
      </c>
      <c r="D15" t="s">
        <v>0</v>
      </c>
      <c r="E15">
        <v>32193438</v>
      </c>
      <c r="F15" t="s">
        <v>3436</v>
      </c>
      <c r="G15" t="s">
        <v>3437</v>
      </c>
      <c r="H15" s="2">
        <v>0</v>
      </c>
      <c r="I15" s="2">
        <v>0</v>
      </c>
      <c r="J15" s="2">
        <v>0</v>
      </c>
      <c r="K15" s="15">
        <v>20.34</v>
      </c>
      <c r="L15" s="2">
        <v>0</v>
      </c>
      <c r="M15" s="2">
        <v>0</v>
      </c>
      <c r="N15" s="2">
        <v>0</v>
      </c>
      <c r="O15" s="2">
        <v>2.6442000000000001</v>
      </c>
      <c r="P15" s="2">
        <v>22.984200000000001</v>
      </c>
      <c r="Q15"/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9023</v>
      </c>
      <c r="B16" s="124" t="s">
        <v>9311</v>
      </c>
      <c r="C16" s="21" t="s">
        <v>9213</v>
      </c>
      <c r="D16" t="s">
        <v>0</v>
      </c>
      <c r="E16" t="s">
        <v>9326</v>
      </c>
      <c r="F16" t="s">
        <v>1317</v>
      </c>
      <c r="G16" t="s">
        <v>1318</v>
      </c>
      <c r="H16" s="2">
        <v>0</v>
      </c>
      <c r="I16" s="2">
        <v>0</v>
      </c>
      <c r="J16" s="2">
        <v>0</v>
      </c>
      <c r="K16" s="15">
        <v>74.25</v>
      </c>
      <c r="L16" s="2">
        <v>0</v>
      </c>
      <c r="M16" s="2">
        <v>0</v>
      </c>
      <c r="N16" s="2">
        <v>0</v>
      </c>
      <c r="O16" s="2">
        <v>9.6524999999999999</v>
      </c>
      <c r="P16" s="2">
        <v>83.902500000000003</v>
      </c>
      <c r="Q16"/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9023</v>
      </c>
      <c r="B17" t="s">
        <v>9325</v>
      </c>
      <c r="C17" s="21" t="s">
        <v>9213</v>
      </c>
      <c r="D17" t="s">
        <v>0</v>
      </c>
      <c r="E17" t="s">
        <v>9324</v>
      </c>
      <c r="F17" t="s">
        <v>2102</v>
      </c>
      <c r="G17" t="s">
        <v>2103</v>
      </c>
      <c r="H17" s="2">
        <v>0</v>
      </c>
      <c r="I17" s="2">
        <v>0</v>
      </c>
      <c r="J17" s="2">
        <v>0</v>
      </c>
      <c r="K17" s="15">
        <v>13.43</v>
      </c>
      <c r="L17" s="2">
        <v>0</v>
      </c>
      <c r="M17" s="2">
        <v>0</v>
      </c>
      <c r="N17" s="2">
        <v>0</v>
      </c>
      <c r="O17" s="2">
        <v>1.7459</v>
      </c>
      <c r="P17" s="2">
        <v>15.1759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9023</v>
      </c>
      <c r="B18" t="s">
        <v>9319</v>
      </c>
      <c r="C18" s="21" t="s">
        <v>9213</v>
      </c>
      <c r="D18" t="s">
        <v>0</v>
      </c>
      <c r="E18" t="s">
        <v>9323</v>
      </c>
      <c r="F18" t="s">
        <v>1324</v>
      </c>
      <c r="G18" t="s">
        <v>1325</v>
      </c>
      <c r="H18" s="2">
        <v>2.5</v>
      </c>
      <c r="I18" s="2">
        <v>0</v>
      </c>
      <c r="J18" s="2">
        <v>0</v>
      </c>
      <c r="K18" s="15">
        <v>26.99</v>
      </c>
      <c r="L18" s="2">
        <v>0</v>
      </c>
      <c r="M18" s="2">
        <v>0</v>
      </c>
      <c r="N18" s="2">
        <v>0</v>
      </c>
      <c r="O18" s="2">
        <v>3.5086999999999997</v>
      </c>
      <c r="P18" s="2">
        <v>32.998699999999999</v>
      </c>
      <c r="Q18"/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9023</v>
      </c>
      <c r="B19" t="s">
        <v>9314</v>
      </c>
      <c r="C19" s="21" t="s">
        <v>9213</v>
      </c>
      <c r="D19" t="s">
        <v>0</v>
      </c>
      <c r="E19" t="s">
        <v>9322</v>
      </c>
      <c r="F19" t="s">
        <v>1324</v>
      </c>
      <c r="G19" t="s">
        <v>1325</v>
      </c>
      <c r="H19" s="2">
        <v>2.4899999999999998</v>
      </c>
      <c r="I19" s="2">
        <v>0</v>
      </c>
      <c r="J19" s="2">
        <v>0</v>
      </c>
      <c r="K19" s="15">
        <v>26.12</v>
      </c>
      <c r="L19" s="2">
        <v>0</v>
      </c>
      <c r="M19" s="2">
        <v>0</v>
      </c>
      <c r="N19" s="2">
        <v>0</v>
      </c>
      <c r="O19" s="2">
        <v>3.3956000000000004</v>
      </c>
      <c r="P19" s="2">
        <v>32.005600000000001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9023</v>
      </c>
      <c r="B20" t="s">
        <v>9321</v>
      </c>
      <c r="C20" s="21" t="s">
        <v>9213</v>
      </c>
      <c r="D20" t="s">
        <v>0</v>
      </c>
      <c r="E20" t="s">
        <v>9320</v>
      </c>
      <c r="F20" t="s">
        <v>1340</v>
      </c>
      <c r="G20" t="s">
        <v>1341</v>
      </c>
      <c r="H20" s="2">
        <v>0</v>
      </c>
      <c r="I20" s="2">
        <v>0</v>
      </c>
      <c r="J20" s="2">
        <v>0</v>
      </c>
      <c r="K20" s="15">
        <v>11.8</v>
      </c>
      <c r="L20" s="2">
        <v>0</v>
      </c>
      <c r="M20" s="2">
        <v>0</v>
      </c>
      <c r="N20" s="2">
        <v>0</v>
      </c>
      <c r="O20" s="2">
        <v>1.5340000000000003</v>
      </c>
      <c r="P20" s="2">
        <v>13.334000000000001</v>
      </c>
      <c r="Q20"/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9023</v>
      </c>
      <c r="B21" t="s">
        <v>9319</v>
      </c>
      <c r="C21" s="21" t="s">
        <v>9213</v>
      </c>
      <c r="D21" t="s">
        <v>0</v>
      </c>
      <c r="E21" t="s">
        <v>9318</v>
      </c>
      <c r="F21" t="s">
        <v>1340</v>
      </c>
      <c r="G21" t="s">
        <v>1341</v>
      </c>
      <c r="H21" s="2">
        <v>0</v>
      </c>
      <c r="I21" s="2">
        <v>0</v>
      </c>
      <c r="J21" s="2">
        <v>0</v>
      </c>
      <c r="K21" s="15">
        <v>6.95</v>
      </c>
      <c r="L21" s="2">
        <v>0</v>
      </c>
      <c r="M21" s="2">
        <v>0</v>
      </c>
      <c r="N21" s="2">
        <v>0</v>
      </c>
      <c r="O21" s="2">
        <v>0.90350000000000008</v>
      </c>
      <c r="P21" s="2">
        <v>7.8535000000000004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9023</v>
      </c>
      <c r="B22" s="124" t="s">
        <v>9317</v>
      </c>
      <c r="C22" t="s">
        <v>7706</v>
      </c>
      <c r="D22" t="s">
        <v>0</v>
      </c>
      <c r="E22">
        <v>528</v>
      </c>
      <c r="F22" t="s">
        <v>9315</v>
      </c>
      <c r="G22" t="s">
        <v>9316</v>
      </c>
      <c r="H22" s="2">
        <v>0</v>
      </c>
      <c r="I22" s="2">
        <v>0</v>
      </c>
      <c r="J22" s="2">
        <v>0</v>
      </c>
      <c r="K22" s="15">
        <v>13.27</v>
      </c>
      <c r="L22" s="2">
        <v>0</v>
      </c>
      <c r="M22" s="2">
        <v>0</v>
      </c>
      <c r="N22" s="2">
        <v>0</v>
      </c>
      <c r="O22" s="2">
        <v>1.7251000000000001</v>
      </c>
      <c r="P22" s="2">
        <v>14.995099999999999</v>
      </c>
      <c r="Q22"/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9023</v>
      </c>
      <c r="B23" t="s">
        <v>9314</v>
      </c>
      <c r="C23" t="s">
        <v>7706</v>
      </c>
      <c r="D23" t="s">
        <v>0</v>
      </c>
      <c r="E23">
        <v>869</v>
      </c>
      <c r="F23" t="s">
        <v>9083</v>
      </c>
      <c r="G23" t="s">
        <v>9084</v>
      </c>
      <c r="H23" s="2">
        <v>0</v>
      </c>
      <c r="I23" s="2">
        <v>0</v>
      </c>
      <c r="J23" s="2">
        <v>0</v>
      </c>
      <c r="K23" s="15">
        <v>5.75</v>
      </c>
      <c r="L23" s="2">
        <v>0</v>
      </c>
      <c r="M23" s="2">
        <v>0</v>
      </c>
      <c r="N23" s="2">
        <v>0</v>
      </c>
      <c r="O23" s="2">
        <v>0.74750000000000005</v>
      </c>
      <c r="P23" s="2">
        <v>6.4975000000000005</v>
      </c>
      <c r="Q23"/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9023</v>
      </c>
      <c r="B24" t="s">
        <v>9313</v>
      </c>
      <c r="C24" t="s">
        <v>7706</v>
      </c>
      <c r="D24" t="s">
        <v>0</v>
      </c>
      <c r="E24">
        <v>25805</v>
      </c>
      <c r="F24" t="s">
        <v>1562</v>
      </c>
      <c r="G24" t="s">
        <v>1563</v>
      </c>
      <c r="H24" s="2">
        <v>0</v>
      </c>
      <c r="I24" s="2">
        <v>0</v>
      </c>
      <c r="J24" s="2">
        <v>0</v>
      </c>
      <c r="K24" s="15">
        <v>26.5</v>
      </c>
      <c r="L24" s="2">
        <v>0</v>
      </c>
      <c r="M24" s="2">
        <v>0</v>
      </c>
      <c r="N24" s="2">
        <v>0</v>
      </c>
      <c r="O24" s="2">
        <v>3.4450000000000003</v>
      </c>
      <c r="P24" s="2">
        <v>29.945</v>
      </c>
      <c r="Q24"/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9023</v>
      </c>
      <c r="B25" t="s">
        <v>9313</v>
      </c>
      <c r="C25" t="s">
        <v>7706</v>
      </c>
      <c r="D25" t="s">
        <v>0</v>
      </c>
      <c r="E25">
        <v>25803</v>
      </c>
      <c r="F25" t="s">
        <v>1562</v>
      </c>
      <c r="G25" t="s">
        <v>1563</v>
      </c>
      <c r="H25" s="2">
        <v>0</v>
      </c>
      <c r="I25" s="2">
        <v>0</v>
      </c>
      <c r="J25" s="2">
        <v>0</v>
      </c>
      <c r="K25" s="15">
        <v>49.54</v>
      </c>
      <c r="L25" s="2">
        <v>0</v>
      </c>
      <c r="M25" s="2">
        <v>0</v>
      </c>
      <c r="N25" s="2">
        <v>0</v>
      </c>
      <c r="O25" s="2">
        <v>6.4401999999999999</v>
      </c>
      <c r="P25" s="2">
        <v>55.980199999999996</v>
      </c>
      <c r="Q25"/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9023</v>
      </c>
      <c r="B26" t="s">
        <v>9313</v>
      </c>
      <c r="C26" t="s">
        <v>7706</v>
      </c>
      <c r="D26" t="s">
        <v>0</v>
      </c>
      <c r="E26">
        <v>26755</v>
      </c>
      <c r="F26" t="s">
        <v>1562</v>
      </c>
      <c r="G26" t="s">
        <v>1563</v>
      </c>
      <c r="H26" s="2">
        <v>0</v>
      </c>
      <c r="I26" s="2">
        <v>0</v>
      </c>
      <c r="J26" s="2">
        <v>0</v>
      </c>
      <c r="K26" s="15">
        <v>23.16</v>
      </c>
      <c r="L26" s="2">
        <v>0</v>
      </c>
      <c r="M26" s="2">
        <v>0</v>
      </c>
      <c r="N26" s="2">
        <v>0</v>
      </c>
      <c r="O26" s="2">
        <v>3.0108000000000001</v>
      </c>
      <c r="P26" s="2">
        <v>26.1708</v>
      </c>
      <c r="Q26"/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9023</v>
      </c>
      <c r="B27" t="s">
        <v>9311</v>
      </c>
      <c r="C27" s="21" t="s">
        <v>9213</v>
      </c>
      <c r="D27" t="s">
        <v>0</v>
      </c>
      <c r="E27" t="s">
        <v>9312</v>
      </c>
      <c r="F27" t="s">
        <v>1317</v>
      </c>
      <c r="G27" t="s">
        <v>1318</v>
      </c>
      <c r="H27" s="2">
        <v>0</v>
      </c>
      <c r="I27" s="2">
        <v>0</v>
      </c>
      <c r="J27" s="2">
        <v>0</v>
      </c>
      <c r="K27" s="15">
        <v>74.25</v>
      </c>
      <c r="L27" s="2">
        <v>0</v>
      </c>
      <c r="M27" s="2">
        <v>0</v>
      </c>
      <c r="N27" s="2">
        <v>0</v>
      </c>
      <c r="O27" s="2">
        <v>9.6524999999999999</v>
      </c>
      <c r="P27" s="2">
        <v>83.902500000000003</v>
      </c>
      <c r="Q27"/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9023</v>
      </c>
      <c r="B28" t="s">
        <v>9310</v>
      </c>
      <c r="C28" t="s">
        <v>7706</v>
      </c>
      <c r="D28" t="s">
        <v>0</v>
      </c>
      <c r="E28">
        <v>27620</v>
      </c>
      <c r="F28" t="s">
        <v>9057</v>
      </c>
      <c r="G28" t="s">
        <v>9058</v>
      </c>
      <c r="H28" s="2">
        <v>1.52</v>
      </c>
      <c r="I28" s="2">
        <v>0</v>
      </c>
      <c r="J28" s="2">
        <v>0</v>
      </c>
      <c r="K28" s="15">
        <v>16.350000000000001</v>
      </c>
      <c r="L28" s="2">
        <v>0</v>
      </c>
      <c r="M28" s="2">
        <v>0</v>
      </c>
      <c r="N28" s="2">
        <v>0</v>
      </c>
      <c r="O28" s="2">
        <v>2.1255000000000002</v>
      </c>
      <c r="P28" s="2">
        <v>19.9955</v>
      </c>
      <c r="Q28"/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9023</v>
      </c>
      <c r="B29" t="s">
        <v>9310</v>
      </c>
      <c r="C29" t="s">
        <v>7706</v>
      </c>
      <c r="D29" t="s">
        <v>0</v>
      </c>
      <c r="E29">
        <v>2217</v>
      </c>
      <c r="F29" t="s">
        <v>120</v>
      </c>
      <c r="G29" t="s">
        <v>121</v>
      </c>
      <c r="H29" s="2">
        <v>0</v>
      </c>
      <c r="I29" s="2">
        <v>0</v>
      </c>
      <c r="J29" s="2">
        <v>0</v>
      </c>
      <c r="K29" s="15">
        <v>35</v>
      </c>
      <c r="L29" s="2">
        <v>0</v>
      </c>
      <c r="M29" s="2">
        <v>0</v>
      </c>
      <c r="N29" s="2">
        <v>0</v>
      </c>
      <c r="O29" s="2">
        <v>4.55</v>
      </c>
      <c r="P29" s="2">
        <v>39.549999999999997</v>
      </c>
      <c r="Q29"/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9023</v>
      </c>
      <c r="B30" t="s">
        <v>9307</v>
      </c>
      <c r="C30" t="s">
        <v>7706</v>
      </c>
      <c r="D30" t="s">
        <v>0</v>
      </c>
      <c r="E30">
        <v>656</v>
      </c>
      <c r="F30" t="s">
        <v>9308</v>
      </c>
      <c r="G30" t="s">
        <v>9309</v>
      </c>
      <c r="H30" s="2">
        <v>0</v>
      </c>
      <c r="I30" s="2">
        <v>0</v>
      </c>
      <c r="J30" s="2">
        <v>0</v>
      </c>
      <c r="K30" s="15">
        <v>37.17</v>
      </c>
      <c r="L30" s="2">
        <v>0</v>
      </c>
      <c r="M30" s="2">
        <v>0</v>
      </c>
      <c r="N30" s="2">
        <v>0</v>
      </c>
      <c r="O30" s="2">
        <v>4.8321000000000005</v>
      </c>
      <c r="P30" s="2">
        <v>42.002099999999999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9023</v>
      </c>
      <c r="B31" t="s">
        <v>9307</v>
      </c>
      <c r="C31" t="s">
        <v>7706</v>
      </c>
      <c r="D31" t="s">
        <v>0</v>
      </c>
      <c r="E31">
        <v>2676</v>
      </c>
      <c r="F31" t="s">
        <v>9257</v>
      </c>
      <c r="G31" t="s">
        <v>9258</v>
      </c>
      <c r="H31" s="2">
        <v>0</v>
      </c>
      <c r="I31" s="2">
        <v>0</v>
      </c>
      <c r="J31" s="2">
        <v>0</v>
      </c>
      <c r="K31" s="15">
        <v>50</v>
      </c>
      <c r="L31" s="2">
        <v>0</v>
      </c>
      <c r="M31" s="2">
        <v>0</v>
      </c>
      <c r="N31" s="2">
        <v>0</v>
      </c>
      <c r="O31" s="2">
        <v>6.5</v>
      </c>
      <c r="P31" s="2">
        <v>56.5</v>
      </c>
      <c r="Q31"/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9023</v>
      </c>
      <c r="B32" t="s">
        <v>9303</v>
      </c>
      <c r="C32" t="s">
        <v>7706</v>
      </c>
      <c r="D32" t="s">
        <v>0</v>
      </c>
      <c r="E32">
        <v>94</v>
      </c>
      <c r="F32" t="s">
        <v>9305</v>
      </c>
      <c r="G32" t="s">
        <v>9306</v>
      </c>
      <c r="H32" s="2">
        <v>0</v>
      </c>
      <c r="I32" s="2">
        <v>0</v>
      </c>
      <c r="J32" s="2">
        <v>0</v>
      </c>
      <c r="K32" s="15">
        <v>6.75</v>
      </c>
      <c r="L32" s="2">
        <v>0</v>
      </c>
      <c r="M32" s="2">
        <v>0</v>
      </c>
      <c r="N32" s="2">
        <v>0</v>
      </c>
      <c r="O32" s="2">
        <v>0.87750000000000006</v>
      </c>
      <c r="P32" s="2">
        <v>7.6275000000000004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9023</v>
      </c>
      <c r="B33" t="s">
        <v>9303</v>
      </c>
      <c r="C33" s="21" t="s">
        <v>9213</v>
      </c>
      <c r="D33" t="s">
        <v>0</v>
      </c>
      <c r="E33" t="s">
        <v>9304</v>
      </c>
      <c r="F33" t="s">
        <v>6822</v>
      </c>
      <c r="G33" t="s">
        <v>6823</v>
      </c>
      <c r="H33" s="2">
        <v>0</v>
      </c>
      <c r="I33" s="2">
        <v>0</v>
      </c>
      <c r="J33" s="2">
        <v>0</v>
      </c>
      <c r="K33" s="15">
        <v>8.2899999999999991</v>
      </c>
      <c r="L33" s="2">
        <v>0</v>
      </c>
      <c r="M33" s="2">
        <v>0</v>
      </c>
      <c r="N33" s="2">
        <v>0</v>
      </c>
      <c r="O33" s="2">
        <v>1.0776999999999999</v>
      </c>
      <c r="P33" s="2">
        <v>9.3676999999999992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9023</v>
      </c>
      <c r="B34" t="s">
        <v>9303</v>
      </c>
      <c r="C34" t="s">
        <v>7706</v>
      </c>
      <c r="D34" t="s">
        <v>0</v>
      </c>
      <c r="E34">
        <v>27187</v>
      </c>
      <c r="F34" t="s">
        <v>1394</v>
      </c>
      <c r="G34" t="s">
        <v>1395</v>
      </c>
      <c r="H34" s="2">
        <v>1.5</v>
      </c>
      <c r="I34" s="2">
        <v>0</v>
      </c>
      <c r="J34" s="2">
        <v>0</v>
      </c>
      <c r="K34" s="15">
        <v>17.079999999999998</v>
      </c>
      <c r="L34" s="2">
        <v>0</v>
      </c>
      <c r="M34" s="2">
        <v>0</v>
      </c>
      <c r="N34" s="2">
        <v>0</v>
      </c>
      <c r="O34" s="2">
        <v>2.2203999999999997</v>
      </c>
      <c r="P34" s="2">
        <v>20.800399999999996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9023</v>
      </c>
      <c r="B35" t="s">
        <v>9302</v>
      </c>
      <c r="C35" t="s">
        <v>7706</v>
      </c>
      <c r="D35" t="s">
        <v>0</v>
      </c>
      <c r="E35">
        <v>330117392</v>
      </c>
      <c r="F35" t="s">
        <v>1394</v>
      </c>
      <c r="G35" t="s">
        <v>1395</v>
      </c>
      <c r="H35" s="2">
        <v>0</v>
      </c>
      <c r="I35" s="2">
        <v>0</v>
      </c>
      <c r="J35" s="2">
        <v>0</v>
      </c>
      <c r="K35" s="15">
        <v>8.3699999999999992</v>
      </c>
      <c r="L35" s="2">
        <v>0</v>
      </c>
      <c r="M35" s="2">
        <v>0</v>
      </c>
      <c r="N35" s="2">
        <v>0</v>
      </c>
      <c r="O35" s="2">
        <v>1.0880999999999998</v>
      </c>
      <c r="P35" s="2">
        <v>9.4580999999999982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9023</v>
      </c>
      <c r="B36" t="s">
        <v>9302</v>
      </c>
      <c r="C36" t="s">
        <v>7706</v>
      </c>
      <c r="D36" t="s">
        <v>0</v>
      </c>
      <c r="E36">
        <v>4277</v>
      </c>
      <c r="F36" t="s">
        <v>1394</v>
      </c>
      <c r="G36" t="s">
        <v>1395</v>
      </c>
      <c r="H36" s="2">
        <v>0</v>
      </c>
      <c r="I36" s="2">
        <v>0</v>
      </c>
      <c r="J36" s="2">
        <v>0</v>
      </c>
      <c r="K36" s="15">
        <v>37.04</v>
      </c>
      <c r="L36" s="2">
        <v>0</v>
      </c>
      <c r="M36" s="2">
        <v>0</v>
      </c>
      <c r="N36" s="2">
        <v>0</v>
      </c>
      <c r="O36" s="2">
        <v>4.8151999999999999</v>
      </c>
      <c r="P36" s="2">
        <v>41.855199999999996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9023</v>
      </c>
      <c r="B37" t="s">
        <v>9301</v>
      </c>
      <c r="C37" t="s">
        <v>7706</v>
      </c>
      <c r="D37" t="s">
        <v>0</v>
      </c>
      <c r="E37">
        <v>700072</v>
      </c>
      <c r="F37" t="s">
        <v>1375</v>
      </c>
      <c r="G37" t="s">
        <v>1376</v>
      </c>
      <c r="H37" s="2">
        <v>1.44</v>
      </c>
      <c r="I37" s="2">
        <v>0</v>
      </c>
      <c r="J37" s="2">
        <v>0</v>
      </c>
      <c r="K37" s="15">
        <v>16.420000000000002</v>
      </c>
      <c r="L37" s="2">
        <v>0</v>
      </c>
      <c r="M37" s="2">
        <v>0</v>
      </c>
      <c r="N37" s="2">
        <v>0</v>
      </c>
      <c r="O37" s="2">
        <v>2.1346000000000003</v>
      </c>
      <c r="P37" s="2">
        <v>19.994600000000002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9023</v>
      </c>
      <c r="B38" t="s">
        <v>9300</v>
      </c>
      <c r="C38" t="s">
        <v>7706</v>
      </c>
      <c r="D38" t="s">
        <v>0</v>
      </c>
      <c r="E38">
        <v>699330</v>
      </c>
      <c r="F38" t="s">
        <v>1375</v>
      </c>
      <c r="G38" t="s">
        <v>1376</v>
      </c>
      <c r="H38" s="2">
        <v>0.72</v>
      </c>
      <c r="I38" s="2">
        <v>0</v>
      </c>
      <c r="J38" s="2">
        <v>0</v>
      </c>
      <c r="K38" s="15">
        <v>8.2100000000000009</v>
      </c>
      <c r="L38" s="2">
        <v>0</v>
      </c>
      <c r="M38" s="2">
        <v>0</v>
      </c>
      <c r="N38" s="2">
        <v>0</v>
      </c>
      <c r="O38" s="2">
        <v>1.0673000000000001</v>
      </c>
      <c r="P38" s="2">
        <v>9.997300000000001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9023</v>
      </c>
      <c r="B39" t="s">
        <v>9299</v>
      </c>
      <c r="C39" t="s">
        <v>7706</v>
      </c>
      <c r="D39" t="s">
        <v>0</v>
      </c>
      <c r="E39">
        <v>1373</v>
      </c>
      <c r="F39" t="s">
        <v>7599</v>
      </c>
      <c r="G39" t="s">
        <v>7600</v>
      </c>
      <c r="H39" s="2">
        <v>0</v>
      </c>
      <c r="I39" s="2">
        <v>0</v>
      </c>
      <c r="J39" s="2">
        <v>0</v>
      </c>
      <c r="K39" s="15">
        <v>71.680000000000007</v>
      </c>
      <c r="L39" s="2">
        <v>0</v>
      </c>
      <c r="M39" s="2">
        <v>0</v>
      </c>
      <c r="N39" s="2">
        <v>0</v>
      </c>
      <c r="O39" s="2">
        <v>9.3184000000000005</v>
      </c>
      <c r="P39" s="2">
        <v>80.998400000000004</v>
      </c>
      <c r="Q39"/>
      <c r="R39" t="s">
        <v>8045</v>
      </c>
      <c r="S39" s="2">
        <v>0</v>
      </c>
      <c r="T39" s="2">
        <v>0</v>
      </c>
      <c r="U39" s="2"/>
    </row>
    <row r="40" spans="1:21" ht="15.75" hidden="1" thickBot="1" x14ac:dyDescent="0.3">
      <c r="A40" t="s">
        <v>9023</v>
      </c>
      <c r="B40" t="s">
        <v>9278</v>
      </c>
      <c r="C40" t="s">
        <v>7706</v>
      </c>
      <c r="D40" t="s">
        <v>0</v>
      </c>
      <c r="E40">
        <v>32162190</v>
      </c>
      <c r="F40" t="s">
        <v>3436</v>
      </c>
      <c r="G40" t="s">
        <v>3437</v>
      </c>
      <c r="H40" s="2">
        <v>0</v>
      </c>
      <c r="I40" s="2">
        <v>0</v>
      </c>
      <c r="J40" s="2">
        <v>0</v>
      </c>
      <c r="K40" s="15">
        <v>25.64</v>
      </c>
      <c r="L40" s="2">
        <v>0</v>
      </c>
      <c r="M40" s="2">
        <v>0</v>
      </c>
      <c r="N40" s="2">
        <v>0</v>
      </c>
      <c r="O40" s="2">
        <v>3.3332000000000002</v>
      </c>
      <c r="P40" s="2">
        <v>28.973200000000002</v>
      </c>
      <c r="Q40"/>
      <c r="R40" t="s">
        <v>8045</v>
      </c>
      <c r="S40" s="2">
        <v>0</v>
      </c>
      <c r="T40" s="2">
        <v>0</v>
      </c>
      <c r="U40" s="2"/>
    </row>
    <row r="41" spans="1:21" ht="15.75" hidden="1" thickBot="1" x14ac:dyDescent="0.3">
      <c r="A41" t="s">
        <v>9022</v>
      </c>
      <c r="B41" t="s">
        <v>9295</v>
      </c>
      <c r="C41" s="21" t="s">
        <v>9213</v>
      </c>
      <c r="D41" t="s">
        <v>0</v>
      </c>
      <c r="E41" t="s">
        <v>9298</v>
      </c>
      <c r="F41" t="s">
        <v>2102</v>
      </c>
      <c r="G41" t="s">
        <v>2103</v>
      </c>
      <c r="H41" s="2">
        <v>0</v>
      </c>
      <c r="I41" s="2">
        <v>0</v>
      </c>
      <c r="J41" s="2">
        <v>0</v>
      </c>
      <c r="K41" s="15">
        <v>9.42</v>
      </c>
      <c r="L41" s="2">
        <v>0</v>
      </c>
      <c r="M41" s="2">
        <v>0</v>
      </c>
      <c r="N41" s="2">
        <v>0</v>
      </c>
      <c r="O41" s="2">
        <v>1.2246000000000001</v>
      </c>
      <c r="P41" s="2">
        <v>10.644600000000001</v>
      </c>
      <c r="Q41"/>
      <c r="R41" t="s">
        <v>8045</v>
      </c>
      <c r="S41" s="2">
        <v>0</v>
      </c>
      <c r="T41" s="2">
        <v>0</v>
      </c>
      <c r="U41" s="2"/>
    </row>
    <row r="42" spans="1:21" ht="15.75" hidden="1" thickBot="1" x14ac:dyDescent="0.3">
      <c r="A42" t="s">
        <v>9022</v>
      </c>
      <c r="B42" t="s">
        <v>9295</v>
      </c>
      <c r="C42" s="21" t="s">
        <v>9213</v>
      </c>
      <c r="D42" t="s">
        <v>0</v>
      </c>
      <c r="E42" t="s">
        <v>9297</v>
      </c>
      <c r="F42" t="s">
        <v>9266</v>
      </c>
      <c r="G42" t="s">
        <v>9267</v>
      </c>
      <c r="H42" s="2">
        <v>0</v>
      </c>
      <c r="I42" s="2">
        <v>0</v>
      </c>
      <c r="J42" s="2">
        <v>0</v>
      </c>
      <c r="K42" s="15">
        <v>9.56</v>
      </c>
      <c r="L42" s="2">
        <v>0</v>
      </c>
      <c r="M42" s="2">
        <v>0</v>
      </c>
      <c r="N42" s="2">
        <v>0</v>
      </c>
      <c r="O42" s="2">
        <v>1.2428000000000001</v>
      </c>
      <c r="P42" s="2">
        <v>10.802800000000001</v>
      </c>
      <c r="Q42"/>
      <c r="R42" t="s">
        <v>8045</v>
      </c>
      <c r="S42" s="2">
        <v>0</v>
      </c>
      <c r="T42" s="2">
        <v>0</v>
      </c>
      <c r="U42" s="2"/>
    </row>
    <row r="43" spans="1:21" ht="15.75" hidden="1" thickBot="1" x14ac:dyDescent="0.3">
      <c r="A43" t="s">
        <v>9022</v>
      </c>
      <c r="B43" t="s">
        <v>9295</v>
      </c>
      <c r="C43" s="21" t="s">
        <v>9213</v>
      </c>
      <c r="D43" t="s">
        <v>0</v>
      </c>
      <c r="E43" t="s">
        <v>9296</v>
      </c>
      <c r="F43" t="s">
        <v>9266</v>
      </c>
      <c r="G43" t="s">
        <v>9267</v>
      </c>
      <c r="H43" s="2">
        <v>0</v>
      </c>
      <c r="I43" s="2">
        <v>0</v>
      </c>
      <c r="J43" s="2">
        <v>0</v>
      </c>
      <c r="K43" s="15">
        <v>3.1</v>
      </c>
      <c r="L43" s="2">
        <v>0</v>
      </c>
      <c r="M43" s="2">
        <v>0</v>
      </c>
      <c r="N43" s="2">
        <v>0</v>
      </c>
      <c r="O43" s="2">
        <v>0.40300000000000002</v>
      </c>
      <c r="P43" s="2">
        <v>3.5030000000000001</v>
      </c>
      <c r="Q43"/>
      <c r="R43" t="s">
        <v>8045</v>
      </c>
      <c r="S43" s="2">
        <v>0</v>
      </c>
      <c r="T43" s="2">
        <v>0</v>
      </c>
      <c r="U43" s="2"/>
    </row>
    <row r="44" spans="1:21" ht="15.75" hidden="1" thickBot="1" x14ac:dyDescent="0.3">
      <c r="A44" t="s">
        <v>9022</v>
      </c>
      <c r="B44" t="s">
        <v>9293</v>
      </c>
      <c r="C44" s="21" t="s">
        <v>9213</v>
      </c>
      <c r="D44" t="s">
        <v>0</v>
      </c>
      <c r="E44" t="s">
        <v>9294</v>
      </c>
      <c r="F44" t="s">
        <v>1443</v>
      </c>
      <c r="G44" t="s">
        <v>1444</v>
      </c>
      <c r="H44" s="2">
        <v>2.4000000000000004</v>
      </c>
      <c r="I44" s="2">
        <v>0</v>
      </c>
      <c r="J44" s="2">
        <v>0</v>
      </c>
      <c r="K44" s="15">
        <v>27.75</v>
      </c>
      <c r="L44" s="2">
        <v>0</v>
      </c>
      <c r="M44" s="2">
        <v>0</v>
      </c>
      <c r="N44" s="2">
        <v>0</v>
      </c>
      <c r="O44" s="2">
        <v>3.6074999999999999</v>
      </c>
      <c r="P44" s="2">
        <v>33.7575</v>
      </c>
      <c r="Q44"/>
      <c r="R44" t="s">
        <v>8045</v>
      </c>
      <c r="S44" s="2">
        <v>0</v>
      </c>
      <c r="T44" s="2">
        <v>0</v>
      </c>
      <c r="U44" s="2"/>
    </row>
    <row r="45" spans="1:21" ht="15.75" hidden="1" thickBot="1" x14ac:dyDescent="0.3">
      <c r="A45" t="s">
        <v>9022</v>
      </c>
      <c r="B45" t="s">
        <v>9292</v>
      </c>
      <c r="C45" s="21" t="s">
        <v>9213</v>
      </c>
      <c r="D45" t="s">
        <v>0</v>
      </c>
      <c r="E45" t="s">
        <v>9291</v>
      </c>
      <c r="F45" t="s">
        <v>2102</v>
      </c>
      <c r="G45" t="s">
        <v>2103</v>
      </c>
      <c r="H45" s="2">
        <v>0</v>
      </c>
      <c r="I45" s="2">
        <v>0</v>
      </c>
      <c r="J45" s="2">
        <v>0</v>
      </c>
      <c r="K45" s="15">
        <v>67.73</v>
      </c>
      <c r="L45" s="2">
        <v>0</v>
      </c>
      <c r="M45" s="2">
        <v>0</v>
      </c>
      <c r="N45" s="2">
        <v>0</v>
      </c>
      <c r="O45" s="2">
        <v>8.8048999999999999</v>
      </c>
      <c r="P45" s="2">
        <v>76.534900000000007</v>
      </c>
      <c r="Q45"/>
      <c r="R45" t="s">
        <v>8045</v>
      </c>
      <c r="S45" s="2">
        <v>0</v>
      </c>
      <c r="T45" s="2">
        <v>0</v>
      </c>
      <c r="U45" s="2"/>
    </row>
    <row r="46" spans="1:21" ht="15.75" hidden="1" thickBot="1" x14ac:dyDescent="0.3">
      <c r="A46" t="s">
        <v>9022</v>
      </c>
      <c r="B46" t="s">
        <v>9280</v>
      </c>
      <c r="C46" s="21" t="s">
        <v>9213</v>
      </c>
      <c r="D46" t="s">
        <v>0</v>
      </c>
      <c r="E46" t="s">
        <v>9290</v>
      </c>
      <c r="F46" t="s">
        <v>9266</v>
      </c>
      <c r="G46" t="s">
        <v>9267</v>
      </c>
      <c r="H46" s="2">
        <v>0</v>
      </c>
      <c r="I46" s="2">
        <v>0</v>
      </c>
      <c r="J46" s="2">
        <v>0</v>
      </c>
      <c r="K46" s="15">
        <v>6.15</v>
      </c>
      <c r="L46" s="2">
        <v>0</v>
      </c>
      <c r="M46" s="2">
        <v>0</v>
      </c>
      <c r="N46" s="2">
        <v>0</v>
      </c>
      <c r="O46" s="2">
        <v>0.7995000000000001</v>
      </c>
      <c r="P46" s="2">
        <v>6.9495000000000005</v>
      </c>
      <c r="Q46"/>
      <c r="R46" t="s">
        <v>8045</v>
      </c>
      <c r="S46" s="2">
        <v>0</v>
      </c>
      <c r="T46" s="2">
        <v>0</v>
      </c>
      <c r="U46" s="2"/>
    </row>
    <row r="47" spans="1:21" ht="15.75" hidden="1" thickBot="1" x14ac:dyDescent="0.3">
      <c r="A47" t="s">
        <v>9022</v>
      </c>
      <c r="B47" t="s">
        <v>9280</v>
      </c>
      <c r="C47" s="21" t="s">
        <v>9213</v>
      </c>
      <c r="D47" t="s">
        <v>0</v>
      </c>
      <c r="E47" t="s">
        <v>9282</v>
      </c>
      <c r="F47" t="s">
        <v>1324</v>
      </c>
      <c r="G47" t="s">
        <v>1325</v>
      </c>
      <c r="H47" s="2">
        <v>2.0999999999999996</v>
      </c>
      <c r="I47" s="2">
        <v>0</v>
      </c>
      <c r="J47" s="2">
        <v>0</v>
      </c>
      <c r="K47" s="15">
        <v>25.89</v>
      </c>
      <c r="L47" s="2">
        <v>0</v>
      </c>
      <c r="M47" s="2">
        <v>0</v>
      </c>
      <c r="N47" s="2">
        <v>0</v>
      </c>
      <c r="O47" s="2">
        <v>3.3657000000000004</v>
      </c>
      <c r="P47" s="2">
        <v>31.355700000000002</v>
      </c>
      <c r="Q47"/>
      <c r="R47" t="s">
        <v>8045</v>
      </c>
      <c r="S47" s="2">
        <v>0</v>
      </c>
      <c r="T47" s="2">
        <v>0</v>
      </c>
      <c r="U47" s="2"/>
    </row>
    <row r="48" spans="1:21" ht="15.75" hidden="1" thickBot="1" x14ac:dyDescent="0.3">
      <c r="A48" t="s">
        <v>9022</v>
      </c>
      <c r="B48" t="s">
        <v>9280</v>
      </c>
      <c r="C48" s="21" t="s">
        <v>9213</v>
      </c>
      <c r="D48" t="s">
        <v>0</v>
      </c>
      <c r="E48" t="s">
        <v>9289</v>
      </c>
      <c r="F48" t="s">
        <v>1324</v>
      </c>
      <c r="G48" t="s">
        <v>1325</v>
      </c>
      <c r="H48" s="2">
        <v>2.41</v>
      </c>
      <c r="I48" s="2">
        <v>0</v>
      </c>
      <c r="J48" s="2">
        <v>0</v>
      </c>
      <c r="K48" s="15">
        <v>29.73</v>
      </c>
      <c r="L48" s="2">
        <v>0</v>
      </c>
      <c r="M48" s="2">
        <v>0</v>
      </c>
      <c r="N48" s="2">
        <v>0</v>
      </c>
      <c r="O48" s="2">
        <v>3.8649</v>
      </c>
      <c r="P48" s="2">
        <v>36.004899999999999</v>
      </c>
      <c r="Q48"/>
      <c r="R48" t="s">
        <v>8045</v>
      </c>
      <c r="S48" s="2">
        <v>0</v>
      </c>
      <c r="T48" s="2">
        <v>0</v>
      </c>
      <c r="U48" s="2"/>
    </row>
    <row r="49" spans="1:21" ht="15.75" hidden="1" thickBot="1" x14ac:dyDescent="0.3">
      <c r="A49" t="s">
        <v>9022</v>
      </c>
      <c r="B49" t="s">
        <v>9278</v>
      </c>
      <c r="C49" s="21" t="s">
        <v>9213</v>
      </c>
      <c r="D49" t="s">
        <v>0</v>
      </c>
      <c r="E49" t="s">
        <v>9288</v>
      </c>
      <c r="F49" t="s">
        <v>2102</v>
      </c>
      <c r="G49" t="s">
        <v>2103</v>
      </c>
      <c r="H49" s="2">
        <v>0</v>
      </c>
      <c r="I49" s="2">
        <v>0</v>
      </c>
      <c r="J49" s="2">
        <v>0</v>
      </c>
      <c r="K49" s="15">
        <v>33.89</v>
      </c>
      <c r="L49" s="2">
        <v>0</v>
      </c>
      <c r="M49" s="2">
        <v>0</v>
      </c>
      <c r="N49" s="2">
        <v>0</v>
      </c>
      <c r="O49" s="2">
        <v>4.4057000000000004</v>
      </c>
      <c r="P49" s="2">
        <v>38.295700000000004</v>
      </c>
      <c r="Q49"/>
      <c r="R49" t="s">
        <v>8045</v>
      </c>
      <c r="S49" s="2">
        <v>0</v>
      </c>
      <c r="T49" s="2">
        <v>0</v>
      </c>
      <c r="U49" s="2"/>
    </row>
    <row r="50" spans="1:21" ht="15.75" hidden="1" thickBot="1" x14ac:dyDescent="0.3">
      <c r="A50" t="s">
        <v>9022</v>
      </c>
      <c r="B50" t="s">
        <v>9275</v>
      </c>
      <c r="C50" s="21" t="s">
        <v>9213</v>
      </c>
      <c r="D50" t="s">
        <v>0</v>
      </c>
      <c r="E50" t="s">
        <v>9287</v>
      </c>
      <c r="F50" t="s">
        <v>1317</v>
      </c>
      <c r="G50" t="s">
        <v>1318</v>
      </c>
      <c r="H50" s="2">
        <v>0</v>
      </c>
      <c r="I50" s="2">
        <v>0</v>
      </c>
      <c r="J50" s="2">
        <v>0</v>
      </c>
      <c r="K50" s="15">
        <v>55.52</v>
      </c>
      <c r="L50" s="2">
        <v>0</v>
      </c>
      <c r="M50" s="2">
        <v>0</v>
      </c>
      <c r="N50" s="2">
        <v>0</v>
      </c>
      <c r="O50" s="2">
        <v>7.2176000000000009</v>
      </c>
      <c r="P50" s="2">
        <v>62.7376</v>
      </c>
      <c r="Q50"/>
      <c r="R50" t="s">
        <v>8045</v>
      </c>
      <c r="S50" s="2">
        <v>0</v>
      </c>
      <c r="T50" s="2">
        <v>0</v>
      </c>
      <c r="U50" s="2"/>
    </row>
    <row r="51" spans="1:21" ht="15.75" hidden="1" thickBot="1" x14ac:dyDescent="0.3">
      <c r="A51" t="s">
        <v>9022</v>
      </c>
      <c r="B51" t="s">
        <v>9285</v>
      </c>
      <c r="C51" s="21" t="s">
        <v>9213</v>
      </c>
      <c r="D51" t="s">
        <v>0</v>
      </c>
      <c r="E51" t="s">
        <v>9286</v>
      </c>
      <c r="F51" t="s">
        <v>1324</v>
      </c>
      <c r="G51" t="s">
        <v>1325</v>
      </c>
      <c r="H51" s="2">
        <v>2.41</v>
      </c>
      <c r="I51" s="2">
        <v>0</v>
      </c>
      <c r="J51" s="2">
        <v>0</v>
      </c>
      <c r="K51" s="15">
        <v>30.61</v>
      </c>
      <c r="L51" s="2">
        <v>0</v>
      </c>
      <c r="M51" s="2">
        <v>0</v>
      </c>
      <c r="N51" s="2">
        <v>0</v>
      </c>
      <c r="O51" s="2">
        <v>3.9793000000000003</v>
      </c>
      <c r="P51" s="2">
        <v>36.999299999999998</v>
      </c>
      <c r="Q51"/>
      <c r="R51" t="s">
        <v>8045</v>
      </c>
      <c r="S51" s="2">
        <v>0</v>
      </c>
      <c r="T51" s="2">
        <v>0</v>
      </c>
      <c r="U51" s="2"/>
    </row>
    <row r="52" spans="1:21" ht="15.75" hidden="1" thickBot="1" x14ac:dyDescent="0.3">
      <c r="A52" t="s">
        <v>9022</v>
      </c>
      <c r="B52" t="s">
        <v>9269</v>
      </c>
      <c r="C52" s="21" t="s">
        <v>9213</v>
      </c>
      <c r="D52" t="s">
        <v>0</v>
      </c>
      <c r="E52" t="s">
        <v>9270</v>
      </c>
      <c r="F52" t="s">
        <v>1443</v>
      </c>
      <c r="G52" t="s">
        <v>1444</v>
      </c>
      <c r="H52" s="2">
        <v>1.36</v>
      </c>
      <c r="I52" s="2">
        <v>0</v>
      </c>
      <c r="J52" s="2">
        <v>0</v>
      </c>
      <c r="K52" s="15">
        <v>16.5</v>
      </c>
      <c r="L52" s="2">
        <v>0</v>
      </c>
      <c r="M52" s="2">
        <v>0</v>
      </c>
      <c r="N52" s="2">
        <v>0</v>
      </c>
      <c r="O52" s="2">
        <v>2.145</v>
      </c>
      <c r="P52" s="2">
        <v>20.004999999999999</v>
      </c>
      <c r="Q52"/>
      <c r="R52" t="s">
        <v>8045</v>
      </c>
      <c r="S52" s="2">
        <v>0</v>
      </c>
      <c r="T52" s="2">
        <v>0</v>
      </c>
      <c r="U52" s="2"/>
    </row>
    <row r="53" spans="1:21" ht="15.75" hidden="1" thickBot="1" x14ac:dyDescent="0.3">
      <c r="A53" t="s">
        <v>9022</v>
      </c>
      <c r="B53" t="s">
        <v>9285</v>
      </c>
      <c r="C53" s="21" t="s">
        <v>9213</v>
      </c>
      <c r="D53" t="s">
        <v>0</v>
      </c>
      <c r="E53" t="s">
        <v>9284</v>
      </c>
      <c r="F53" t="s">
        <v>2102</v>
      </c>
      <c r="G53" t="s">
        <v>2103</v>
      </c>
      <c r="H53" s="2">
        <v>0</v>
      </c>
      <c r="I53" s="2">
        <v>0</v>
      </c>
      <c r="J53" s="2">
        <v>0</v>
      </c>
      <c r="K53" s="15">
        <v>656.7</v>
      </c>
      <c r="L53" s="2">
        <v>0</v>
      </c>
      <c r="M53" s="2">
        <v>0</v>
      </c>
      <c r="N53" s="2">
        <v>0</v>
      </c>
      <c r="O53" s="2">
        <v>85.371000000000009</v>
      </c>
      <c r="P53" s="2">
        <v>742.07100000000003</v>
      </c>
      <c r="Q53"/>
      <c r="R53" t="s">
        <v>8045</v>
      </c>
      <c r="S53" s="2">
        <v>0</v>
      </c>
      <c r="T53" s="2">
        <v>0</v>
      </c>
      <c r="U53" s="2"/>
    </row>
    <row r="54" spans="1:21" ht="15.75" hidden="1" thickBot="1" x14ac:dyDescent="0.3">
      <c r="A54" t="s">
        <v>9022</v>
      </c>
      <c r="B54" t="s">
        <v>9285</v>
      </c>
      <c r="C54" s="21" t="s">
        <v>9213</v>
      </c>
      <c r="D54" t="s">
        <v>0</v>
      </c>
      <c r="E54" t="s">
        <v>9283</v>
      </c>
      <c r="F54" t="s">
        <v>2102</v>
      </c>
      <c r="G54" t="s">
        <v>2103</v>
      </c>
      <c r="H54" s="2">
        <v>0</v>
      </c>
      <c r="I54" s="2">
        <v>0</v>
      </c>
      <c r="J54" s="2">
        <v>0</v>
      </c>
      <c r="K54" s="15">
        <v>652.94000000000005</v>
      </c>
      <c r="L54" s="2">
        <v>0</v>
      </c>
      <c r="M54" s="2">
        <v>0</v>
      </c>
      <c r="N54" s="2">
        <v>0</v>
      </c>
      <c r="O54" s="2">
        <v>84.882200000000012</v>
      </c>
      <c r="P54" s="2">
        <v>737.82220000000007</v>
      </c>
      <c r="Q54"/>
      <c r="R54" t="s">
        <v>8045</v>
      </c>
      <c r="S54" s="2">
        <v>0</v>
      </c>
      <c r="T54" s="2">
        <v>0</v>
      </c>
      <c r="U54" s="2"/>
    </row>
    <row r="55" spans="1:21" ht="15.75" hidden="1" thickBot="1" x14ac:dyDescent="0.3">
      <c r="A55" t="s">
        <v>9022</v>
      </c>
      <c r="B55" t="s">
        <v>9281</v>
      </c>
      <c r="C55" t="s">
        <v>7706</v>
      </c>
      <c r="D55" t="s">
        <v>0</v>
      </c>
      <c r="E55">
        <v>16337</v>
      </c>
      <c r="F55" t="s">
        <v>1394</v>
      </c>
      <c r="G55" t="s">
        <v>1395</v>
      </c>
      <c r="H55" s="2">
        <v>0</v>
      </c>
      <c r="I55" s="2">
        <v>0</v>
      </c>
      <c r="J55" s="2">
        <v>0</v>
      </c>
      <c r="K55" s="15">
        <v>107.35</v>
      </c>
      <c r="L55" s="2">
        <v>0</v>
      </c>
      <c r="M55" s="2">
        <v>0</v>
      </c>
      <c r="N55" s="2">
        <v>0</v>
      </c>
      <c r="O55" s="2">
        <v>13.955499999999999</v>
      </c>
      <c r="P55" s="2">
        <v>121.30549999999999</v>
      </c>
      <c r="Q55"/>
      <c r="R55" t="s">
        <v>8045</v>
      </c>
      <c r="S55" s="2">
        <v>0</v>
      </c>
      <c r="T55" s="2">
        <v>0</v>
      </c>
      <c r="U55" s="2"/>
    </row>
    <row r="56" spans="1:21" ht="15.75" hidden="1" thickBot="1" x14ac:dyDescent="0.3">
      <c r="A56" t="s">
        <v>9022</v>
      </c>
      <c r="B56" t="s">
        <v>9280</v>
      </c>
      <c r="C56" t="s">
        <v>7706</v>
      </c>
      <c r="D56" t="s">
        <v>0</v>
      </c>
      <c r="E56">
        <v>2585</v>
      </c>
      <c r="F56" t="s">
        <v>9257</v>
      </c>
      <c r="G56" t="s">
        <v>9258</v>
      </c>
      <c r="H56" s="2">
        <v>0</v>
      </c>
      <c r="I56" s="2">
        <v>0</v>
      </c>
      <c r="J56" s="2">
        <v>0</v>
      </c>
      <c r="K56" s="15">
        <v>370</v>
      </c>
      <c r="L56" s="2">
        <v>0</v>
      </c>
      <c r="M56" s="2">
        <v>0</v>
      </c>
      <c r="N56" s="2">
        <v>0</v>
      </c>
      <c r="O56" s="2">
        <v>48.1</v>
      </c>
      <c r="P56" s="2">
        <v>418.1</v>
      </c>
      <c r="Q56"/>
      <c r="R56" t="s">
        <v>8045</v>
      </c>
      <c r="S56" s="2">
        <v>0</v>
      </c>
      <c r="T56" s="2">
        <v>0</v>
      </c>
      <c r="U56" s="2"/>
    </row>
    <row r="57" spans="1:21" ht="15.75" hidden="1" thickBot="1" x14ac:dyDescent="0.3">
      <c r="A57" t="s">
        <v>9022</v>
      </c>
      <c r="B57" t="s">
        <v>9280</v>
      </c>
      <c r="C57" t="s">
        <v>7706</v>
      </c>
      <c r="D57" t="s">
        <v>0</v>
      </c>
      <c r="E57">
        <v>229</v>
      </c>
      <c r="F57" t="s">
        <v>9060</v>
      </c>
      <c r="G57" t="s">
        <v>9061</v>
      </c>
      <c r="H57" s="2">
        <v>0</v>
      </c>
      <c r="I57" s="2">
        <v>0</v>
      </c>
      <c r="J57" s="2">
        <v>0</v>
      </c>
      <c r="K57" s="15">
        <v>335</v>
      </c>
      <c r="L57" s="2">
        <v>0</v>
      </c>
      <c r="M57" s="2">
        <v>0</v>
      </c>
      <c r="N57" s="2">
        <v>0</v>
      </c>
      <c r="O57" s="2">
        <v>43.550000000000004</v>
      </c>
      <c r="P57" s="2">
        <v>378.55</v>
      </c>
      <c r="Q57"/>
      <c r="R57" t="s">
        <v>8045</v>
      </c>
      <c r="S57" s="2">
        <v>0</v>
      </c>
      <c r="T57" s="2">
        <v>0</v>
      </c>
      <c r="U57" s="2"/>
    </row>
    <row r="58" spans="1:21" ht="15.75" hidden="1" thickBot="1" x14ac:dyDescent="0.3">
      <c r="A58" t="s">
        <v>9022</v>
      </c>
      <c r="B58" t="s">
        <v>9280</v>
      </c>
      <c r="C58" t="s">
        <v>7706</v>
      </c>
      <c r="D58" t="s">
        <v>0</v>
      </c>
      <c r="E58">
        <v>128</v>
      </c>
      <c r="F58" t="s">
        <v>9193</v>
      </c>
      <c r="G58" t="s">
        <v>9194</v>
      </c>
      <c r="H58" s="2">
        <v>0</v>
      </c>
      <c r="I58" s="2">
        <v>0</v>
      </c>
      <c r="J58" s="2">
        <v>0</v>
      </c>
      <c r="K58" s="15">
        <v>96</v>
      </c>
      <c r="L58" s="2">
        <v>0</v>
      </c>
      <c r="M58" s="2">
        <v>0</v>
      </c>
      <c r="N58" s="2">
        <v>0</v>
      </c>
      <c r="O58" s="2">
        <v>12.48</v>
      </c>
      <c r="P58" s="2">
        <v>108.48</v>
      </c>
      <c r="Q58"/>
      <c r="R58" t="s">
        <v>8045</v>
      </c>
      <c r="S58" s="2">
        <v>0</v>
      </c>
      <c r="T58" s="2">
        <v>0</v>
      </c>
      <c r="U58" s="2"/>
    </row>
    <row r="59" spans="1:21" ht="15.75" hidden="1" thickBot="1" x14ac:dyDescent="0.3">
      <c r="A59" t="s">
        <v>9022</v>
      </c>
      <c r="B59" t="s">
        <v>9279</v>
      </c>
      <c r="C59" t="s">
        <v>7706</v>
      </c>
      <c r="D59" t="s">
        <v>0</v>
      </c>
      <c r="E59">
        <v>2710041</v>
      </c>
      <c r="F59" t="s">
        <v>1320</v>
      </c>
      <c r="G59" t="s">
        <v>1321</v>
      </c>
      <c r="H59" s="2">
        <v>0</v>
      </c>
      <c r="I59" s="2">
        <v>0</v>
      </c>
      <c r="J59" s="2">
        <v>0</v>
      </c>
      <c r="K59" s="15">
        <v>32.01</v>
      </c>
      <c r="L59" s="2">
        <v>0</v>
      </c>
      <c r="M59" s="2">
        <v>0</v>
      </c>
      <c r="N59" s="2">
        <v>0</v>
      </c>
      <c r="O59" s="2">
        <v>4.1612999999999998</v>
      </c>
      <c r="P59" s="2">
        <v>36.171299999999995</v>
      </c>
      <c r="Q59"/>
      <c r="R59" t="s">
        <v>8045</v>
      </c>
      <c r="S59" s="2">
        <v>0</v>
      </c>
      <c r="T59" s="2">
        <v>0</v>
      </c>
      <c r="U59" s="2"/>
    </row>
    <row r="60" spans="1:21" ht="15.75" hidden="1" thickBot="1" x14ac:dyDescent="0.3">
      <c r="A60" t="s">
        <v>9022</v>
      </c>
      <c r="B60" t="s">
        <v>9279</v>
      </c>
      <c r="C60" t="s">
        <v>7706</v>
      </c>
      <c r="D60" t="s">
        <v>0</v>
      </c>
      <c r="E60">
        <v>2533</v>
      </c>
      <c r="F60" t="s">
        <v>120</v>
      </c>
      <c r="G60" t="s">
        <v>121</v>
      </c>
      <c r="H60" s="2">
        <v>0</v>
      </c>
      <c r="I60" s="2">
        <v>0</v>
      </c>
      <c r="J60" s="2">
        <v>0</v>
      </c>
      <c r="K60" s="15">
        <v>33.96</v>
      </c>
      <c r="L60" s="2">
        <v>0</v>
      </c>
      <c r="M60" s="2">
        <v>0</v>
      </c>
      <c r="N60" s="2">
        <v>0</v>
      </c>
      <c r="O60" s="2">
        <v>4.4148000000000005</v>
      </c>
      <c r="P60" s="2">
        <v>38.3748</v>
      </c>
      <c r="Q60"/>
      <c r="R60" t="s">
        <v>8045</v>
      </c>
      <c r="S60" s="2">
        <v>0</v>
      </c>
      <c r="T60" s="2">
        <v>0</v>
      </c>
      <c r="U60" s="2"/>
    </row>
    <row r="61" spans="1:21" ht="15.75" hidden="1" thickBot="1" x14ac:dyDescent="0.3">
      <c r="A61" t="s">
        <v>9022</v>
      </c>
      <c r="B61" t="s">
        <v>9278</v>
      </c>
      <c r="C61" t="s">
        <v>7706</v>
      </c>
      <c r="D61" t="s">
        <v>0</v>
      </c>
      <c r="E61">
        <v>498</v>
      </c>
      <c r="F61" t="s">
        <v>9101</v>
      </c>
      <c r="G61" t="s">
        <v>9102</v>
      </c>
      <c r="H61" s="2">
        <v>0</v>
      </c>
      <c r="I61" s="2">
        <v>0</v>
      </c>
      <c r="J61" s="2">
        <v>0</v>
      </c>
      <c r="K61" s="15">
        <v>14</v>
      </c>
      <c r="L61" s="2">
        <v>0</v>
      </c>
      <c r="M61" s="2">
        <v>0</v>
      </c>
      <c r="N61" s="2">
        <v>0</v>
      </c>
      <c r="O61" s="2">
        <v>1.82</v>
      </c>
      <c r="P61" s="2">
        <v>15.82</v>
      </c>
      <c r="Q61"/>
      <c r="R61" t="s">
        <v>8045</v>
      </c>
      <c r="S61" s="2">
        <v>0</v>
      </c>
      <c r="T61" s="2">
        <v>0</v>
      </c>
      <c r="U61" s="2"/>
    </row>
    <row r="62" spans="1:21" ht="15.75" hidden="1" thickBot="1" x14ac:dyDescent="0.3">
      <c r="A62" t="s">
        <v>9022</v>
      </c>
      <c r="B62" t="s">
        <v>9275</v>
      </c>
      <c r="C62" t="s">
        <v>7706</v>
      </c>
      <c r="D62" t="s">
        <v>0</v>
      </c>
      <c r="E62">
        <v>3</v>
      </c>
      <c r="F62" t="s">
        <v>9276</v>
      </c>
      <c r="G62" t="s">
        <v>9277</v>
      </c>
      <c r="H62" s="2">
        <v>0</v>
      </c>
      <c r="I62" s="2">
        <v>0</v>
      </c>
      <c r="J62" s="2">
        <v>0</v>
      </c>
      <c r="K62" s="15">
        <v>25.89</v>
      </c>
      <c r="L62" s="2">
        <v>0</v>
      </c>
      <c r="M62" s="2">
        <v>0</v>
      </c>
      <c r="N62" s="2">
        <v>0</v>
      </c>
      <c r="O62" s="2">
        <v>3.3657000000000004</v>
      </c>
      <c r="P62" s="2">
        <v>29.255700000000001</v>
      </c>
      <c r="Q62"/>
      <c r="R62" t="s">
        <v>8045</v>
      </c>
      <c r="S62" s="2">
        <v>0</v>
      </c>
      <c r="T62" s="2">
        <v>0</v>
      </c>
      <c r="U62" s="2"/>
    </row>
    <row r="63" spans="1:21" ht="15.75" hidden="1" thickBot="1" x14ac:dyDescent="0.3">
      <c r="A63" t="s">
        <v>9022</v>
      </c>
      <c r="B63" t="s">
        <v>9274</v>
      </c>
      <c r="C63" t="s">
        <v>7706</v>
      </c>
      <c r="D63" t="s">
        <v>0</v>
      </c>
      <c r="E63">
        <v>220</v>
      </c>
      <c r="F63" t="s">
        <v>9060</v>
      </c>
      <c r="G63" t="s">
        <v>9061</v>
      </c>
      <c r="H63" s="2">
        <v>0</v>
      </c>
      <c r="I63" s="2">
        <v>0</v>
      </c>
      <c r="J63" s="2">
        <v>0</v>
      </c>
      <c r="K63" s="15">
        <v>610</v>
      </c>
      <c r="L63" s="2">
        <v>0</v>
      </c>
      <c r="M63" s="2">
        <v>0</v>
      </c>
      <c r="N63" s="2">
        <v>0</v>
      </c>
      <c r="O63" s="2">
        <v>79.3</v>
      </c>
      <c r="P63" s="2">
        <v>689.3</v>
      </c>
      <c r="Q63"/>
      <c r="R63" t="s">
        <v>8045</v>
      </c>
      <c r="S63" s="2">
        <v>0</v>
      </c>
      <c r="T63" s="2">
        <v>0</v>
      </c>
      <c r="U63" s="2"/>
    </row>
    <row r="64" spans="1:21" ht="15.75" hidden="1" thickBot="1" x14ac:dyDescent="0.3">
      <c r="A64" t="s">
        <v>9022</v>
      </c>
      <c r="B64" t="s">
        <v>9273</v>
      </c>
      <c r="C64" t="s">
        <v>7706</v>
      </c>
      <c r="D64" t="s">
        <v>0</v>
      </c>
      <c r="E64">
        <v>576921</v>
      </c>
      <c r="F64" t="s">
        <v>1375</v>
      </c>
      <c r="G64" t="s">
        <v>1376</v>
      </c>
      <c r="H64" s="2">
        <v>0.64</v>
      </c>
      <c r="I64" s="2">
        <v>0</v>
      </c>
      <c r="J64" s="2">
        <v>0</v>
      </c>
      <c r="K64" s="15">
        <v>8.2799999999999994</v>
      </c>
      <c r="L64" s="2">
        <v>0</v>
      </c>
      <c r="M64" s="2">
        <v>0</v>
      </c>
      <c r="N64" s="2">
        <v>0</v>
      </c>
      <c r="O64" s="2">
        <v>1.0764</v>
      </c>
      <c r="P64" s="2">
        <v>9.9963999999999995</v>
      </c>
      <c r="Q64"/>
      <c r="R64" t="s">
        <v>8045</v>
      </c>
      <c r="S64" s="2">
        <v>0</v>
      </c>
      <c r="T64" s="2">
        <v>0</v>
      </c>
      <c r="U64" s="2"/>
    </row>
    <row r="65" spans="1:21" ht="15.75" hidden="1" thickBot="1" x14ac:dyDescent="0.3">
      <c r="A65" t="s">
        <v>9022</v>
      </c>
      <c r="B65" t="s">
        <v>9272</v>
      </c>
      <c r="C65" t="s">
        <v>7706</v>
      </c>
      <c r="D65" t="s">
        <v>0</v>
      </c>
      <c r="E65">
        <v>4822</v>
      </c>
      <c r="F65" t="s">
        <v>9083</v>
      </c>
      <c r="G65" t="s">
        <v>9084</v>
      </c>
      <c r="H65" s="2">
        <v>0</v>
      </c>
      <c r="I65" s="2">
        <v>0</v>
      </c>
      <c r="J65" s="2">
        <v>0</v>
      </c>
      <c r="K65" s="15">
        <v>82.5</v>
      </c>
      <c r="L65" s="2">
        <v>0</v>
      </c>
      <c r="M65" s="2">
        <v>0</v>
      </c>
      <c r="N65" s="2">
        <v>0</v>
      </c>
      <c r="O65" s="2">
        <v>10.725</v>
      </c>
      <c r="P65" s="2">
        <v>93.224999999999994</v>
      </c>
      <c r="Q65"/>
      <c r="R65" t="s">
        <v>8045</v>
      </c>
      <c r="S65" s="2">
        <v>0</v>
      </c>
      <c r="T65" s="2">
        <v>0</v>
      </c>
      <c r="U65" s="2"/>
    </row>
    <row r="66" spans="1:21" ht="15.75" hidden="1" thickBot="1" x14ac:dyDescent="0.3">
      <c r="A66" t="s">
        <v>9022</v>
      </c>
      <c r="B66" t="s">
        <v>9271</v>
      </c>
      <c r="C66" t="s">
        <v>7706</v>
      </c>
      <c r="D66" t="s">
        <v>0</v>
      </c>
      <c r="E66">
        <v>2619180</v>
      </c>
      <c r="F66" t="s">
        <v>1320</v>
      </c>
      <c r="G66" t="s">
        <v>1321</v>
      </c>
      <c r="H66" s="2">
        <v>0</v>
      </c>
      <c r="I66" s="2">
        <v>0</v>
      </c>
      <c r="J66" s="2">
        <v>0</v>
      </c>
      <c r="K66" s="15">
        <v>25.88</v>
      </c>
      <c r="L66" s="2">
        <v>0</v>
      </c>
      <c r="M66" s="2">
        <v>0</v>
      </c>
      <c r="N66" s="2">
        <v>0</v>
      </c>
      <c r="O66" s="2">
        <v>3.3643999999999998</v>
      </c>
      <c r="P66" s="2">
        <v>29.244399999999999</v>
      </c>
      <c r="Q66"/>
      <c r="R66" t="s">
        <v>8045</v>
      </c>
      <c r="S66" s="2">
        <v>0</v>
      </c>
      <c r="T66" s="2">
        <v>0</v>
      </c>
      <c r="U66" s="2"/>
    </row>
    <row r="67" spans="1:21" ht="15.75" hidden="1" thickBot="1" x14ac:dyDescent="0.3">
      <c r="A67" t="s">
        <v>9022</v>
      </c>
      <c r="B67" t="s">
        <v>9268</v>
      </c>
      <c r="C67" t="s">
        <v>7706</v>
      </c>
      <c r="D67" t="s">
        <v>0</v>
      </c>
      <c r="E67">
        <v>639014</v>
      </c>
      <c r="F67" t="s">
        <v>1375</v>
      </c>
      <c r="G67" t="s">
        <v>1376</v>
      </c>
      <c r="H67" s="2">
        <v>0.64</v>
      </c>
      <c r="I67" s="2">
        <v>0</v>
      </c>
      <c r="J67" s="2">
        <v>0</v>
      </c>
      <c r="K67" s="15">
        <v>8.2799999999999994</v>
      </c>
      <c r="L67" s="2">
        <v>0</v>
      </c>
      <c r="M67" s="2">
        <v>0</v>
      </c>
      <c r="N67" s="2">
        <v>0</v>
      </c>
      <c r="O67" s="2">
        <v>1.0764</v>
      </c>
      <c r="P67" s="2">
        <v>9.9963999999999995</v>
      </c>
      <c r="Q67"/>
      <c r="R67" t="s">
        <v>8045</v>
      </c>
      <c r="S67" s="2">
        <v>0</v>
      </c>
      <c r="T67" s="2">
        <v>0</v>
      </c>
      <c r="U67" s="2"/>
    </row>
    <row r="68" spans="1:21" ht="15.75" hidden="1" thickBot="1" x14ac:dyDescent="0.3">
      <c r="A68" t="s">
        <v>9021</v>
      </c>
      <c r="B68" t="s">
        <v>9265</v>
      </c>
      <c r="C68" t="s">
        <v>7706</v>
      </c>
      <c r="D68" t="s">
        <v>0</v>
      </c>
      <c r="E68">
        <v>380</v>
      </c>
      <c r="F68" t="s">
        <v>9266</v>
      </c>
      <c r="G68" t="s">
        <v>9267</v>
      </c>
      <c r="H68" s="2">
        <v>0</v>
      </c>
      <c r="I68" s="2">
        <v>0</v>
      </c>
      <c r="J68" s="2">
        <v>0</v>
      </c>
      <c r="K68" s="15">
        <v>30.97</v>
      </c>
      <c r="L68" s="2">
        <v>0</v>
      </c>
      <c r="M68" s="2">
        <v>0</v>
      </c>
      <c r="N68" s="2">
        <v>0</v>
      </c>
      <c r="O68" s="2">
        <v>4.0260999999999996</v>
      </c>
      <c r="P68" s="2">
        <v>34.996099999999998</v>
      </c>
      <c r="Q68"/>
      <c r="R68" t="s">
        <v>8045</v>
      </c>
      <c r="S68" s="2">
        <v>0</v>
      </c>
      <c r="T68" s="2">
        <v>0</v>
      </c>
      <c r="U68" s="2"/>
    </row>
    <row r="69" spans="1:21" ht="15.75" hidden="1" thickBot="1" x14ac:dyDescent="0.3">
      <c r="A69" t="s">
        <v>9021</v>
      </c>
      <c r="B69" t="s">
        <v>9264</v>
      </c>
      <c r="C69" t="s">
        <v>7706</v>
      </c>
      <c r="D69" t="s">
        <v>0</v>
      </c>
      <c r="E69">
        <v>17688</v>
      </c>
      <c r="F69" t="s">
        <v>3493</v>
      </c>
      <c r="G69" t="s">
        <v>3494</v>
      </c>
      <c r="H69" s="2">
        <v>1.34</v>
      </c>
      <c r="I69" s="2">
        <v>0</v>
      </c>
      <c r="J69" s="2">
        <v>0</v>
      </c>
      <c r="K69" s="15">
        <v>16.52</v>
      </c>
      <c r="L69" s="2">
        <v>0</v>
      </c>
      <c r="M69" s="2">
        <v>0</v>
      </c>
      <c r="N69" s="2">
        <v>0</v>
      </c>
      <c r="O69" s="2">
        <v>2.1476000000000002</v>
      </c>
      <c r="P69" s="2">
        <v>20.0076</v>
      </c>
      <c r="Q69"/>
      <c r="R69" t="s">
        <v>8045</v>
      </c>
      <c r="S69" s="2">
        <v>0</v>
      </c>
      <c r="T69" s="2">
        <v>0</v>
      </c>
      <c r="U69" s="2"/>
    </row>
    <row r="70" spans="1:21" ht="15.75" hidden="1" thickBot="1" x14ac:dyDescent="0.3">
      <c r="A70" t="s">
        <v>9021</v>
      </c>
      <c r="B70" t="s">
        <v>9264</v>
      </c>
      <c r="C70" t="s">
        <v>7706</v>
      </c>
      <c r="D70" t="s">
        <v>0</v>
      </c>
      <c r="E70">
        <v>4563</v>
      </c>
      <c r="F70" t="s">
        <v>1375</v>
      </c>
      <c r="G70" t="s">
        <v>1376</v>
      </c>
      <c r="H70" s="2">
        <v>0</v>
      </c>
      <c r="I70" s="2">
        <v>0</v>
      </c>
      <c r="J70" s="2">
        <v>0</v>
      </c>
      <c r="K70" s="15">
        <v>7.64</v>
      </c>
      <c r="L70" s="2">
        <v>0</v>
      </c>
      <c r="M70" s="2">
        <v>0</v>
      </c>
      <c r="N70" s="2">
        <v>0</v>
      </c>
      <c r="O70" s="2">
        <v>0.99319999999999997</v>
      </c>
      <c r="P70" s="2">
        <v>8.6332000000000004</v>
      </c>
      <c r="Q70"/>
      <c r="R70" t="s">
        <v>8045</v>
      </c>
      <c r="S70" s="2">
        <v>0</v>
      </c>
      <c r="T70" s="2">
        <v>0</v>
      </c>
      <c r="U70" s="2"/>
    </row>
    <row r="71" spans="1:21" ht="15.75" hidden="1" thickBot="1" x14ac:dyDescent="0.3">
      <c r="A71" t="s">
        <v>9021</v>
      </c>
      <c r="B71" t="s">
        <v>9247</v>
      </c>
      <c r="C71" t="s">
        <v>7706</v>
      </c>
      <c r="D71" t="s">
        <v>0</v>
      </c>
      <c r="E71">
        <v>622534</v>
      </c>
      <c r="F71" t="s">
        <v>1375</v>
      </c>
      <c r="G71" t="s">
        <v>1376</v>
      </c>
      <c r="H71" s="2">
        <v>0.67</v>
      </c>
      <c r="I71" s="2">
        <v>0</v>
      </c>
      <c r="J71" s="2">
        <v>0</v>
      </c>
      <c r="K71" s="15">
        <v>8.26</v>
      </c>
      <c r="L71" s="2">
        <v>0</v>
      </c>
      <c r="M71" s="2">
        <v>0</v>
      </c>
      <c r="N71" s="2">
        <v>0</v>
      </c>
      <c r="O71" s="2">
        <v>1.0738000000000001</v>
      </c>
      <c r="P71" s="2">
        <v>10.0038</v>
      </c>
      <c r="Q71"/>
      <c r="R71" t="s">
        <v>8045</v>
      </c>
      <c r="S71" s="2">
        <v>0</v>
      </c>
      <c r="T71" s="2">
        <v>0</v>
      </c>
      <c r="U71" s="2"/>
    </row>
    <row r="72" spans="1:21" ht="15.75" hidden="1" thickBot="1" x14ac:dyDescent="0.3">
      <c r="A72" t="s">
        <v>9021</v>
      </c>
      <c r="B72" t="s">
        <v>9247</v>
      </c>
      <c r="C72" t="s">
        <v>7706</v>
      </c>
      <c r="D72" t="s">
        <v>0</v>
      </c>
      <c r="E72">
        <v>194</v>
      </c>
      <c r="F72" t="s">
        <v>9060</v>
      </c>
      <c r="G72" t="s">
        <v>9061</v>
      </c>
      <c r="H72" s="2">
        <v>0</v>
      </c>
      <c r="I72" s="2">
        <v>0</v>
      </c>
      <c r="J72" s="2">
        <v>0</v>
      </c>
      <c r="K72" s="15">
        <v>320</v>
      </c>
      <c r="L72" s="2">
        <v>0</v>
      </c>
      <c r="M72" s="2">
        <v>0</v>
      </c>
      <c r="N72" s="2">
        <v>0</v>
      </c>
      <c r="O72" s="2">
        <v>41.6</v>
      </c>
      <c r="P72" s="2">
        <v>361.6</v>
      </c>
      <c r="Q72"/>
      <c r="R72" t="s">
        <v>8045</v>
      </c>
      <c r="S72" s="2">
        <v>0</v>
      </c>
      <c r="T72" s="2">
        <v>0</v>
      </c>
      <c r="U72" s="2"/>
    </row>
    <row r="73" spans="1:21" ht="15.75" hidden="1" thickBot="1" x14ac:dyDescent="0.3">
      <c r="A73" t="s">
        <v>9021</v>
      </c>
      <c r="B73" t="s">
        <v>9263</v>
      </c>
      <c r="C73" t="s">
        <v>7706</v>
      </c>
      <c r="D73" t="s">
        <v>0</v>
      </c>
      <c r="E73">
        <v>193</v>
      </c>
      <c r="F73" t="s">
        <v>9060</v>
      </c>
      <c r="G73" t="s">
        <v>9061</v>
      </c>
      <c r="H73" s="2">
        <v>0</v>
      </c>
      <c r="I73" s="2">
        <v>0</v>
      </c>
      <c r="J73" s="2">
        <v>0</v>
      </c>
      <c r="K73" s="15">
        <v>250</v>
      </c>
      <c r="L73" s="2">
        <v>0</v>
      </c>
      <c r="M73" s="2">
        <v>0</v>
      </c>
      <c r="N73" s="2">
        <v>0</v>
      </c>
      <c r="O73" s="2">
        <v>32.5</v>
      </c>
      <c r="P73" s="2">
        <v>282.5</v>
      </c>
      <c r="Q73"/>
      <c r="R73" t="s">
        <v>8045</v>
      </c>
      <c r="S73" s="2">
        <v>0</v>
      </c>
      <c r="T73" s="2">
        <v>0</v>
      </c>
      <c r="U73" s="2"/>
    </row>
    <row r="74" spans="1:21" ht="15.75" hidden="1" thickBot="1" x14ac:dyDescent="0.3">
      <c r="A74" t="s">
        <v>9021</v>
      </c>
      <c r="B74" t="s">
        <v>9262</v>
      </c>
      <c r="C74" t="s">
        <v>7706</v>
      </c>
      <c r="D74" t="s">
        <v>0</v>
      </c>
      <c r="E74">
        <v>26179</v>
      </c>
      <c r="F74" t="s">
        <v>1439</v>
      </c>
      <c r="G74" t="s">
        <v>1440</v>
      </c>
      <c r="H74" s="2">
        <v>0.64</v>
      </c>
      <c r="I74" s="2">
        <v>0</v>
      </c>
      <c r="J74" s="2">
        <v>0</v>
      </c>
      <c r="K74" s="15">
        <v>8.2799999999999994</v>
      </c>
      <c r="L74" s="2">
        <v>0</v>
      </c>
      <c r="M74" s="2">
        <v>0</v>
      </c>
      <c r="N74" s="2">
        <v>0</v>
      </c>
      <c r="O74" s="2">
        <v>1.0764</v>
      </c>
      <c r="P74" s="2">
        <v>9.9963999999999995</v>
      </c>
      <c r="Q74"/>
      <c r="R74" t="s">
        <v>8045</v>
      </c>
      <c r="S74" s="2">
        <v>0</v>
      </c>
      <c r="T74" s="2">
        <v>0</v>
      </c>
      <c r="U74" s="2"/>
    </row>
    <row r="75" spans="1:21" ht="15.75" hidden="1" thickBot="1" x14ac:dyDescent="0.3">
      <c r="A75" t="s">
        <v>9021</v>
      </c>
      <c r="B75" t="s">
        <v>9262</v>
      </c>
      <c r="C75" t="s">
        <v>7706</v>
      </c>
      <c r="D75" t="s">
        <v>0</v>
      </c>
      <c r="E75">
        <v>3966</v>
      </c>
      <c r="F75" t="s">
        <v>9068</v>
      </c>
      <c r="G75" t="s">
        <v>9069</v>
      </c>
      <c r="H75" s="2">
        <v>0</v>
      </c>
      <c r="I75" s="2">
        <v>0</v>
      </c>
      <c r="J75" s="2">
        <v>0</v>
      </c>
      <c r="K75" s="15">
        <v>8.9</v>
      </c>
      <c r="L75" s="2">
        <v>0</v>
      </c>
      <c r="M75" s="2">
        <v>0</v>
      </c>
      <c r="N75" s="2">
        <v>0</v>
      </c>
      <c r="O75" s="2">
        <v>1.157</v>
      </c>
      <c r="P75" s="2">
        <v>10.057</v>
      </c>
      <c r="Q75"/>
      <c r="R75" t="s">
        <v>8045</v>
      </c>
      <c r="S75" s="2">
        <v>0</v>
      </c>
      <c r="T75" s="2">
        <v>0</v>
      </c>
      <c r="U75" s="2"/>
    </row>
    <row r="76" spans="1:21" ht="15.75" hidden="1" thickBot="1" x14ac:dyDescent="0.3">
      <c r="A76" t="s">
        <v>9021</v>
      </c>
      <c r="B76" t="s">
        <v>9261</v>
      </c>
      <c r="C76" t="s">
        <v>7706</v>
      </c>
      <c r="D76" t="s">
        <v>0</v>
      </c>
      <c r="E76">
        <v>3965</v>
      </c>
      <c r="F76" t="s">
        <v>9068</v>
      </c>
      <c r="G76" t="s">
        <v>9069</v>
      </c>
      <c r="H76" s="2">
        <v>0</v>
      </c>
      <c r="I76" s="2">
        <v>0</v>
      </c>
      <c r="J76" s="2">
        <v>0</v>
      </c>
      <c r="K76" s="15">
        <v>12.23</v>
      </c>
      <c r="L76" s="2">
        <v>0</v>
      </c>
      <c r="M76" s="2">
        <v>0</v>
      </c>
      <c r="N76" s="2">
        <v>0</v>
      </c>
      <c r="O76" s="2">
        <v>1.5899000000000001</v>
      </c>
      <c r="P76" s="2">
        <v>13.819900000000001</v>
      </c>
      <c r="Q76"/>
      <c r="R76" t="s">
        <v>8045</v>
      </c>
      <c r="S76" s="2">
        <v>0</v>
      </c>
      <c r="T76" s="2">
        <v>0</v>
      </c>
      <c r="U76" s="2"/>
    </row>
    <row r="77" spans="1:21" ht="15.75" hidden="1" thickBot="1" x14ac:dyDescent="0.3">
      <c r="A77" t="s">
        <v>9021</v>
      </c>
      <c r="B77" t="s">
        <v>9261</v>
      </c>
      <c r="C77" t="s">
        <v>7706</v>
      </c>
      <c r="D77" t="s">
        <v>0</v>
      </c>
      <c r="E77">
        <v>1462610</v>
      </c>
      <c r="F77" t="s">
        <v>39</v>
      </c>
      <c r="G77" t="s">
        <v>1419</v>
      </c>
      <c r="H77" s="2">
        <v>2.67</v>
      </c>
      <c r="I77" s="2">
        <v>0</v>
      </c>
      <c r="J77" s="2">
        <v>0</v>
      </c>
      <c r="K77" s="15">
        <v>33.04</v>
      </c>
      <c r="L77" s="2">
        <v>0</v>
      </c>
      <c r="M77" s="2">
        <v>0</v>
      </c>
      <c r="N77" s="2">
        <v>0</v>
      </c>
      <c r="O77" s="2">
        <v>4.2952000000000004</v>
      </c>
      <c r="P77" s="2">
        <v>40.005200000000002</v>
      </c>
      <c r="Q77"/>
      <c r="R77" t="s">
        <v>8045</v>
      </c>
      <c r="S77" s="2">
        <v>0</v>
      </c>
      <c r="T77" s="2">
        <v>0</v>
      </c>
      <c r="U77" s="2"/>
    </row>
    <row r="78" spans="1:21" ht="15.75" hidden="1" thickBot="1" x14ac:dyDescent="0.3">
      <c r="A78" t="s">
        <v>9021</v>
      </c>
      <c r="B78" t="s">
        <v>9261</v>
      </c>
      <c r="C78" t="s">
        <v>7706</v>
      </c>
      <c r="D78" t="s">
        <v>0</v>
      </c>
      <c r="E78">
        <v>32130922</v>
      </c>
      <c r="F78" t="s">
        <v>3436</v>
      </c>
      <c r="G78" t="s">
        <v>3437</v>
      </c>
      <c r="H78" s="2">
        <v>0</v>
      </c>
      <c r="I78" s="2">
        <v>0</v>
      </c>
      <c r="J78" s="2">
        <v>0</v>
      </c>
      <c r="K78" s="15">
        <v>20.34</v>
      </c>
      <c r="L78" s="2">
        <v>0</v>
      </c>
      <c r="M78" s="2">
        <v>0</v>
      </c>
      <c r="N78" s="2">
        <v>0</v>
      </c>
      <c r="O78" s="2">
        <v>2.6442000000000001</v>
      </c>
      <c r="P78" s="2">
        <v>22.984200000000001</v>
      </c>
      <c r="Q78"/>
      <c r="R78" t="s">
        <v>8045</v>
      </c>
      <c r="S78" s="2">
        <v>0</v>
      </c>
      <c r="T78" s="2">
        <v>0</v>
      </c>
      <c r="U78" s="2"/>
    </row>
    <row r="79" spans="1:21" ht="15.75" hidden="1" thickBot="1" x14ac:dyDescent="0.3">
      <c r="A79" t="s">
        <v>9021</v>
      </c>
      <c r="B79" t="s">
        <v>9261</v>
      </c>
      <c r="C79" t="s">
        <v>7706</v>
      </c>
      <c r="D79" t="s">
        <v>0</v>
      </c>
      <c r="E79">
        <v>180</v>
      </c>
      <c r="F79" t="s">
        <v>9060</v>
      </c>
      <c r="G79" t="s">
        <v>9061</v>
      </c>
      <c r="H79" s="2">
        <v>0</v>
      </c>
      <c r="I79" s="2">
        <v>0</v>
      </c>
      <c r="J79" s="2">
        <v>0</v>
      </c>
      <c r="K79" s="15">
        <v>310</v>
      </c>
      <c r="L79" s="2">
        <v>0</v>
      </c>
      <c r="M79" s="2">
        <v>0</v>
      </c>
      <c r="N79" s="2">
        <v>0</v>
      </c>
      <c r="O79" s="2">
        <v>40.300000000000004</v>
      </c>
      <c r="P79" s="2">
        <v>350.3</v>
      </c>
      <c r="Q79"/>
      <c r="R79" t="s">
        <v>8045</v>
      </c>
      <c r="S79" s="2">
        <v>0</v>
      </c>
      <c r="T79" s="2">
        <v>0</v>
      </c>
      <c r="U79" s="2"/>
    </row>
    <row r="80" spans="1:21" ht="15.75" hidden="1" thickBot="1" x14ac:dyDescent="0.3">
      <c r="A80" t="s">
        <v>9021</v>
      </c>
      <c r="B80" t="s">
        <v>9260</v>
      </c>
      <c r="C80" t="s">
        <v>7706</v>
      </c>
      <c r="D80" t="s">
        <v>0</v>
      </c>
      <c r="E80">
        <v>2238</v>
      </c>
      <c r="F80" t="s">
        <v>120</v>
      </c>
      <c r="G80" t="s">
        <v>121</v>
      </c>
      <c r="H80" s="2">
        <v>0</v>
      </c>
      <c r="I80" s="2">
        <v>0</v>
      </c>
      <c r="J80" s="2">
        <v>0</v>
      </c>
      <c r="K80" s="15">
        <v>40.06</v>
      </c>
      <c r="L80" s="2">
        <v>0</v>
      </c>
      <c r="M80" s="2">
        <v>0</v>
      </c>
      <c r="N80" s="2">
        <v>0</v>
      </c>
      <c r="O80" s="2">
        <v>5.2078000000000007</v>
      </c>
      <c r="P80" s="2">
        <v>45.267800000000001</v>
      </c>
      <c r="Q80"/>
      <c r="R80" t="s">
        <v>8045</v>
      </c>
      <c r="S80" s="2">
        <v>0</v>
      </c>
      <c r="T80" s="2">
        <v>0</v>
      </c>
      <c r="U80" s="2"/>
    </row>
    <row r="81" spans="1:21" ht="15.75" hidden="1" thickBot="1" x14ac:dyDescent="0.3">
      <c r="A81" t="s">
        <v>9021</v>
      </c>
      <c r="B81" t="s">
        <v>9259</v>
      </c>
      <c r="C81" t="s">
        <v>7706</v>
      </c>
      <c r="D81" t="s">
        <v>0</v>
      </c>
      <c r="E81">
        <v>22512</v>
      </c>
      <c r="F81" t="s">
        <v>9057</v>
      </c>
      <c r="G81" t="s">
        <v>9058</v>
      </c>
      <c r="H81" s="2">
        <v>1.56</v>
      </c>
      <c r="I81" s="2">
        <v>0</v>
      </c>
      <c r="J81" s="2">
        <v>0</v>
      </c>
      <c r="K81" s="15">
        <v>20.74</v>
      </c>
      <c r="L81" s="2">
        <v>0</v>
      </c>
      <c r="M81" s="2">
        <v>0</v>
      </c>
      <c r="N81" s="2">
        <v>0</v>
      </c>
      <c r="O81" s="2">
        <v>2.6961999999999997</v>
      </c>
      <c r="P81" s="2">
        <v>24.996199999999998</v>
      </c>
      <c r="Q81"/>
      <c r="R81" t="s">
        <v>8045</v>
      </c>
      <c r="S81" s="2">
        <v>0</v>
      </c>
      <c r="T81" s="2">
        <v>0</v>
      </c>
      <c r="U81" s="2"/>
    </row>
    <row r="82" spans="1:21" ht="15.75" hidden="1" thickBot="1" x14ac:dyDescent="0.3">
      <c r="A82" t="s">
        <v>9021</v>
      </c>
      <c r="B82" t="s">
        <v>9256</v>
      </c>
      <c r="C82" t="s">
        <v>7706</v>
      </c>
      <c r="D82" t="s">
        <v>0</v>
      </c>
      <c r="E82">
        <v>2417</v>
      </c>
      <c r="F82" t="s">
        <v>9257</v>
      </c>
      <c r="G82" t="s">
        <v>9258</v>
      </c>
      <c r="H82" s="2">
        <v>0</v>
      </c>
      <c r="I82" s="2">
        <v>0</v>
      </c>
      <c r="J82" s="2">
        <v>0</v>
      </c>
      <c r="K82" s="15">
        <v>44</v>
      </c>
      <c r="L82" s="2">
        <v>0</v>
      </c>
      <c r="M82" s="2">
        <v>0</v>
      </c>
      <c r="N82" s="2">
        <v>0</v>
      </c>
      <c r="O82" s="2">
        <v>5.7200000000000006</v>
      </c>
      <c r="P82" s="2">
        <v>49.72</v>
      </c>
      <c r="Q82"/>
      <c r="R82" t="s">
        <v>8045</v>
      </c>
      <c r="S82" s="2">
        <v>0</v>
      </c>
      <c r="T82" s="2">
        <v>0</v>
      </c>
      <c r="U82" s="2"/>
    </row>
    <row r="83" spans="1:21" ht="15.75" hidden="1" thickBot="1" x14ac:dyDescent="0.3">
      <c r="A83" t="s">
        <v>9021</v>
      </c>
      <c r="B83" t="s">
        <v>9253</v>
      </c>
      <c r="C83" t="s">
        <v>7706</v>
      </c>
      <c r="D83" t="s">
        <v>0</v>
      </c>
      <c r="E83">
        <v>1247</v>
      </c>
      <c r="F83" t="s">
        <v>9254</v>
      </c>
      <c r="G83" t="s">
        <v>9255</v>
      </c>
      <c r="H83" s="2">
        <v>0</v>
      </c>
      <c r="I83" s="2">
        <v>0</v>
      </c>
      <c r="J83" s="2">
        <v>0</v>
      </c>
      <c r="K83" s="15">
        <v>19.21</v>
      </c>
      <c r="L83" s="2">
        <v>0</v>
      </c>
      <c r="M83" s="2">
        <v>0</v>
      </c>
      <c r="N83" s="2">
        <v>0</v>
      </c>
      <c r="O83" s="2">
        <v>2.4973000000000001</v>
      </c>
      <c r="P83" s="2">
        <v>21.7073</v>
      </c>
      <c r="Q83"/>
      <c r="R83" t="s">
        <v>8045</v>
      </c>
      <c r="S83" s="2">
        <v>0</v>
      </c>
      <c r="T83" s="2">
        <v>0</v>
      </c>
      <c r="U83" s="2"/>
    </row>
    <row r="84" spans="1:21" ht="15.75" hidden="1" thickBot="1" x14ac:dyDescent="0.3">
      <c r="A84" t="s">
        <v>9021</v>
      </c>
      <c r="B84" t="s">
        <v>9252</v>
      </c>
      <c r="C84" t="s">
        <v>7706</v>
      </c>
      <c r="D84" t="s">
        <v>0</v>
      </c>
      <c r="E84">
        <v>25403</v>
      </c>
      <c r="F84" t="s">
        <v>1439</v>
      </c>
      <c r="G84" t="s">
        <v>1440</v>
      </c>
      <c r="H84" s="2">
        <v>1.27</v>
      </c>
      <c r="I84" s="2">
        <v>0</v>
      </c>
      <c r="J84" s="2">
        <v>0</v>
      </c>
      <c r="K84" s="15">
        <v>16.57</v>
      </c>
      <c r="L84" s="2">
        <v>0</v>
      </c>
      <c r="M84" s="2">
        <v>0</v>
      </c>
      <c r="N84" s="2">
        <v>0</v>
      </c>
      <c r="O84" s="2">
        <v>2.1541000000000001</v>
      </c>
      <c r="P84" s="2">
        <v>19.9941</v>
      </c>
      <c r="Q84"/>
      <c r="R84" t="s">
        <v>8045</v>
      </c>
      <c r="S84" s="2">
        <v>0</v>
      </c>
      <c r="T84" s="2">
        <v>0</v>
      </c>
      <c r="U84" s="2"/>
    </row>
    <row r="85" spans="1:21" ht="15.75" hidden="1" thickBot="1" x14ac:dyDescent="0.3">
      <c r="A85" t="s">
        <v>9021</v>
      </c>
      <c r="B85" t="s">
        <v>9252</v>
      </c>
      <c r="C85" t="s">
        <v>7706</v>
      </c>
      <c r="D85" t="s">
        <v>0</v>
      </c>
      <c r="E85">
        <v>15922</v>
      </c>
      <c r="F85" t="s">
        <v>1498</v>
      </c>
      <c r="G85" t="s">
        <v>1499</v>
      </c>
      <c r="H85" s="2">
        <v>0</v>
      </c>
      <c r="I85" s="2">
        <v>0</v>
      </c>
      <c r="J85" s="2">
        <v>0</v>
      </c>
      <c r="K85" s="15">
        <v>7.31</v>
      </c>
      <c r="L85" s="2">
        <v>0</v>
      </c>
      <c r="M85" s="2">
        <v>0</v>
      </c>
      <c r="N85" s="2">
        <v>0</v>
      </c>
      <c r="O85" s="2">
        <v>0.95030000000000003</v>
      </c>
      <c r="P85" s="2">
        <v>8.2602999999999991</v>
      </c>
      <c r="Q85"/>
      <c r="R85" t="s">
        <v>8045</v>
      </c>
      <c r="S85" s="2">
        <v>0</v>
      </c>
      <c r="T85" s="2">
        <v>0</v>
      </c>
      <c r="U85" s="2"/>
    </row>
    <row r="86" spans="1:21" ht="15.75" hidden="1" thickBot="1" x14ac:dyDescent="0.3">
      <c r="A86" t="s">
        <v>9021</v>
      </c>
      <c r="B86" t="s">
        <v>9248</v>
      </c>
      <c r="C86" t="s">
        <v>7706</v>
      </c>
      <c r="D86" t="s">
        <v>0</v>
      </c>
      <c r="E86">
        <v>441549</v>
      </c>
      <c r="F86" t="s">
        <v>2612</v>
      </c>
      <c r="G86" t="s">
        <v>2613</v>
      </c>
      <c r="H86" s="2">
        <v>0</v>
      </c>
      <c r="I86" s="2">
        <v>0</v>
      </c>
      <c r="J86" s="2">
        <v>0</v>
      </c>
      <c r="K86" s="15">
        <v>8.1</v>
      </c>
      <c r="L86" s="2">
        <v>0</v>
      </c>
      <c r="M86" s="2">
        <v>0</v>
      </c>
      <c r="N86" s="2">
        <v>0</v>
      </c>
      <c r="O86" s="2">
        <v>1.0529999999999999</v>
      </c>
      <c r="P86" s="2">
        <v>9.1529999999999987</v>
      </c>
      <c r="Q86"/>
      <c r="R86" t="s">
        <v>8045</v>
      </c>
      <c r="S86" s="2">
        <v>0</v>
      </c>
      <c r="T86" s="2">
        <v>0</v>
      </c>
      <c r="U86" s="2"/>
    </row>
    <row r="87" spans="1:21" ht="15.75" hidden="1" thickBot="1" x14ac:dyDescent="0.3">
      <c r="A87" t="s">
        <v>9021</v>
      </c>
      <c r="B87" t="s">
        <v>9248</v>
      </c>
      <c r="C87" t="s">
        <v>7706</v>
      </c>
      <c r="D87" t="s">
        <v>0</v>
      </c>
      <c r="E87">
        <v>634991</v>
      </c>
      <c r="F87" t="s">
        <v>1375</v>
      </c>
      <c r="G87" t="s">
        <v>1376</v>
      </c>
      <c r="H87" s="2">
        <v>0.64</v>
      </c>
      <c r="I87" s="2">
        <v>0</v>
      </c>
      <c r="J87" s="2">
        <v>0</v>
      </c>
      <c r="K87" s="15">
        <v>8.2799999999999994</v>
      </c>
      <c r="L87" s="2">
        <v>0</v>
      </c>
      <c r="M87" s="2">
        <v>0</v>
      </c>
      <c r="N87" s="2">
        <v>0</v>
      </c>
      <c r="O87" s="2">
        <v>1.0764</v>
      </c>
      <c r="P87" s="2">
        <v>9.9963999999999995</v>
      </c>
      <c r="Q87"/>
      <c r="R87" t="s">
        <v>8045</v>
      </c>
      <c r="S87" s="2">
        <v>0</v>
      </c>
      <c r="T87" s="2">
        <v>0</v>
      </c>
      <c r="U87" s="2"/>
    </row>
    <row r="88" spans="1:21" ht="15.75" hidden="1" thickBot="1" x14ac:dyDescent="0.3">
      <c r="A88" t="s">
        <v>9021</v>
      </c>
      <c r="B88" t="s">
        <v>9248</v>
      </c>
      <c r="C88" t="s">
        <v>7706</v>
      </c>
      <c r="D88" t="s">
        <v>0</v>
      </c>
      <c r="E88">
        <v>3995</v>
      </c>
      <c r="F88" t="s">
        <v>9083</v>
      </c>
      <c r="G88" t="s">
        <v>9084</v>
      </c>
      <c r="H88" s="2">
        <v>0</v>
      </c>
      <c r="I88" s="2">
        <v>0</v>
      </c>
      <c r="J88" s="2">
        <v>0</v>
      </c>
      <c r="K88" s="15">
        <v>3.75</v>
      </c>
      <c r="L88" s="2">
        <v>0</v>
      </c>
      <c r="M88" s="2">
        <v>0</v>
      </c>
      <c r="N88" s="2">
        <v>0</v>
      </c>
      <c r="O88" s="2">
        <v>0.48750000000000004</v>
      </c>
      <c r="P88" s="2">
        <v>4.2374999999999998</v>
      </c>
      <c r="Q88"/>
      <c r="R88" t="s">
        <v>8045</v>
      </c>
      <c r="S88" s="2">
        <v>0</v>
      </c>
      <c r="T88" s="2">
        <v>0</v>
      </c>
      <c r="U88" s="2"/>
    </row>
    <row r="89" spans="1:21" ht="15.75" hidden="1" thickBot="1" x14ac:dyDescent="0.3">
      <c r="A89" t="s">
        <v>9021</v>
      </c>
      <c r="B89" t="s">
        <v>9248</v>
      </c>
      <c r="C89" t="s">
        <v>7706</v>
      </c>
      <c r="D89" t="s">
        <v>0</v>
      </c>
      <c r="E89">
        <v>4</v>
      </c>
      <c r="G89" t="s">
        <v>9251</v>
      </c>
      <c r="H89" s="2">
        <v>0</v>
      </c>
      <c r="I89" s="2">
        <v>0</v>
      </c>
      <c r="J89" s="2">
        <v>0</v>
      </c>
      <c r="K89" s="15">
        <v>3318.58</v>
      </c>
      <c r="L89" s="2">
        <v>0</v>
      </c>
      <c r="M89" s="2">
        <v>0</v>
      </c>
      <c r="N89" s="2">
        <v>0</v>
      </c>
      <c r="O89" s="2">
        <v>431.41539999999998</v>
      </c>
      <c r="P89" s="2">
        <v>3749.9953999999998</v>
      </c>
      <c r="Q89" t="s">
        <v>9250</v>
      </c>
      <c r="R89" t="s">
        <v>8045</v>
      </c>
      <c r="S89" s="2">
        <v>0</v>
      </c>
      <c r="T89" s="2">
        <v>0</v>
      </c>
      <c r="U89" s="2"/>
    </row>
    <row r="90" spans="1:21" ht="15.75" hidden="1" thickBot="1" x14ac:dyDescent="0.3">
      <c r="A90" t="s">
        <v>9021</v>
      </c>
      <c r="B90" t="s">
        <v>9248</v>
      </c>
      <c r="C90" t="s">
        <v>7706</v>
      </c>
      <c r="D90" t="s">
        <v>0</v>
      </c>
      <c r="E90">
        <v>634575</v>
      </c>
      <c r="F90" t="s">
        <v>1375</v>
      </c>
      <c r="G90" t="s">
        <v>1376</v>
      </c>
      <c r="H90" s="2">
        <v>0.95</v>
      </c>
      <c r="I90" s="2">
        <v>0</v>
      </c>
      <c r="J90" s="2">
        <v>0</v>
      </c>
      <c r="K90" s="15">
        <v>12.43</v>
      </c>
      <c r="L90" s="2">
        <v>0</v>
      </c>
      <c r="M90" s="2">
        <v>0</v>
      </c>
      <c r="N90" s="2">
        <v>0</v>
      </c>
      <c r="O90" s="2">
        <v>1.6159000000000001</v>
      </c>
      <c r="P90" s="2">
        <v>14.995899999999999</v>
      </c>
      <c r="Q90"/>
      <c r="R90" t="s">
        <v>8045</v>
      </c>
      <c r="S90" s="2">
        <v>0</v>
      </c>
      <c r="T90" s="2">
        <v>0</v>
      </c>
      <c r="U90" s="2"/>
    </row>
    <row r="91" spans="1:21" ht="15.75" hidden="1" thickBot="1" x14ac:dyDescent="0.3">
      <c r="A91" t="s">
        <v>9021</v>
      </c>
      <c r="B91" t="s">
        <v>9248</v>
      </c>
      <c r="C91" s="21" t="s">
        <v>9213</v>
      </c>
      <c r="D91" t="s">
        <v>0</v>
      </c>
      <c r="E91" t="s">
        <v>9249</v>
      </c>
      <c r="F91" t="s">
        <v>1324</v>
      </c>
      <c r="G91" t="s">
        <v>1325</v>
      </c>
      <c r="H91" s="2">
        <v>1.58</v>
      </c>
      <c r="I91" s="2">
        <v>0</v>
      </c>
      <c r="J91" s="2">
        <v>0</v>
      </c>
      <c r="K91" s="15">
        <v>20.73</v>
      </c>
      <c r="L91" s="2">
        <v>0</v>
      </c>
      <c r="M91" s="2">
        <v>0</v>
      </c>
      <c r="N91" s="2">
        <v>0</v>
      </c>
      <c r="O91" s="2">
        <v>2.6949000000000001</v>
      </c>
      <c r="P91" s="2">
        <v>25.004900000000003</v>
      </c>
      <c r="Q91"/>
      <c r="R91" t="s">
        <v>8045</v>
      </c>
      <c r="S91" s="2">
        <v>0</v>
      </c>
      <c r="T91" s="2">
        <v>0</v>
      </c>
      <c r="U91" s="2"/>
    </row>
    <row r="92" spans="1:21" ht="15.75" hidden="1" thickBot="1" x14ac:dyDescent="0.3">
      <c r="A92" t="s">
        <v>9021</v>
      </c>
      <c r="B92" s="124" t="s">
        <v>9247</v>
      </c>
      <c r="C92" s="21" t="s">
        <v>9213</v>
      </c>
      <c r="D92" t="s">
        <v>0</v>
      </c>
      <c r="E92" t="s">
        <v>9246</v>
      </c>
      <c r="F92" t="s">
        <v>1443</v>
      </c>
      <c r="G92" t="s">
        <v>1444</v>
      </c>
      <c r="H92" s="2">
        <v>1.5</v>
      </c>
      <c r="I92" s="2">
        <v>0</v>
      </c>
      <c r="J92" s="2">
        <v>0</v>
      </c>
      <c r="K92" s="15">
        <v>18.41</v>
      </c>
      <c r="L92" s="2">
        <v>0</v>
      </c>
      <c r="M92" s="2">
        <v>0</v>
      </c>
      <c r="N92" s="2">
        <v>0</v>
      </c>
      <c r="O92" s="2">
        <v>2.3933</v>
      </c>
      <c r="P92" s="2">
        <v>22.3033</v>
      </c>
      <c r="Q92"/>
      <c r="R92" t="s">
        <v>8045</v>
      </c>
      <c r="S92" s="2">
        <v>0</v>
      </c>
      <c r="T92" s="2">
        <v>0</v>
      </c>
      <c r="U92" s="2"/>
    </row>
    <row r="93" spans="1:21" ht="15.75" hidden="1" thickBot="1" x14ac:dyDescent="0.3">
      <c r="A93" t="s">
        <v>9021</v>
      </c>
      <c r="B93" t="s">
        <v>9244</v>
      </c>
      <c r="C93" s="21" t="s">
        <v>9213</v>
      </c>
      <c r="D93" t="s">
        <v>0</v>
      </c>
      <c r="E93" t="s">
        <v>9245</v>
      </c>
      <c r="F93" t="s">
        <v>1324</v>
      </c>
      <c r="G93" t="s">
        <v>1325</v>
      </c>
      <c r="H93" s="2">
        <v>2.46</v>
      </c>
      <c r="I93" s="2">
        <v>0</v>
      </c>
      <c r="J93" s="2">
        <v>0</v>
      </c>
      <c r="K93" s="15">
        <v>31.45</v>
      </c>
      <c r="L93" s="2">
        <v>0</v>
      </c>
      <c r="M93" s="2">
        <v>0</v>
      </c>
      <c r="N93" s="2">
        <v>0</v>
      </c>
      <c r="O93" s="2">
        <v>4.0884999999999998</v>
      </c>
      <c r="P93" s="2">
        <v>37.998499999999993</v>
      </c>
      <c r="Q93"/>
      <c r="R93" t="s">
        <v>8045</v>
      </c>
      <c r="S93" s="2">
        <v>0</v>
      </c>
      <c r="T93" s="2">
        <v>0</v>
      </c>
      <c r="U93" s="2"/>
    </row>
    <row r="94" spans="1:21" ht="15.75" hidden="1" thickBot="1" x14ac:dyDescent="0.3">
      <c r="A94" t="s">
        <v>9021</v>
      </c>
      <c r="B94" t="s">
        <v>9243</v>
      </c>
      <c r="C94" t="s">
        <v>7706</v>
      </c>
      <c r="D94" t="s">
        <v>0</v>
      </c>
      <c r="E94">
        <v>634466</v>
      </c>
      <c r="F94" t="s">
        <v>1375</v>
      </c>
      <c r="G94" t="s">
        <v>1376</v>
      </c>
      <c r="H94" s="2">
        <v>1.26</v>
      </c>
      <c r="I94" s="2">
        <v>0</v>
      </c>
      <c r="J94" s="2">
        <v>0</v>
      </c>
      <c r="K94" s="15">
        <v>16.579999999999998</v>
      </c>
      <c r="L94" s="2">
        <v>0</v>
      </c>
      <c r="M94" s="2">
        <v>0</v>
      </c>
      <c r="N94" s="2">
        <v>0</v>
      </c>
      <c r="O94" s="2">
        <v>2.1553999999999998</v>
      </c>
      <c r="P94" s="2">
        <v>19.9954</v>
      </c>
      <c r="Q94"/>
      <c r="R94" t="s">
        <v>8045</v>
      </c>
      <c r="S94" s="2">
        <v>0</v>
      </c>
      <c r="T94" s="2">
        <v>0</v>
      </c>
      <c r="U94" s="2"/>
    </row>
    <row r="95" spans="1:21" ht="15.75" hidden="1" thickBot="1" x14ac:dyDescent="0.3">
      <c r="A95" t="s">
        <v>9020</v>
      </c>
      <c r="B95" t="s">
        <v>9240</v>
      </c>
      <c r="C95" s="21" t="s">
        <v>9213</v>
      </c>
      <c r="D95" t="s">
        <v>0</v>
      </c>
      <c r="E95" t="s">
        <v>9241</v>
      </c>
      <c r="F95" t="s">
        <v>9238</v>
      </c>
      <c r="G95" t="s">
        <v>9239</v>
      </c>
      <c r="H95" s="2">
        <v>2.2199999999999998</v>
      </c>
      <c r="I95" s="2">
        <v>0</v>
      </c>
      <c r="J95" s="2">
        <v>0</v>
      </c>
      <c r="K95" s="15">
        <v>28.12</v>
      </c>
      <c r="L95" s="2">
        <v>0</v>
      </c>
      <c r="M95" s="2">
        <v>0</v>
      </c>
      <c r="N95" s="2">
        <v>0</v>
      </c>
      <c r="O95" s="2">
        <v>3.6556000000000002</v>
      </c>
      <c r="P95" s="2">
        <v>33.995600000000003</v>
      </c>
      <c r="Q95"/>
      <c r="R95" t="s">
        <v>8045</v>
      </c>
      <c r="S95" s="2">
        <v>0</v>
      </c>
      <c r="T95" s="2">
        <v>0</v>
      </c>
      <c r="U95" s="2"/>
    </row>
    <row r="96" spans="1:21" ht="15.75" hidden="1" thickBot="1" x14ac:dyDescent="0.3">
      <c r="A96" t="s">
        <v>9020</v>
      </c>
      <c r="B96" t="s">
        <v>9237</v>
      </c>
      <c r="C96" t="s">
        <v>7706</v>
      </c>
      <c r="D96" t="s">
        <v>0</v>
      </c>
      <c r="E96">
        <v>60</v>
      </c>
      <c r="F96" t="s">
        <v>9238</v>
      </c>
      <c r="G96" t="s">
        <v>9239</v>
      </c>
      <c r="H96" s="2">
        <v>0</v>
      </c>
      <c r="I96" s="2">
        <v>0</v>
      </c>
      <c r="J96" s="2">
        <v>0</v>
      </c>
      <c r="K96" s="15">
        <v>163.72</v>
      </c>
      <c r="L96" s="2">
        <v>0</v>
      </c>
      <c r="M96" s="2">
        <v>0</v>
      </c>
      <c r="N96" s="2">
        <v>0</v>
      </c>
      <c r="O96" s="2">
        <v>21.2836</v>
      </c>
      <c r="P96" s="2">
        <v>185.00360000000001</v>
      </c>
      <c r="Q96"/>
      <c r="R96" t="s">
        <v>8045</v>
      </c>
      <c r="S96" s="2">
        <v>0</v>
      </c>
      <c r="T96" s="2">
        <v>0</v>
      </c>
      <c r="U96" s="2"/>
    </row>
    <row r="97" spans="1:21" ht="15.75" hidden="1" thickBot="1" x14ac:dyDescent="0.3">
      <c r="A97" t="s">
        <v>9020</v>
      </c>
      <c r="B97" t="s">
        <v>9224</v>
      </c>
      <c r="C97" t="s">
        <v>7706</v>
      </c>
      <c r="D97" t="s">
        <v>0</v>
      </c>
      <c r="E97">
        <v>1451340</v>
      </c>
      <c r="F97" t="s">
        <v>39</v>
      </c>
      <c r="G97" t="s">
        <v>1419</v>
      </c>
      <c r="H97" s="2">
        <v>1.26</v>
      </c>
      <c r="I97" s="2">
        <v>0</v>
      </c>
      <c r="J97" s="2">
        <v>0</v>
      </c>
      <c r="K97" s="15">
        <v>16.579999999999998</v>
      </c>
      <c r="L97" s="2">
        <v>0</v>
      </c>
      <c r="M97" s="2">
        <v>0</v>
      </c>
      <c r="N97" s="2">
        <v>0</v>
      </c>
      <c r="O97" s="2">
        <v>2.1553999999999998</v>
      </c>
      <c r="P97" s="2">
        <v>19.9954</v>
      </c>
      <c r="Q97"/>
      <c r="R97" t="s">
        <v>8045</v>
      </c>
      <c r="S97" s="2">
        <v>0</v>
      </c>
      <c r="T97" s="2">
        <v>0</v>
      </c>
      <c r="U97" s="2"/>
    </row>
    <row r="98" spans="1:21" ht="15.75" hidden="1" thickBot="1" x14ac:dyDescent="0.3">
      <c r="A98" t="s">
        <v>9020</v>
      </c>
      <c r="B98" t="s">
        <v>9235</v>
      </c>
      <c r="C98" s="21" t="s">
        <v>9213</v>
      </c>
      <c r="D98" t="s">
        <v>0</v>
      </c>
      <c r="E98" t="s">
        <v>9236</v>
      </c>
      <c r="F98" t="s">
        <v>1324</v>
      </c>
      <c r="G98" t="s">
        <v>1325</v>
      </c>
      <c r="H98" s="2">
        <v>2.46</v>
      </c>
      <c r="I98" s="2">
        <v>0</v>
      </c>
      <c r="J98" s="2">
        <v>0</v>
      </c>
      <c r="K98" s="15">
        <v>32.340000000000003</v>
      </c>
      <c r="L98" s="2">
        <v>0</v>
      </c>
      <c r="M98" s="2">
        <v>0</v>
      </c>
      <c r="N98" s="2">
        <v>0</v>
      </c>
      <c r="O98" s="2">
        <v>4.2042000000000002</v>
      </c>
      <c r="P98" s="2">
        <v>39.004200000000004</v>
      </c>
      <c r="Q98"/>
      <c r="R98" t="s">
        <v>8045</v>
      </c>
      <c r="S98" s="2">
        <v>0</v>
      </c>
      <c r="T98" s="2">
        <v>0</v>
      </c>
      <c r="U98" s="2"/>
    </row>
    <row r="99" spans="1:21" ht="15.75" hidden="1" thickBot="1" x14ac:dyDescent="0.3">
      <c r="A99" t="s">
        <v>9020</v>
      </c>
      <c r="B99" t="s">
        <v>9234</v>
      </c>
      <c r="C99" t="s">
        <v>7706</v>
      </c>
      <c r="D99" t="s">
        <v>0</v>
      </c>
      <c r="E99">
        <v>13317</v>
      </c>
      <c r="F99" t="s">
        <v>1498</v>
      </c>
      <c r="G99" t="s">
        <v>1499</v>
      </c>
      <c r="H99" s="2">
        <v>1.7999999999999998</v>
      </c>
      <c r="I99" s="2">
        <v>0</v>
      </c>
      <c r="J99" s="2">
        <v>0</v>
      </c>
      <c r="K99" s="15">
        <v>21.29</v>
      </c>
      <c r="L99" s="2">
        <v>0</v>
      </c>
      <c r="M99" s="2">
        <v>0</v>
      </c>
      <c r="N99" s="2">
        <v>0</v>
      </c>
      <c r="O99" s="2">
        <v>2.7677</v>
      </c>
      <c r="P99" s="2">
        <v>25.857700000000001</v>
      </c>
      <c r="Q99"/>
      <c r="R99" t="s">
        <v>8045</v>
      </c>
      <c r="S99" s="2">
        <v>0</v>
      </c>
      <c r="T99" s="2">
        <v>0</v>
      </c>
      <c r="U99" s="2"/>
    </row>
    <row r="100" spans="1:21" ht="15.75" hidden="1" thickBot="1" x14ac:dyDescent="0.3">
      <c r="A100" t="s">
        <v>9020</v>
      </c>
      <c r="B100" t="s">
        <v>9233</v>
      </c>
      <c r="C100" t="s">
        <v>7706</v>
      </c>
      <c r="D100" t="s">
        <v>0</v>
      </c>
      <c r="E100">
        <v>2505</v>
      </c>
      <c r="F100" t="s">
        <v>9064</v>
      </c>
      <c r="G100" t="s">
        <v>9065</v>
      </c>
      <c r="H100" s="2">
        <v>0</v>
      </c>
      <c r="I100" s="2">
        <v>0</v>
      </c>
      <c r="J100" s="2">
        <v>0</v>
      </c>
      <c r="K100" s="15">
        <v>6.64</v>
      </c>
      <c r="L100" s="2">
        <v>0</v>
      </c>
      <c r="M100" s="2">
        <v>0</v>
      </c>
      <c r="N100" s="2">
        <v>0</v>
      </c>
      <c r="O100" s="2">
        <v>0.86319999999999997</v>
      </c>
      <c r="P100" s="2">
        <v>7.5031999999999996</v>
      </c>
      <c r="Q100"/>
      <c r="R100" t="s">
        <v>8045</v>
      </c>
      <c r="S100" s="2">
        <v>0</v>
      </c>
      <c r="T100" s="2">
        <v>0</v>
      </c>
      <c r="U100" s="2"/>
    </row>
    <row r="101" spans="1:21" ht="15.75" hidden="1" thickBot="1" x14ac:dyDescent="0.3">
      <c r="A101" t="s">
        <v>9020</v>
      </c>
      <c r="B101" t="s">
        <v>9233</v>
      </c>
      <c r="C101" t="s">
        <v>7706</v>
      </c>
      <c r="D101" t="s">
        <v>0</v>
      </c>
      <c r="E101">
        <v>3769</v>
      </c>
      <c r="F101" t="s">
        <v>9083</v>
      </c>
      <c r="G101" t="s">
        <v>9084</v>
      </c>
      <c r="H101" s="2">
        <v>0</v>
      </c>
      <c r="I101" s="2">
        <v>0</v>
      </c>
      <c r="J101" s="2">
        <v>0</v>
      </c>
      <c r="K101" s="15">
        <v>35</v>
      </c>
      <c r="L101" s="2">
        <v>0</v>
      </c>
      <c r="M101" s="2">
        <v>0</v>
      </c>
      <c r="N101" s="2">
        <v>0</v>
      </c>
      <c r="O101" s="2">
        <v>4.55</v>
      </c>
      <c r="P101" s="2">
        <v>39.549999999999997</v>
      </c>
      <c r="Q101"/>
      <c r="R101" t="s">
        <v>8045</v>
      </c>
      <c r="S101" s="2">
        <v>0</v>
      </c>
      <c r="T101" s="2">
        <v>0</v>
      </c>
      <c r="U101" s="2"/>
    </row>
    <row r="102" spans="1:21" ht="15.75" hidden="1" thickBot="1" x14ac:dyDescent="0.3">
      <c r="A102" t="s">
        <v>9020</v>
      </c>
      <c r="B102" t="s">
        <v>9232</v>
      </c>
      <c r="C102" t="s">
        <v>7706</v>
      </c>
      <c r="D102" t="s">
        <v>0</v>
      </c>
      <c r="E102">
        <v>135</v>
      </c>
      <c r="F102" t="s">
        <v>9060</v>
      </c>
      <c r="G102" t="s">
        <v>9061</v>
      </c>
      <c r="H102" s="2">
        <v>0</v>
      </c>
      <c r="I102" s="2">
        <v>0</v>
      </c>
      <c r="J102" s="2">
        <v>0</v>
      </c>
      <c r="K102" s="15">
        <v>1243</v>
      </c>
      <c r="L102" s="2">
        <v>0</v>
      </c>
      <c r="M102" s="2">
        <v>0</v>
      </c>
      <c r="N102" s="2">
        <v>0</v>
      </c>
      <c r="O102" s="2">
        <v>161.59</v>
      </c>
      <c r="P102" s="2">
        <v>1404.59</v>
      </c>
      <c r="Q102"/>
      <c r="R102" t="s">
        <v>8045</v>
      </c>
      <c r="S102" s="2">
        <v>0</v>
      </c>
      <c r="T102" s="2">
        <v>0</v>
      </c>
      <c r="U102" s="2"/>
    </row>
    <row r="103" spans="1:21" ht="15.75" hidden="1" thickBot="1" x14ac:dyDescent="0.3">
      <c r="A103" t="s">
        <v>9020</v>
      </c>
      <c r="B103" t="s">
        <v>9232</v>
      </c>
      <c r="C103" t="s">
        <v>7706</v>
      </c>
      <c r="D103" t="s">
        <v>0</v>
      </c>
      <c r="E103">
        <v>515407</v>
      </c>
      <c r="F103" t="s">
        <v>1375</v>
      </c>
      <c r="G103" t="s">
        <v>1376</v>
      </c>
      <c r="H103" s="2">
        <v>1.5</v>
      </c>
      <c r="I103" s="2">
        <v>0</v>
      </c>
      <c r="J103" s="2">
        <v>0</v>
      </c>
      <c r="K103" s="15">
        <v>19.47</v>
      </c>
      <c r="L103" s="2">
        <v>0</v>
      </c>
      <c r="M103" s="2">
        <v>0</v>
      </c>
      <c r="N103" s="2">
        <v>0</v>
      </c>
      <c r="O103" s="2">
        <v>2.5310999999999999</v>
      </c>
      <c r="P103" s="2">
        <v>23.501099999999997</v>
      </c>
      <c r="Q103"/>
      <c r="R103" t="s">
        <v>8045</v>
      </c>
      <c r="S103" s="2">
        <v>0</v>
      </c>
      <c r="T103" s="2">
        <v>0</v>
      </c>
      <c r="U103" s="2"/>
    </row>
    <row r="104" spans="1:21" ht="15.75" hidden="1" thickBot="1" x14ac:dyDescent="0.3">
      <c r="A104" t="s">
        <v>9020</v>
      </c>
      <c r="B104" t="s">
        <v>9232</v>
      </c>
      <c r="C104" t="s">
        <v>7706</v>
      </c>
      <c r="D104" t="s">
        <v>0</v>
      </c>
      <c r="E104">
        <v>48575</v>
      </c>
      <c r="F104" t="s">
        <v>8468</v>
      </c>
      <c r="G104" t="s">
        <v>8469</v>
      </c>
      <c r="H104" s="2">
        <v>0.66</v>
      </c>
      <c r="I104" s="2">
        <v>0</v>
      </c>
      <c r="J104" s="2">
        <v>0</v>
      </c>
      <c r="K104" s="15">
        <v>8.27</v>
      </c>
      <c r="L104" s="2">
        <v>0</v>
      </c>
      <c r="M104" s="2">
        <v>0</v>
      </c>
      <c r="N104" s="2">
        <v>0</v>
      </c>
      <c r="O104" s="2">
        <v>1.0750999999999999</v>
      </c>
      <c r="P104" s="2">
        <v>10.005099999999999</v>
      </c>
      <c r="Q104"/>
      <c r="R104" t="s">
        <v>8045</v>
      </c>
      <c r="S104" s="2">
        <v>0</v>
      </c>
      <c r="T104" s="2">
        <v>0</v>
      </c>
      <c r="U104" s="2"/>
    </row>
    <row r="105" spans="1:21" ht="15.75" hidden="1" thickBot="1" x14ac:dyDescent="0.3">
      <c r="A105" t="s">
        <v>9020</v>
      </c>
      <c r="B105" t="s">
        <v>9231</v>
      </c>
      <c r="C105" t="s">
        <v>7706</v>
      </c>
      <c r="D105" t="s">
        <v>0</v>
      </c>
      <c r="E105">
        <v>7241</v>
      </c>
      <c r="F105" t="s">
        <v>1674</v>
      </c>
      <c r="G105" t="s">
        <v>1675</v>
      </c>
      <c r="H105" s="2">
        <v>0</v>
      </c>
      <c r="I105" s="2">
        <v>0</v>
      </c>
      <c r="J105" s="2">
        <v>0</v>
      </c>
      <c r="K105" s="15">
        <v>59.99</v>
      </c>
      <c r="L105" s="2">
        <v>0</v>
      </c>
      <c r="M105" s="2">
        <v>0</v>
      </c>
      <c r="N105" s="2">
        <v>0</v>
      </c>
      <c r="O105" s="2">
        <v>7.7987000000000002</v>
      </c>
      <c r="P105" s="2">
        <v>67.788700000000006</v>
      </c>
      <c r="Q105"/>
      <c r="R105" t="s">
        <v>8045</v>
      </c>
      <c r="S105" s="2">
        <v>0</v>
      </c>
      <c r="T105" s="2">
        <v>0</v>
      </c>
      <c r="U105" s="2"/>
    </row>
    <row r="106" spans="1:21" ht="15.75" hidden="1" thickBot="1" x14ac:dyDescent="0.3">
      <c r="A106" t="s">
        <v>9020</v>
      </c>
      <c r="B106" t="s">
        <v>9221</v>
      </c>
      <c r="C106" t="s">
        <v>7706</v>
      </c>
      <c r="D106" t="s">
        <v>0</v>
      </c>
      <c r="E106">
        <v>133</v>
      </c>
      <c r="F106" t="s">
        <v>9060</v>
      </c>
      <c r="G106" t="s">
        <v>9061</v>
      </c>
      <c r="H106" s="2">
        <v>0</v>
      </c>
      <c r="I106" s="2">
        <v>0</v>
      </c>
      <c r="J106" s="2">
        <v>0</v>
      </c>
      <c r="K106" s="15">
        <v>375</v>
      </c>
      <c r="L106" s="2">
        <v>0</v>
      </c>
      <c r="M106" s="2">
        <v>0</v>
      </c>
      <c r="N106" s="2">
        <v>0</v>
      </c>
      <c r="O106" s="2">
        <v>48.75</v>
      </c>
      <c r="P106" s="2">
        <v>423.75</v>
      </c>
      <c r="Q106"/>
      <c r="R106" t="s">
        <v>8045</v>
      </c>
      <c r="S106" s="2">
        <v>0</v>
      </c>
      <c r="T106" s="2">
        <v>0</v>
      </c>
      <c r="U106" s="2"/>
    </row>
    <row r="107" spans="1:21" ht="15.75" hidden="1" thickBot="1" x14ac:dyDescent="0.3">
      <c r="A107" t="s">
        <v>9020</v>
      </c>
      <c r="B107" t="s">
        <v>9223</v>
      </c>
      <c r="C107" t="s">
        <v>7706</v>
      </c>
      <c r="D107" t="s">
        <v>0</v>
      </c>
      <c r="E107">
        <v>3888656</v>
      </c>
      <c r="F107" t="s">
        <v>3436</v>
      </c>
      <c r="G107" t="s">
        <v>3437</v>
      </c>
      <c r="H107" s="2">
        <v>0</v>
      </c>
      <c r="I107" s="2">
        <v>0</v>
      </c>
      <c r="J107" s="2">
        <v>0</v>
      </c>
      <c r="K107" s="15">
        <v>20.34</v>
      </c>
      <c r="L107" s="2">
        <v>0</v>
      </c>
      <c r="M107" s="2">
        <v>0</v>
      </c>
      <c r="N107" s="2">
        <v>0</v>
      </c>
      <c r="O107" s="2">
        <v>2.6442000000000001</v>
      </c>
      <c r="P107" s="2">
        <v>22.984200000000001</v>
      </c>
      <c r="Q107"/>
      <c r="R107" t="s">
        <v>8045</v>
      </c>
      <c r="S107" s="2">
        <v>0</v>
      </c>
      <c r="T107" s="2">
        <v>0</v>
      </c>
      <c r="U107" s="2"/>
    </row>
    <row r="108" spans="1:21" ht="15.75" hidden="1" thickBot="1" x14ac:dyDescent="0.3">
      <c r="A108" t="s">
        <v>9020</v>
      </c>
      <c r="B108" t="s">
        <v>9230</v>
      </c>
      <c r="C108" t="s">
        <v>7706</v>
      </c>
      <c r="D108" t="s">
        <v>0</v>
      </c>
      <c r="E108">
        <v>3467</v>
      </c>
      <c r="F108" t="s">
        <v>9083</v>
      </c>
      <c r="G108" t="s">
        <v>9084</v>
      </c>
      <c r="H108" s="2">
        <v>0</v>
      </c>
      <c r="I108" s="2">
        <v>0</v>
      </c>
      <c r="J108" s="2">
        <v>0</v>
      </c>
      <c r="K108" s="15">
        <v>10</v>
      </c>
      <c r="L108" s="2">
        <v>0</v>
      </c>
      <c r="M108" s="2">
        <v>0</v>
      </c>
      <c r="N108" s="2">
        <v>0</v>
      </c>
      <c r="O108" s="2">
        <v>1.3</v>
      </c>
      <c r="P108" s="2">
        <v>11.3</v>
      </c>
      <c r="Q108"/>
      <c r="R108" t="s">
        <v>8045</v>
      </c>
      <c r="S108" s="2">
        <v>0</v>
      </c>
      <c r="T108" s="2">
        <v>0</v>
      </c>
      <c r="U108" s="2"/>
    </row>
    <row r="109" spans="1:21" ht="15.75" hidden="1" thickBot="1" x14ac:dyDescent="0.3">
      <c r="A109" t="s">
        <v>9020</v>
      </c>
      <c r="B109" t="s">
        <v>9230</v>
      </c>
      <c r="C109" t="s">
        <v>7706</v>
      </c>
      <c r="D109" t="s">
        <v>0</v>
      </c>
      <c r="E109">
        <v>1869</v>
      </c>
      <c r="F109" t="s">
        <v>120</v>
      </c>
      <c r="G109" t="s">
        <v>121</v>
      </c>
      <c r="H109" s="2">
        <v>0</v>
      </c>
      <c r="I109" s="2">
        <v>0</v>
      </c>
      <c r="J109" s="2">
        <v>0</v>
      </c>
      <c r="K109" s="15">
        <v>39.19</v>
      </c>
      <c r="L109" s="2">
        <v>0</v>
      </c>
      <c r="M109" s="2">
        <v>0</v>
      </c>
      <c r="N109" s="2">
        <v>0</v>
      </c>
      <c r="O109" s="2">
        <v>5.0946999999999996</v>
      </c>
      <c r="P109" s="2">
        <v>44.284700000000001</v>
      </c>
      <c r="Q109"/>
      <c r="R109" t="s">
        <v>8045</v>
      </c>
      <c r="S109" s="2">
        <v>0</v>
      </c>
      <c r="T109" s="2">
        <v>0</v>
      </c>
      <c r="U109" s="2"/>
    </row>
    <row r="110" spans="1:21" ht="15.75" hidden="1" thickBot="1" x14ac:dyDescent="0.3">
      <c r="A110" t="s">
        <v>9020</v>
      </c>
      <c r="B110" t="s">
        <v>9230</v>
      </c>
      <c r="C110" t="s">
        <v>7706</v>
      </c>
      <c r="D110" t="s">
        <v>0</v>
      </c>
      <c r="E110">
        <v>5349</v>
      </c>
      <c r="F110" t="s">
        <v>1498</v>
      </c>
      <c r="G110" t="s">
        <v>1499</v>
      </c>
      <c r="H110" s="2">
        <v>1.5</v>
      </c>
      <c r="I110" s="2">
        <v>0</v>
      </c>
      <c r="J110" s="2">
        <v>0</v>
      </c>
      <c r="K110" s="15">
        <v>14.87</v>
      </c>
      <c r="L110" s="2">
        <v>0</v>
      </c>
      <c r="M110" s="2">
        <v>0</v>
      </c>
      <c r="N110" s="2">
        <v>0</v>
      </c>
      <c r="O110" s="2">
        <v>1.9331</v>
      </c>
      <c r="P110" s="2">
        <v>18.303099999999997</v>
      </c>
      <c r="Q110"/>
      <c r="R110" t="s">
        <v>8045</v>
      </c>
      <c r="S110" s="2">
        <v>0</v>
      </c>
      <c r="T110" s="2">
        <v>0</v>
      </c>
      <c r="U110" s="2"/>
    </row>
    <row r="111" spans="1:21" ht="15.75" hidden="1" thickBot="1" x14ac:dyDescent="0.3">
      <c r="A111" t="s">
        <v>9020</v>
      </c>
      <c r="B111" t="s">
        <v>9230</v>
      </c>
      <c r="C111" t="s">
        <v>7706</v>
      </c>
      <c r="D111" t="s">
        <v>0</v>
      </c>
      <c r="E111">
        <v>1408847</v>
      </c>
      <c r="F111" t="s">
        <v>39</v>
      </c>
      <c r="G111" t="s">
        <v>1419</v>
      </c>
      <c r="H111" s="2">
        <v>1.2000000000000002</v>
      </c>
      <c r="I111" s="2">
        <v>0</v>
      </c>
      <c r="J111" s="2">
        <v>0</v>
      </c>
      <c r="K111" s="15">
        <v>15.19</v>
      </c>
      <c r="L111" s="2">
        <v>0</v>
      </c>
      <c r="M111" s="2">
        <v>0</v>
      </c>
      <c r="N111" s="2">
        <v>0</v>
      </c>
      <c r="O111" s="2">
        <v>1.9746999999999999</v>
      </c>
      <c r="P111" s="2">
        <v>18.364699999999999</v>
      </c>
      <c r="Q111"/>
      <c r="R111" t="s">
        <v>8045</v>
      </c>
      <c r="S111" s="2">
        <v>0</v>
      </c>
      <c r="T111" s="2">
        <v>0</v>
      </c>
      <c r="U111" s="2"/>
    </row>
    <row r="112" spans="1:21" ht="15.75" hidden="1" thickBot="1" x14ac:dyDescent="0.3">
      <c r="A112" t="s">
        <v>9020</v>
      </c>
      <c r="B112" t="s">
        <v>9229</v>
      </c>
      <c r="C112" t="s">
        <v>7706</v>
      </c>
      <c r="D112" t="s">
        <v>0</v>
      </c>
      <c r="E112">
        <v>10462</v>
      </c>
      <c r="F112" t="s">
        <v>1498</v>
      </c>
      <c r="G112" t="s">
        <v>1499</v>
      </c>
      <c r="H112" s="2">
        <v>1.2000000000000002</v>
      </c>
      <c r="I112" s="2">
        <v>0</v>
      </c>
      <c r="J112" s="2">
        <v>0</v>
      </c>
      <c r="K112" s="15">
        <v>13.24</v>
      </c>
      <c r="L112" s="2">
        <v>0</v>
      </c>
      <c r="M112" s="2">
        <v>0</v>
      </c>
      <c r="N112" s="2">
        <v>0</v>
      </c>
      <c r="O112" s="2">
        <v>1.7212000000000001</v>
      </c>
      <c r="P112" s="2">
        <v>16.161200000000001</v>
      </c>
      <c r="Q112"/>
      <c r="R112" t="s">
        <v>8045</v>
      </c>
      <c r="S112" s="2">
        <v>0</v>
      </c>
      <c r="T112" s="2">
        <v>0</v>
      </c>
      <c r="U112" s="2"/>
    </row>
    <row r="113" spans="1:21" ht="15.75" hidden="1" thickBot="1" x14ac:dyDescent="0.3">
      <c r="A113" t="s">
        <v>9020</v>
      </c>
      <c r="B113" t="s">
        <v>9228</v>
      </c>
      <c r="C113" t="s">
        <v>7706</v>
      </c>
      <c r="D113" t="s">
        <v>0</v>
      </c>
      <c r="E113">
        <v>126</v>
      </c>
      <c r="F113" t="s">
        <v>9060</v>
      </c>
      <c r="G113" t="s">
        <v>9061</v>
      </c>
      <c r="H113" s="2">
        <v>0</v>
      </c>
      <c r="I113" s="2">
        <v>0</v>
      </c>
      <c r="J113" s="2">
        <v>0</v>
      </c>
      <c r="K113" s="15">
        <v>505</v>
      </c>
      <c r="L113" s="2">
        <v>0</v>
      </c>
      <c r="M113" s="2">
        <v>0</v>
      </c>
      <c r="N113" s="2">
        <v>0</v>
      </c>
      <c r="O113" s="2">
        <v>65.650000000000006</v>
      </c>
      <c r="P113" s="2">
        <v>570.65</v>
      </c>
      <c r="Q113"/>
      <c r="R113" t="s">
        <v>8045</v>
      </c>
      <c r="S113" s="2">
        <v>0</v>
      </c>
      <c r="T113" s="2">
        <v>0</v>
      </c>
      <c r="U113" s="2"/>
    </row>
    <row r="114" spans="1:21" ht="15.75" hidden="1" thickBot="1" x14ac:dyDescent="0.3">
      <c r="A114" t="s">
        <v>9020</v>
      </c>
      <c r="B114" t="s">
        <v>9227</v>
      </c>
      <c r="C114" t="s">
        <v>7706</v>
      </c>
      <c r="D114" t="s">
        <v>0</v>
      </c>
      <c r="E114">
        <v>3230</v>
      </c>
      <c r="F114" t="s">
        <v>9083</v>
      </c>
      <c r="G114" t="s">
        <v>9084</v>
      </c>
      <c r="H114" s="2">
        <v>0</v>
      </c>
      <c r="I114" s="2">
        <v>0</v>
      </c>
      <c r="J114" s="2">
        <v>0</v>
      </c>
      <c r="K114" s="15">
        <v>15</v>
      </c>
      <c r="L114" s="2">
        <v>0</v>
      </c>
      <c r="M114" s="2">
        <v>0</v>
      </c>
      <c r="N114" s="2">
        <v>0</v>
      </c>
      <c r="O114" s="2">
        <v>1.9500000000000002</v>
      </c>
      <c r="P114" s="2">
        <v>16.95</v>
      </c>
      <c r="Q114"/>
      <c r="R114" t="s">
        <v>8045</v>
      </c>
      <c r="S114" s="2">
        <v>0</v>
      </c>
      <c r="T114" s="2">
        <v>0</v>
      </c>
      <c r="U114" s="2"/>
    </row>
    <row r="115" spans="1:21" ht="15.75" hidden="1" thickBot="1" x14ac:dyDescent="0.3">
      <c r="A115" t="s">
        <v>9020</v>
      </c>
      <c r="B115" t="s">
        <v>9227</v>
      </c>
      <c r="C115" t="s">
        <v>7706</v>
      </c>
      <c r="D115" t="s">
        <v>0</v>
      </c>
      <c r="E115">
        <v>355798</v>
      </c>
      <c r="F115" t="s">
        <v>1375</v>
      </c>
      <c r="G115" t="s">
        <v>1376</v>
      </c>
      <c r="H115" s="2">
        <v>1.75</v>
      </c>
      <c r="I115" s="2">
        <v>0</v>
      </c>
      <c r="J115" s="2">
        <v>0</v>
      </c>
      <c r="K115" s="15">
        <v>20.83</v>
      </c>
      <c r="L115" s="2">
        <v>0</v>
      </c>
      <c r="M115" s="2">
        <v>0</v>
      </c>
      <c r="N115" s="2">
        <v>0</v>
      </c>
      <c r="O115" s="2">
        <v>2.7079</v>
      </c>
      <c r="P115" s="2">
        <v>25.287899999999997</v>
      </c>
      <c r="Q115"/>
      <c r="R115" t="s">
        <v>8045</v>
      </c>
      <c r="S115" s="2">
        <v>0</v>
      </c>
      <c r="T115" s="2">
        <v>0</v>
      </c>
      <c r="U115" s="2"/>
    </row>
    <row r="116" spans="1:21" ht="15.75" hidden="1" thickBot="1" x14ac:dyDescent="0.3">
      <c r="A116" t="s">
        <v>9020</v>
      </c>
      <c r="B116" t="s">
        <v>9226</v>
      </c>
      <c r="C116" t="s">
        <v>7706</v>
      </c>
      <c r="D116" t="s">
        <v>0</v>
      </c>
      <c r="E116">
        <v>9239</v>
      </c>
      <c r="F116" t="s">
        <v>1498</v>
      </c>
      <c r="G116" t="s">
        <v>1499</v>
      </c>
      <c r="H116" s="2">
        <v>1.7999999999999998</v>
      </c>
      <c r="I116" s="2">
        <v>0</v>
      </c>
      <c r="J116" s="2">
        <v>0</v>
      </c>
      <c r="K116" s="15">
        <v>18.37</v>
      </c>
      <c r="L116" s="2">
        <v>0</v>
      </c>
      <c r="M116" s="2">
        <v>0</v>
      </c>
      <c r="N116" s="2">
        <v>0</v>
      </c>
      <c r="O116" s="2">
        <v>2.3881000000000001</v>
      </c>
      <c r="P116" s="2">
        <v>22.558100000000003</v>
      </c>
      <c r="Q116"/>
      <c r="R116" t="s">
        <v>8045</v>
      </c>
      <c r="S116" s="2">
        <v>0</v>
      </c>
      <c r="T116" s="2">
        <v>0</v>
      </c>
      <c r="U116" s="2"/>
    </row>
    <row r="117" spans="1:21" ht="15.75" hidden="1" thickBot="1" x14ac:dyDescent="0.3">
      <c r="A117" t="s">
        <v>9020</v>
      </c>
      <c r="B117" t="s">
        <v>9225</v>
      </c>
      <c r="C117" t="s">
        <v>7706</v>
      </c>
      <c r="D117" t="s">
        <v>0</v>
      </c>
      <c r="E117">
        <v>55407</v>
      </c>
      <c r="F117" t="s">
        <v>1375</v>
      </c>
      <c r="G117" t="s">
        <v>1376</v>
      </c>
      <c r="H117" s="2">
        <v>1.5</v>
      </c>
      <c r="I117" s="2">
        <v>0</v>
      </c>
      <c r="J117" s="2">
        <v>0</v>
      </c>
      <c r="K117" s="15">
        <v>18.670000000000002</v>
      </c>
      <c r="L117" s="2">
        <v>0</v>
      </c>
      <c r="M117" s="2">
        <v>0</v>
      </c>
      <c r="N117" s="2">
        <v>0</v>
      </c>
      <c r="O117" s="2">
        <v>2.4271000000000003</v>
      </c>
      <c r="P117" s="2">
        <v>22.597100000000001</v>
      </c>
      <c r="Q117"/>
      <c r="R117" t="s">
        <v>8045</v>
      </c>
      <c r="S117" s="2">
        <v>0</v>
      </c>
      <c r="T117" s="2">
        <v>0</v>
      </c>
      <c r="U117" s="2"/>
    </row>
    <row r="118" spans="1:21" ht="15.75" hidden="1" thickBot="1" x14ac:dyDescent="0.3">
      <c r="A118" t="s">
        <v>9020</v>
      </c>
      <c r="B118" t="s">
        <v>9225</v>
      </c>
      <c r="C118" t="s">
        <v>7706</v>
      </c>
      <c r="D118" t="s">
        <v>0</v>
      </c>
      <c r="E118">
        <v>3040</v>
      </c>
      <c r="F118" t="s">
        <v>1498</v>
      </c>
      <c r="G118" t="s">
        <v>1499</v>
      </c>
      <c r="H118" s="2">
        <v>1.7999999999999998</v>
      </c>
      <c r="I118" s="2">
        <v>0</v>
      </c>
      <c r="J118" s="2">
        <v>0</v>
      </c>
      <c r="K118" s="15">
        <v>17.579999999999998</v>
      </c>
      <c r="L118" s="2">
        <v>0</v>
      </c>
      <c r="M118" s="2">
        <v>0</v>
      </c>
      <c r="N118" s="2">
        <v>0</v>
      </c>
      <c r="O118" s="2">
        <v>2.2853999999999997</v>
      </c>
      <c r="P118" s="2">
        <v>21.665399999999998</v>
      </c>
      <c r="Q118"/>
      <c r="R118" t="s">
        <v>8045</v>
      </c>
      <c r="S118" s="2">
        <v>0</v>
      </c>
      <c r="T118" s="2">
        <v>0</v>
      </c>
      <c r="U118" s="2"/>
    </row>
    <row r="119" spans="1:21" ht="15.75" hidden="1" thickBot="1" x14ac:dyDescent="0.3">
      <c r="A119" t="s">
        <v>9020</v>
      </c>
      <c r="B119" t="s">
        <v>9224</v>
      </c>
      <c r="C119" t="s">
        <v>7706</v>
      </c>
      <c r="D119" t="s">
        <v>0</v>
      </c>
      <c r="E119">
        <v>7953</v>
      </c>
      <c r="F119" t="s">
        <v>1498</v>
      </c>
      <c r="G119" t="s">
        <v>1499</v>
      </c>
      <c r="H119" s="2">
        <v>1.2000000000000002</v>
      </c>
      <c r="I119" s="2">
        <v>0</v>
      </c>
      <c r="J119" s="2">
        <v>0</v>
      </c>
      <c r="K119" s="15">
        <v>12.25</v>
      </c>
      <c r="L119" s="2">
        <v>0</v>
      </c>
      <c r="M119" s="2">
        <v>0</v>
      </c>
      <c r="N119" s="2">
        <v>0</v>
      </c>
      <c r="O119" s="2">
        <v>1.5925</v>
      </c>
      <c r="P119" s="2">
        <v>15.042499999999999</v>
      </c>
      <c r="Q119"/>
      <c r="R119" t="s">
        <v>8045</v>
      </c>
      <c r="S119" s="2">
        <v>0</v>
      </c>
      <c r="T119" s="2">
        <v>0</v>
      </c>
      <c r="U119" s="2"/>
    </row>
    <row r="120" spans="1:21" ht="15.75" hidden="1" thickBot="1" x14ac:dyDescent="0.3">
      <c r="A120" t="s">
        <v>9020</v>
      </c>
      <c r="B120" t="s">
        <v>9223</v>
      </c>
      <c r="C120" t="s">
        <v>7706</v>
      </c>
      <c r="D120" t="s">
        <v>0</v>
      </c>
      <c r="E120">
        <v>1737750</v>
      </c>
      <c r="F120" t="s">
        <v>1320</v>
      </c>
      <c r="G120" t="s">
        <v>1321</v>
      </c>
      <c r="H120" s="2">
        <v>0</v>
      </c>
      <c r="I120" s="2">
        <v>0</v>
      </c>
      <c r="J120" s="2">
        <v>0</v>
      </c>
      <c r="K120" s="15">
        <v>38.49</v>
      </c>
      <c r="L120" s="2">
        <v>0</v>
      </c>
      <c r="M120" s="2">
        <v>0</v>
      </c>
      <c r="N120" s="2">
        <v>0</v>
      </c>
      <c r="O120" s="2">
        <v>5.0037000000000003</v>
      </c>
      <c r="P120" s="2">
        <v>43.493700000000004</v>
      </c>
      <c r="Q120"/>
      <c r="R120" t="s">
        <v>8045</v>
      </c>
      <c r="S120" s="2">
        <v>0</v>
      </c>
      <c r="T120" s="2">
        <v>0</v>
      </c>
      <c r="U120" s="2"/>
    </row>
    <row r="121" spans="1:21" ht="15.75" hidden="1" thickBot="1" x14ac:dyDescent="0.3">
      <c r="A121" t="s">
        <v>9020</v>
      </c>
      <c r="B121" t="s">
        <v>9222</v>
      </c>
      <c r="C121" t="s">
        <v>7706</v>
      </c>
      <c r="D121" t="s">
        <v>0</v>
      </c>
      <c r="E121">
        <v>4138</v>
      </c>
      <c r="F121" t="s">
        <v>1498</v>
      </c>
      <c r="G121" t="s">
        <v>1499</v>
      </c>
      <c r="H121" s="2">
        <v>1.7999999999999998</v>
      </c>
      <c r="I121" s="2">
        <v>0</v>
      </c>
      <c r="J121" s="2">
        <v>0</v>
      </c>
      <c r="K121" s="15">
        <v>17.579999999999998</v>
      </c>
      <c r="L121" s="2">
        <v>0</v>
      </c>
      <c r="M121" s="2">
        <v>0</v>
      </c>
      <c r="N121" s="2">
        <v>0</v>
      </c>
      <c r="O121" s="2">
        <v>2.2853999999999997</v>
      </c>
      <c r="P121" s="2">
        <v>21.665399999999998</v>
      </c>
      <c r="Q121"/>
      <c r="R121" t="s">
        <v>8045</v>
      </c>
      <c r="S121" s="2">
        <v>0</v>
      </c>
      <c r="T121" s="2">
        <v>0</v>
      </c>
      <c r="U121" s="2"/>
    </row>
    <row r="122" spans="1:21" ht="15.75" hidden="1" thickBot="1" x14ac:dyDescent="0.3">
      <c r="A122" t="s">
        <v>9020</v>
      </c>
      <c r="B122" t="s">
        <v>9222</v>
      </c>
      <c r="C122" t="s">
        <v>7706</v>
      </c>
      <c r="D122" t="s">
        <v>0</v>
      </c>
      <c r="E122">
        <v>46799</v>
      </c>
      <c r="F122" t="s">
        <v>1498</v>
      </c>
      <c r="G122" t="s">
        <v>1499</v>
      </c>
      <c r="H122" s="2">
        <v>1.2000000000000002</v>
      </c>
      <c r="I122" s="2">
        <v>0</v>
      </c>
      <c r="J122" s="2">
        <v>0</v>
      </c>
      <c r="K122" s="15">
        <v>11.86</v>
      </c>
      <c r="L122" s="2">
        <v>0</v>
      </c>
      <c r="M122" s="2">
        <v>0</v>
      </c>
      <c r="N122" s="2">
        <v>0</v>
      </c>
      <c r="O122" s="2">
        <v>1.5418000000000001</v>
      </c>
      <c r="P122" s="2">
        <v>14.601799999999999</v>
      </c>
      <c r="Q122"/>
      <c r="R122" t="s">
        <v>8045</v>
      </c>
      <c r="S122" s="2">
        <v>0</v>
      </c>
      <c r="T122" s="2">
        <v>0</v>
      </c>
      <c r="U122" s="2"/>
    </row>
    <row r="123" spans="1:21" ht="15.75" hidden="1" thickBot="1" x14ac:dyDescent="0.3">
      <c r="A123" t="s">
        <v>9019</v>
      </c>
      <c r="B123" t="s">
        <v>9210</v>
      </c>
      <c r="C123" s="21" t="s">
        <v>9213</v>
      </c>
      <c r="D123" t="s">
        <v>0</v>
      </c>
      <c r="E123" t="s">
        <v>9214</v>
      </c>
      <c r="F123" t="s">
        <v>1324</v>
      </c>
      <c r="G123" t="s">
        <v>1325</v>
      </c>
      <c r="H123" s="2">
        <v>1.5</v>
      </c>
      <c r="I123" s="2">
        <v>0</v>
      </c>
      <c r="J123" s="2">
        <v>0</v>
      </c>
      <c r="K123" s="15">
        <v>17.88</v>
      </c>
      <c r="L123" s="2">
        <v>0</v>
      </c>
      <c r="M123" s="2">
        <v>0</v>
      </c>
      <c r="N123" s="2">
        <v>0</v>
      </c>
      <c r="O123" s="2">
        <v>2.3243999999999998</v>
      </c>
      <c r="P123" s="2">
        <v>21.7044</v>
      </c>
      <c r="Q123"/>
      <c r="R123" t="s">
        <v>8045</v>
      </c>
      <c r="S123" s="2">
        <v>0</v>
      </c>
      <c r="T123" s="2">
        <v>0</v>
      </c>
      <c r="U123" s="2"/>
    </row>
    <row r="124" spans="1:21" ht="15.75" hidden="1" thickBot="1" x14ac:dyDescent="0.3">
      <c r="A124" t="s">
        <v>9019</v>
      </c>
      <c r="B124" t="s">
        <v>9205</v>
      </c>
      <c r="C124" s="21" t="s">
        <v>9213</v>
      </c>
      <c r="D124" t="s">
        <v>0</v>
      </c>
      <c r="E124" t="s">
        <v>9212</v>
      </c>
      <c r="F124" t="s">
        <v>1354</v>
      </c>
      <c r="G124" t="s">
        <v>1355</v>
      </c>
      <c r="H124" s="2">
        <v>1.5</v>
      </c>
      <c r="I124" s="2">
        <v>0</v>
      </c>
      <c r="J124" s="2">
        <v>0</v>
      </c>
      <c r="K124" s="15">
        <v>17.66</v>
      </c>
      <c r="L124" s="2">
        <v>0</v>
      </c>
      <c r="M124" s="2">
        <v>0</v>
      </c>
      <c r="N124" s="2">
        <v>0</v>
      </c>
      <c r="O124" s="2">
        <v>2.2958000000000003</v>
      </c>
      <c r="P124" s="2">
        <v>21.4558</v>
      </c>
      <c r="Q124"/>
      <c r="R124" t="s">
        <v>8045</v>
      </c>
      <c r="S124" s="2">
        <v>0</v>
      </c>
      <c r="T124" s="2">
        <v>0</v>
      </c>
      <c r="U124" s="2"/>
    </row>
    <row r="125" spans="1:21" ht="15.75" hidden="1" thickBot="1" x14ac:dyDescent="0.3">
      <c r="A125" t="s">
        <v>9019</v>
      </c>
      <c r="B125" t="s">
        <v>9211</v>
      </c>
      <c r="C125" t="s">
        <v>7706</v>
      </c>
      <c r="D125" t="s">
        <v>0</v>
      </c>
      <c r="E125">
        <v>108</v>
      </c>
      <c r="F125" t="s">
        <v>9053</v>
      </c>
      <c r="G125" t="s">
        <v>9054</v>
      </c>
      <c r="H125" s="2">
        <v>0</v>
      </c>
      <c r="I125" s="2">
        <v>0</v>
      </c>
      <c r="J125" s="2">
        <v>0</v>
      </c>
      <c r="K125" s="15">
        <v>180</v>
      </c>
      <c r="L125" s="2">
        <v>0</v>
      </c>
      <c r="M125" s="2">
        <v>0</v>
      </c>
      <c r="N125" s="2">
        <v>0</v>
      </c>
      <c r="O125" s="2">
        <v>23.400000000000002</v>
      </c>
      <c r="P125" s="2">
        <v>203.4</v>
      </c>
      <c r="Q125"/>
      <c r="R125" t="s">
        <v>8045</v>
      </c>
      <c r="S125" s="2">
        <v>0</v>
      </c>
      <c r="T125" s="2">
        <v>0</v>
      </c>
      <c r="U125" s="2"/>
    </row>
    <row r="126" spans="1:21" ht="15.75" hidden="1" thickBot="1" x14ac:dyDescent="0.3">
      <c r="A126" t="s">
        <v>9019</v>
      </c>
      <c r="B126" t="s">
        <v>9210</v>
      </c>
      <c r="C126" t="s">
        <v>7706</v>
      </c>
      <c r="D126" t="s">
        <v>0</v>
      </c>
      <c r="E126">
        <v>3186</v>
      </c>
      <c r="F126" t="s">
        <v>9083</v>
      </c>
      <c r="G126" t="s">
        <v>9084</v>
      </c>
      <c r="H126" s="2">
        <v>0</v>
      </c>
      <c r="I126" s="2">
        <v>0</v>
      </c>
      <c r="J126" s="2">
        <v>0</v>
      </c>
      <c r="K126" s="15">
        <v>23.16</v>
      </c>
      <c r="L126" s="2">
        <v>0</v>
      </c>
      <c r="M126" s="2">
        <v>0</v>
      </c>
      <c r="N126" s="2">
        <v>0</v>
      </c>
      <c r="O126" s="2">
        <v>3.0108000000000001</v>
      </c>
      <c r="P126" s="2">
        <v>26.1708</v>
      </c>
      <c r="Q126"/>
      <c r="R126" t="s">
        <v>8045</v>
      </c>
      <c r="S126" s="2">
        <v>0</v>
      </c>
      <c r="T126" s="2">
        <v>0</v>
      </c>
      <c r="U126" s="2"/>
    </row>
    <row r="127" spans="1:21" ht="15.75" hidden="1" thickBot="1" x14ac:dyDescent="0.3">
      <c r="A127" t="s">
        <v>9019</v>
      </c>
      <c r="B127" t="s">
        <v>9209</v>
      </c>
      <c r="C127" t="s">
        <v>7706</v>
      </c>
      <c r="D127" t="s">
        <v>0</v>
      </c>
      <c r="E127">
        <v>2300</v>
      </c>
      <c r="F127" t="s">
        <v>7810</v>
      </c>
      <c r="G127" t="s">
        <v>7811</v>
      </c>
      <c r="H127" s="2">
        <v>0</v>
      </c>
      <c r="I127" s="2">
        <v>0</v>
      </c>
      <c r="J127" s="2">
        <v>0</v>
      </c>
      <c r="K127" s="15">
        <v>88.5</v>
      </c>
      <c r="L127" s="2">
        <v>0</v>
      </c>
      <c r="M127" s="2">
        <v>0</v>
      </c>
      <c r="N127" s="2">
        <v>0</v>
      </c>
      <c r="O127" s="2">
        <v>11.505000000000001</v>
      </c>
      <c r="P127" s="2">
        <v>100.005</v>
      </c>
      <c r="Q127"/>
      <c r="R127" t="s">
        <v>8045</v>
      </c>
      <c r="S127" s="2">
        <v>0</v>
      </c>
      <c r="T127" s="2">
        <v>0</v>
      </c>
      <c r="U127" s="2"/>
    </row>
    <row r="128" spans="1:21" ht="15.75" hidden="1" thickBot="1" x14ac:dyDescent="0.3">
      <c r="A128" t="s">
        <v>9019</v>
      </c>
      <c r="B128" t="s">
        <v>9209</v>
      </c>
      <c r="C128" t="s">
        <v>7706</v>
      </c>
      <c r="D128" t="s">
        <v>0</v>
      </c>
      <c r="E128">
        <v>2108</v>
      </c>
      <c r="F128" t="s">
        <v>9064</v>
      </c>
      <c r="G128" t="s">
        <v>9065</v>
      </c>
      <c r="H128" s="2">
        <v>0</v>
      </c>
      <c r="I128" s="2">
        <v>0</v>
      </c>
      <c r="J128" s="2">
        <v>0</v>
      </c>
      <c r="K128" s="15">
        <v>6.64</v>
      </c>
      <c r="L128" s="2">
        <v>0</v>
      </c>
      <c r="M128" s="2">
        <v>0</v>
      </c>
      <c r="N128" s="2">
        <v>0</v>
      </c>
      <c r="O128" s="2">
        <v>0.86319999999999997</v>
      </c>
      <c r="P128" s="2">
        <v>7.5031999999999996</v>
      </c>
      <c r="Q128"/>
      <c r="R128" t="s">
        <v>8045</v>
      </c>
      <c r="S128" s="2">
        <v>0</v>
      </c>
      <c r="T128" s="2">
        <v>0</v>
      </c>
      <c r="U128" s="2"/>
    </row>
    <row r="129" spans="1:21" ht="15.75" hidden="1" thickBot="1" x14ac:dyDescent="0.3">
      <c r="A129" t="s">
        <v>9019</v>
      </c>
      <c r="B129" t="s">
        <v>9208</v>
      </c>
      <c r="C129" t="s">
        <v>7706</v>
      </c>
      <c r="D129" t="s">
        <v>0</v>
      </c>
      <c r="E129">
        <v>100</v>
      </c>
      <c r="F129" t="s">
        <v>9053</v>
      </c>
      <c r="G129" t="s">
        <v>9054</v>
      </c>
      <c r="H129" s="2">
        <v>0</v>
      </c>
      <c r="I129" s="2">
        <v>0</v>
      </c>
      <c r="J129" s="2">
        <v>0</v>
      </c>
      <c r="K129" s="15">
        <v>420</v>
      </c>
      <c r="L129" s="2">
        <v>0</v>
      </c>
      <c r="M129" s="2">
        <v>0</v>
      </c>
      <c r="N129" s="2">
        <v>0</v>
      </c>
      <c r="O129" s="2">
        <v>54.6</v>
      </c>
      <c r="P129" s="2">
        <v>474.6</v>
      </c>
      <c r="Q129"/>
      <c r="R129" t="s">
        <v>8045</v>
      </c>
      <c r="S129" s="2">
        <v>0</v>
      </c>
      <c r="T129" s="2">
        <v>0</v>
      </c>
      <c r="U129" s="2"/>
    </row>
    <row r="130" spans="1:21" ht="15.75" hidden="1" thickBot="1" x14ac:dyDescent="0.3">
      <c r="A130" t="s">
        <v>9019</v>
      </c>
      <c r="B130" t="s">
        <v>9207</v>
      </c>
      <c r="C130" t="s">
        <v>7706</v>
      </c>
      <c r="D130" t="s">
        <v>0</v>
      </c>
      <c r="E130">
        <v>96</v>
      </c>
      <c r="F130" t="s">
        <v>9060</v>
      </c>
      <c r="G130" t="s">
        <v>9061</v>
      </c>
      <c r="H130" s="2">
        <v>0</v>
      </c>
      <c r="I130" s="2">
        <v>0</v>
      </c>
      <c r="J130" s="2">
        <v>0</v>
      </c>
      <c r="K130" s="15">
        <v>650</v>
      </c>
      <c r="L130" s="2">
        <v>0</v>
      </c>
      <c r="M130" s="2">
        <v>0</v>
      </c>
      <c r="N130" s="2">
        <v>0</v>
      </c>
      <c r="O130" s="2">
        <v>84.5</v>
      </c>
      <c r="P130" s="2">
        <v>734.5</v>
      </c>
      <c r="Q130"/>
      <c r="R130" t="s">
        <v>8045</v>
      </c>
      <c r="S130" s="2">
        <v>0</v>
      </c>
      <c r="T130" s="2">
        <v>0</v>
      </c>
      <c r="U130" s="2"/>
    </row>
    <row r="131" spans="1:21" ht="15.75" hidden="1" thickBot="1" x14ac:dyDescent="0.3">
      <c r="A131" t="s">
        <v>9019</v>
      </c>
      <c r="B131" t="s">
        <v>9205</v>
      </c>
      <c r="C131" s="21" t="s">
        <v>9213</v>
      </c>
      <c r="D131" t="s">
        <v>0</v>
      </c>
      <c r="E131" t="s">
        <v>9206</v>
      </c>
      <c r="F131" t="s">
        <v>1354</v>
      </c>
      <c r="G131" t="s">
        <v>1355</v>
      </c>
      <c r="H131" s="2">
        <v>1.5</v>
      </c>
      <c r="I131" s="2">
        <v>0</v>
      </c>
      <c r="J131" s="2">
        <v>0</v>
      </c>
      <c r="K131" s="15">
        <v>17.66</v>
      </c>
      <c r="L131" s="2">
        <v>0</v>
      </c>
      <c r="M131" s="2">
        <v>0</v>
      </c>
      <c r="N131" s="2">
        <v>0</v>
      </c>
      <c r="O131" s="2">
        <v>2.2958000000000003</v>
      </c>
      <c r="P131" s="2">
        <v>21.4558</v>
      </c>
      <c r="Q131"/>
      <c r="R131" t="s">
        <v>8045</v>
      </c>
      <c r="S131" s="2">
        <v>0</v>
      </c>
      <c r="T131" s="2">
        <v>0</v>
      </c>
      <c r="U131" s="2"/>
    </row>
    <row r="132" spans="1:21" ht="15.75" hidden="1" thickBot="1" x14ac:dyDescent="0.3">
      <c r="A132" t="s">
        <v>9019</v>
      </c>
      <c r="B132" t="s">
        <v>9202</v>
      </c>
      <c r="C132" t="s">
        <v>7706</v>
      </c>
      <c r="D132" t="s">
        <v>0</v>
      </c>
      <c r="E132">
        <v>45128</v>
      </c>
      <c r="F132" t="s">
        <v>9083</v>
      </c>
      <c r="G132" t="s">
        <v>9084</v>
      </c>
      <c r="H132" s="2">
        <v>0</v>
      </c>
      <c r="I132" s="2">
        <v>0</v>
      </c>
      <c r="J132" s="2">
        <v>0</v>
      </c>
      <c r="K132" s="15">
        <v>6.65</v>
      </c>
      <c r="L132" s="2">
        <v>0</v>
      </c>
      <c r="M132" s="2">
        <v>0</v>
      </c>
      <c r="N132" s="2">
        <v>0</v>
      </c>
      <c r="O132" s="2">
        <v>0.86450000000000005</v>
      </c>
      <c r="P132" s="2">
        <v>7.5145</v>
      </c>
      <c r="Q132"/>
      <c r="R132" t="s">
        <v>8045</v>
      </c>
      <c r="S132" s="2">
        <v>0</v>
      </c>
      <c r="T132" s="2">
        <v>0</v>
      </c>
      <c r="U132" s="2"/>
    </row>
    <row r="133" spans="1:21" ht="15.75" hidden="1" thickBot="1" x14ac:dyDescent="0.3">
      <c r="A133" t="s">
        <v>9019</v>
      </c>
      <c r="B133" t="s">
        <v>9202</v>
      </c>
      <c r="C133" t="s">
        <v>7706</v>
      </c>
      <c r="D133" t="s">
        <v>0</v>
      </c>
      <c r="E133">
        <v>578</v>
      </c>
      <c r="F133" t="s">
        <v>9203</v>
      </c>
      <c r="G133" t="s">
        <v>9204</v>
      </c>
      <c r="H133" s="2">
        <v>0</v>
      </c>
      <c r="I133" s="2">
        <v>0</v>
      </c>
      <c r="J133" s="2">
        <v>0</v>
      </c>
      <c r="K133" s="15">
        <v>88.5</v>
      </c>
      <c r="L133" s="2">
        <v>0</v>
      </c>
      <c r="M133" s="2">
        <v>0</v>
      </c>
      <c r="N133" s="2">
        <v>0</v>
      </c>
      <c r="O133" s="2">
        <v>11.505000000000001</v>
      </c>
      <c r="P133" s="2">
        <v>100.005</v>
      </c>
      <c r="Q133"/>
      <c r="R133" t="s">
        <v>8045</v>
      </c>
      <c r="S133" s="2">
        <v>0</v>
      </c>
      <c r="T133" s="2">
        <v>0</v>
      </c>
      <c r="U133" s="2"/>
    </row>
    <row r="134" spans="1:21" ht="15.75" hidden="1" thickBot="1" x14ac:dyDescent="0.3">
      <c r="A134" t="s">
        <v>9019</v>
      </c>
      <c r="B134" t="s">
        <v>9202</v>
      </c>
      <c r="C134" t="s">
        <v>7706</v>
      </c>
      <c r="D134" t="s">
        <v>0</v>
      </c>
      <c r="E134">
        <v>87</v>
      </c>
      <c r="F134" t="s">
        <v>9060</v>
      </c>
      <c r="G134" t="s">
        <v>9061</v>
      </c>
      <c r="H134" s="2">
        <v>0</v>
      </c>
      <c r="I134" s="2">
        <v>0</v>
      </c>
      <c r="J134" s="2">
        <v>0</v>
      </c>
      <c r="K134" s="15">
        <v>456</v>
      </c>
      <c r="L134" s="2">
        <v>0</v>
      </c>
      <c r="M134" s="2">
        <v>0</v>
      </c>
      <c r="N134" s="2">
        <v>0</v>
      </c>
      <c r="O134" s="2">
        <v>59.28</v>
      </c>
      <c r="P134" s="2">
        <v>515.28</v>
      </c>
      <c r="Q134"/>
      <c r="R134" t="s">
        <v>8045</v>
      </c>
      <c r="S134" s="2">
        <v>0</v>
      </c>
      <c r="T134" s="2">
        <v>0</v>
      </c>
      <c r="U134" s="2"/>
    </row>
    <row r="135" spans="1:21" ht="15.75" hidden="1" thickBot="1" x14ac:dyDescent="0.3">
      <c r="A135" t="s">
        <v>9019</v>
      </c>
      <c r="B135" t="s">
        <v>9201</v>
      </c>
      <c r="C135" t="s">
        <v>7706</v>
      </c>
      <c r="D135" t="s">
        <v>0</v>
      </c>
      <c r="E135">
        <v>32069268</v>
      </c>
      <c r="F135" t="s">
        <v>3436</v>
      </c>
      <c r="G135" t="s">
        <v>3437</v>
      </c>
      <c r="H135" s="2">
        <v>0</v>
      </c>
      <c r="I135" s="2">
        <v>0</v>
      </c>
      <c r="J135" s="2">
        <v>0</v>
      </c>
      <c r="K135" s="15">
        <v>20.34</v>
      </c>
      <c r="L135" s="2">
        <v>0</v>
      </c>
      <c r="M135" s="2">
        <v>0</v>
      </c>
      <c r="N135" s="2">
        <v>0</v>
      </c>
      <c r="O135" s="2">
        <v>2.6442000000000001</v>
      </c>
      <c r="P135" s="2">
        <v>22.984200000000001</v>
      </c>
      <c r="Q135"/>
      <c r="R135" t="s">
        <v>8045</v>
      </c>
      <c r="S135" s="2">
        <v>0</v>
      </c>
      <c r="T135" s="2">
        <v>0</v>
      </c>
      <c r="U135" s="2"/>
    </row>
    <row r="136" spans="1:21" ht="15.75" hidden="1" thickBot="1" x14ac:dyDescent="0.3">
      <c r="A136" t="s">
        <v>9019</v>
      </c>
      <c r="B136" t="s">
        <v>9201</v>
      </c>
      <c r="C136" t="s">
        <v>7706</v>
      </c>
      <c r="D136" t="s">
        <v>0</v>
      </c>
      <c r="E136">
        <v>355533</v>
      </c>
      <c r="F136" t="s">
        <v>1375</v>
      </c>
      <c r="G136" t="s">
        <v>1376</v>
      </c>
      <c r="H136" s="2">
        <v>1.5</v>
      </c>
      <c r="I136" s="2">
        <v>0</v>
      </c>
      <c r="J136" s="2">
        <v>0</v>
      </c>
      <c r="K136" s="15">
        <v>17.260000000000002</v>
      </c>
      <c r="L136" s="2">
        <v>0</v>
      </c>
      <c r="M136" s="2">
        <v>0</v>
      </c>
      <c r="N136" s="2">
        <v>0</v>
      </c>
      <c r="O136" s="2">
        <v>2.2438000000000002</v>
      </c>
      <c r="P136" s="2">
        <v>21.003800000000002</v>
      </c>
      <c r="Q136"/>
      <c r="R136" t="s">
        <v>8045</v>
      </c>
      <c r="S136" s="2">
        <v>0</v>
      </c>
      <c r="T136" s="2">
        <v>0</v>
      </c>
      <c r="U136" s="2"/>
    </row>
    <row r="137" spans="1:21" ht="15.75" hidden="1" thickBot="1" x14ac:dyDescent="0.3">
      <c r="A137" t="s">
        <v>9019</v>
      </c>
      <c r="B137" t="s">
        <v>9200</v>
      </c>
      <c r="C137" t="s">
        <v>7706</v>
      </c>
      <c r="D137" t="s">
        <v>0</v>
      </c>
      <c r="E137">
        <v>5018</v>
      </c>
      <c r="F137" t="s">
        <v>2612</v>
      </c>
      <c r="G137" t="s">
        <v>2613</v>
      </c>
      <c r="H137" s="2">
        <v>0</v>
      </c>
      <c r="I137" s="2">
        <v>0</v>
      </c>
      <c r="J137" s="2">
        <v>0</v>
      </c>
      <c r="K137" s="15">
        <v>52.5</v>
      </c>
      <c r="L137" s="2">
        <v>0</v>
      </c>
      <c r="M137" s="2">
        <v>0</v>
      </c>
      <c r="N137" s="2">
        <v>0</v>
      </c>
      <c r="O137" s="2">
        <v>6.8250000000000002</v>
      </c>
      <c r="P137" s="2">
        <v>59.325000000000003</v>
      </c>
      <c r="Q137"/>
      <c r="R137" t="s">
        <v>8045</v>
      </c>
      <c r="S137" s="2">
        <v>0</v>
      </c>
      <c r="T137" s="2">
        <v>0</v>
      </c>
      <c r="U137" s="2"/>
    </row>
    <row r="138" spans="1:21" ht="15.75" hidden="1" thickBot="1" x14ac:dyDescent="0.3">
      <c r="A138" t="s">
        <v>9019</v>
      </c>
      <c r="B138" t="s">
        <v>9200</v>
      </c>
      <c r="C138" t="s">
        <v>7706</v>
      </c>
      <c r="D138" t="s">
        <v>0</v>
      </c>
      <c r="E138">
        <v>32038737</v>
      </c>
      <c r="F138" t="s">
        <v>3436</v>
      </c>
      <c r="G138" t="s">
        <v>3437</v>
      </c>
      <c r="H138" s="2">
        <v>0</v>
      </c>
      <c r="I138" s="2">
        <v>0</v>
      </c>
      <c r="J138" s="2">
        <v>0</v>
      </c>
      <c r="K138" s="15">
        <v>20.34</v>
      </c>
      <c r="L138" s="2">
        <v>0</v>
      </c>
      <c r="M138" s="2">
        <v>0</v>
      </c>
      <c r="N138" s="2">
        <v>0</v>
      </c>
      <c r="O138" s="2">
        <v>2.6442000000000001</v>
      </c>
      <c r="P138" s="2">
        <v>22.984200000000001</v>
      </c>
      <c r="Q138"/>
      <c r="R138" t="s">
        <v>8045</v>
      </c>
      <c r="S138" s="2">
        <v>0</v>
      </c>
      <c r="T138" s="2">
        <v>0</v>
      </c>
      <c r="U138" s="2"/>
    </row>
    <row r="139" spans="1:21" ht="15.75" hidden="1" thickBot="1" x14ac:dyDescent="0.3">
      <c r="A139" t="s">
        <v>9019</v>
      </c>
      <c r="B139" t="s">
        <v>9199</v>
      </c>
      <c r="C139" t="s">
        <v>7706</v>
      </c>
      <c r="D139" t="s">
        <v>0</v>
      </c>
      <c r="E139">
        <v>1519</v>
      </c>
      <c r="F139" t="s">
        <v>120</v>
      </c>
      <c r="G139" t="s">
        <v>121</v>
      </c>
      <c r="H139" s="2">
        <v>0</v>
      </c>
      <c r="I139" s="2">
        <v>0</v>
      </c>
      <c r="J139" s="2">
        <v>0</v>
      </c>
      <c r="K139" s="15">
        <v>41.63</v>
      </c>
      <c r="L139" s="2">
        <v>0</v>
      </c>
      <c r="M139" s="2">
        <v>0</v>
      </c>
      <c r="N139" s="2">
        <v>0</v>
      </c>
      <c r="O139" s="2">
        <v>5.4119000000000002</v>
      </c>
      <c r="P139" s="2">
        <v>47.041900000000005</v>
      </c>
      <c r="Q139"/>
      <c r="R139" t="s">
        <v>8045</v>
      </c>
      <c r="S139" s="2">
        <v>0</v>
      </c>
      <c r="T139" s="2">
        <v>0</v>
      </c>
      <c r="U139" s="2"/>
    </row>
    <row r="140" spans="1:21" ht="15.75" hidden="1" thickBot="1" x14ac:dyDescent="0.3">
      <c r="A140" t="s">
        <v>9019</v>
      </c>
      <c r="B140" t="s">
        <v>9199</v>
      </c>
      <c r="C140" t="s">
        <v>7706</v>
      </c>
      <c r="D140" t="s">
        <v>0</v>
      </c>
      <c r="E140">
        <v>2740</v>
      </c>
      <c r="F140" t="s">
        <v>9083</v>
      </c>
      <c r="G140" t="s">
        <v>9084</v>
      </c>
      <c r="H140" s="2">
        <v>0</v>
      </c>
      <c r="I140" s="2">
        <v>0</v>
      </c>
      <c r="J140" s="2">
        <v>0</v>
      </c>
      <c r="K140" s="15">
        <v>4.03</v>
      </c>
      <c r="L140" s="2">
        <v>0</v>
      </c>
      <c r="M140" s="2">
        <v>0</v>
      </c>
      <c r="N140" s="2">
        <v>0</v>
      </c>
      <c r="O140" s="2">
        <v>0.52390000000000003</v>
      </c>
      <c r="P140" s="2">
        <v>4.5539000000000005</v>
      </c>
      <c r="Q140"/>
      <c r="R140" t="s">
        <v>8045</v>
      </c>
      <c r="S140" s="2">
        <v>0</v>
      </c>
      <c r="T140" s="2">
        <v>0</v>
      </c>
      <c r="U140" s="2"/>
    </row>
    <row r="141" spans="1:21" ht="15.75" hidden="1" thickBot="1" x14ac:dyDescent="0.3">
      <c r="A141" t="s">
        <v>9019</v>
      </c>
      <c r="B141" t="s">
        <v>9199</v>
      </c>
      <c r="C141" t="s">
        <v>7706</v>
      </c>
      <c r="D141" t="s">
        <v>0</v>
      </c>
      <c r="E141">
        <v>461548</v>
      </c>
      <c r="F141" t="s">
        <v>1375</v>
      </c>
      <c r="G141" t="s">
        <v>1376</v>
      </c>
      <c r="H141" s="2">
        <v>0.68</v>
      </c>
      <c r="I141" s="2">
        <v>0</v>
      </c>
      <c r="J141" s="2">
        <v>0</v>
      </c>
      <c r="K141" s="15">
        <v>8.25</v>
      </c>
      <c r="L141" s="2">
        <v>0</v>
      </c>
      <c r="M141" s="2">
        <v>0</v>
      </c>
      <c r="N141" s="2">
        <v>0</v>
      </c>
      <c r="O141" s="2">
        <v>1.0725</v>
      </c>
      <c r="P141" s="2">
        <v>10.0025</v>
      </c>
      <c r="Q141"/>
      <c r="R141" t="s">
        <v>8045</v>
      </c>
      <c r="S141" s="2">
        <v>0</v>
      </c>
      <c r="T141" s="2">
        <v>0</v>
      </c>
      <c r="U141" s="2"/>
    </row>
    <row r="142" spans="1:21" ht="15.75" hidden="1" thickBot="1" x14ac:dyDescent="0.3">
      <c r="A142" t="s">
        <v>9019</v>
      </c>
      <c r="B142" t="s">
        <v>9198</v>
      </c>
      <c r="C142" t="s">
        <v>7706</v>
      </c>
      <c r="D142" t="s">
        <v>0</v>
      </c>
      <c r="E142">
        <v>76</v>
      </c>
      <c r="F142" t="s">
        <v>9053</v>
      </c>
      <c r="G142" t="s">
        <v>9054</v>
      </c>
      <c r="H142" s="2">
        <v>0</v>
      </c>
      <c r="I142" s="2">
        <v>0</v>
      </c>
      <c r="J142" s="2">
        <v>0</v>
      </c>
      <c r="K142" s="15">
        <v>225</v>
      </c>
      <c r="L142" s="2">
        <v>0</v>
      </c>
      <c r="M142" s="2">
        <v>0</v>
      </c>
      <c r="N142" s="2">
        <v>0</v>
      </c>
      <c r="O142" s="2">
        <v>29.25</v>
      </c>
      <c r="P142" s="2">
        <v>254.25</v>
      </c>
      <c r="Q142"/>
      <c r="R142" t="s">
        <v>8045</v>
      </c>
      <c r="S142" s="2">
        <v>0</v>
      </c>
      <c r="T142" s="2">
        <v>0</v>
      </c>
      <c r="U142" s="2"/>
    </row>
    <row r="143" spans="1:21" ht="15.75" hidden="1" thickBot="1" x14ac:dyDescent="0.3">
      <c r="A143" t="s">
        <v>9019</v>
      </c>
      <c r="B143" t="s">
        <v>9197</v>
      </c>
      <c r="C143" t="s">
        <v>7706</v>
      </c>
      <c r="D143" t="s">
        <v>0</v>
      </c>
      <c r="E143">
        <v>532919</v>
      </c>
      <c r="F143" t="s">
        <v>1375</v>
      </c>
      <c r="G143" t="s">
        <v>1376</v>
      </c>
      <c r="H143" s="2">
        <v>0.71</v>
      </c>
      <c r="I143" s="2">
        <v>0</v>
      </c>
      <c r="J143" s="2">
        <v>0</v>
      </c>
      <c r="K143" s="15">
        <v>8.2200000000000006</v>
      </c>
      <c r="L143" s="2">
        <v>0</v>
      </c>
      <c r="M143" s="2">
        <v>0</v>
      </c>
      <c r="N143" s="2">
        <v>0</v>
      </c>
      <c r="O143" s="2">
        <v>1.0686000000000002</v>
      </c>
      <c r="P143" s="2">
        <v>9.9985999999999997</v>
      </c>
      <c r="Q143"/>
      <c r="R143" t="s">
        <v>8045</v>
      </c>
      <c r="S143" s="2">
        <v>0</v>
      </c>
      <c r="T143" s="2">
        <v>0</v>
      </c>
      <c r="U143" s="2"/>
    </row>
    <row r="144" spans="1:21" ht="15.75" hidden="1" thickBot="1" x14ac:dyDescent="0.3">
      <c r="A144" t="s">
        <v>9019</v>
      </c>
      <c r="B144" t="s">
        <v>9196</v>
      </c>
      <c r="C144" t="s">
        <v>7706</v>
      </c>
      <c r="D144" t="s">
        <v>0</v>
      </c>
      <c r="E144">
        <v>8088</v>
      </c>
      <c r="F144" t="s">
        <v>9064</v>
      </c>
      <c r="G144" t="s">
        <v>9065</v>
      </c>
      <c r="H144" s="2">
        <v>0</v>
      </c>
      <c r="I144" s="2">
        <v>0</v>
      </c>
      <c r="J144" s="2">
        <v>0</v>
      </c>
      <c r="K144" s="15">
        <v>5.53</v>
      </c>
      <c r="L144" s="2">
        <v>0</v>
      </c>
      <c r="M144" s="2">
        <v>0</v>
      </c>
      <c r="N144" s="2">
        <v>0</v>
      </c>
      <c r="O144" s="2">
        <v>0.71890000000000009</v>
      </c>
      <c r="P144" s="2">
        <v>6.2489000000000008</v>
      </c>
      <c r="Q144"/>
      <c r="R144" t="s">
        <v>8045</v>
      </c>
      <c r="S144" s="2">
        <v>0</v>
      </c>
      <c r="T144" s="2">
        <v>0</v>
      </c>
      <c r="U144" s="2"/>
    </row>
    <row r="145" spans="1:21" ht="15.75" hidden="1" thickBot="1" x14ac:dyDescent="0.3">
      <c r="A145" t="s">
        <v>9019</v>
      </c>
      <c r="B145" t="s">
        <v>9195</v>
      </c>
      <c r="C145" t="s">
        <v>7706</v>
      </c>
      <c r="D145" t="s">
        <v>0</v>
      </c>
      <c r="E145">
        <v>56082</v>
      </c>
      <c r="F145" t="s">
        <v>1479</v>
      </c>
      <c r="G145" t="s">
        <v>1480</v>
      </c>
      <c r="H145" s="2">
        <v>1.0539000000000001</v>
      </c>
      <c r="I145" s="2">
        <v>0</v>
      </c>
      <c r="J145" s="2">
        <v>0</v>
      </c>
      <c r="K145" s="15">
        <v>12.34</v>
      </c>
      <c r="L145" s="2">
        <v>0</v>
      </c>
      <c r="M145" s="2">
        <v>0</v>
      </c>
      <c r="N145" s="2">
        <v>0</v>
      </c>
      <c r="O145" s="2">
        <v>1.6042000000000001</v>
      </c>
      <c r="P145" s="2">
        <v>14.998100000000001</v>
      </c>
      <c r="Q145"/>
      <c r="R145" t="s">
        <v>8045</v>
      </c>
      <c r="S145" s="2">
        <v>0</v>
      </c>
      <c r="T145" s="2">
        <v>0</v>
      </c>
      <c r="U145" s="2"/>
    </row>
    <row r="146" spans="1:21" ht="15.75" hidden="1" thickBot="1" x14ac:dyDescent="0.3">
      <c r="A146" t="s">
        <v>9019</v>
      </c>
      <c r="B146" t="s">
        <v>9191</v>
      </c>
      <c r="C146" t="s">
        <v>7706</v>
      </c>
      <c r="D146" t="s">
        <v>0</v>
      </c>
      <c r="E146">
        <v>3334</v>
      </c>
      <c r="F146" t="s">
        <v>1498</v>
      </c>
      <c r="G146" t="s">
        <v>1499</v>
      </c>
      <c r="H146" s="2">
        <v>1.02</v>
      </c>
      <c r="I146" s="2">
        <v>0</v>
      </c>
      <c r="J146" s="2">
        <v>0</v>
      </c>
      <c r="K146" s="15">
        <v>12.37</v>
      </c>
      <c r="L146" s="2">
        <v>0</v>
      </c>
      <c r="M146" s="2">
        <v>0</v>
      </c>
      <c r="N146" s="2">
        <v>0</v>
      </c>
      <c r="O146" s="2">
        <v>1.6080999999999999</v>
      </c>
      <c r="P146" s="2">
        <v>14.998099999999999</v>
      </c>
      <c r="Q146"/>
      <c r="R146" t="s">
        <v>8045</v>
      </c>
      <c r="S146" s="2">
        <v>0</v>
      </c>
      <c r="T146" s="2">
        <v>0</v>
      </c>
      <c r="U146" s="2"/>
    </row>
    <row r="147" spans="1:21" ht="15.75" hidden="1" thickBot="1" x14ac:dyDescent="0.3">
      <c r="A147" t="s">
        <v>9019</v>
      </c>
      <c r="B147" t="s">
        <v>9191</v>
      </c>
      <c r="C147" t="s">
        <v>7706</v>
      </c>
      <c r="D147" t="s">
        <v>0</v>
      </c>
      <c r="E147">
        <v>21258</v>
      </c>
      <c r="F147" t="s">
        <v>1459</v>
      </c>
      <c r="G147" t="s">
        <v>1460</v>
      </c>
      <c r="H147" s="2">
        <v>1.2000000000000002</v>
      </c>
      <c r="I147" s="2">
        <v>0</v>
      </c>
      <c r="J147" s="2">
        <v>0</v>
      </c>
      <c r="K147" s="15">
        <v>13.95</v>
      </c>
      <c r="L147" s="2">
        <v>0</v>
      </c>
      <c r="M147" s="2">
        <v>0</v>
      </c>
      <c r="N147" s="2">
        <v>0</v>
      </c>
      <c r="O147" s="2">
        <v>1.8134999999999999</v>
      </c>
      <c r="P147" s="2">
        <v>16.9635</v>
      </c>
      <c r="Q147"/>
      <c r="R147" t="s">
        <v>8045</v>
      </c>
      <c r="S147" s="2">
        <v>0</v>
      </c>
      <c r="T147" s="2">
        <v>0</v>
      </c>
      <c r="U147" s="2"/>
    </row>
    <row r="148" spans="1:21" ht="15.75" hidden="1" thickBot="1" x14ac:dyDescent="0.3">
      <c r="A148" t="s">
        <v>9019</v>
      </c>
      <c r="B148" t="s">
        <v>9191</v>
      </c>
      <c r="C148" t="s">
        <v>7706</v>
      </c>
      <c r="D148" t="s">
        <v>0</v>
      </c>
      <c r="E148">
        <v>1609955</v>
      </c>
      <c r="F148" t="s">
        <v>1320</v>
      </c>
      <c r="G148" t="s">
        <v>1321</v>
      </c>
      <c r="H148" s="2">
        <v>0</v>
      </c>
      <c r="I148" s="2">
        <v>0</v>
      </c>
      <c r="J148" s="2">
        <v>0</v>
      </c>
      <c r="K148" s="15">
        <v>38.6</v>
      </c>
      <c r="L148" s="2">
        <v>0</v>
      </c>
      <c r="M148" s="2">
        <v>0</v>
      </c>
      <c r="N148" s="2">
        <v>0</v>
      </c>
      <c r="O148" s="2">
        <v>5.0180000000000007</v>
      </c>
      <c r="P148" s="2">
        <v>43.618000000000002</v>
      </c>
      <c r="Q148"/>
      <c r="R148" t="s">
        <v>8045</v>
      </c>
      <c r="S148" s="2">
        <v>0</v>
      </c>
      <c r="T148" s="2">
        <v>0</v>
      </c>
      <c r="U148" s="2"/>
    </row>
    <row r="149" spans="1:21" ht="15.75" hidden="1" thickBot="1" x14ac:dyDescent="0.3">
      <c r="A149" t="s">
        <v>9019</v>
      </c>
      <c r="B149" t="s">
        <v>9191</v>
      </c>
      <c r="C149" t="s">
        <v>7706</v>
      </c>
      <c r="D149" t="s">
        <v>0</v>
      </c>
      <c r="E149">
        <v>2494</v>
      </c>
      <c r="F149" t="s">
        <v>9083</v>
      </c>
      <c r="G149" t="s">
        <v>9084</v>
      </c>
      <c r="H149" s="2">
        <v>0</v>
      </c>
      <c r="I149" s="2">
        <v>0</v>
      </c>
      <c r="J149" s="2">
        <v>0</v>
      </c>
      <c r="K149" s="15">
        <v>12.18</v>
      </c>
      <c r="L149" s="2">
        <v>0</v>
      </c>
      <c r="M149" s="2">
        <v>0</v>
      </c>
      <c r="N149" s="2">
        <v>0</v>
      </c>
      <c r="O149" s="2">
        <v>1.5833999999999999</v>
      </c>
      <c r="P149" s="2">
        <v>13.763399999999999</v>
      </c>
      <c r="Q149"/>
      <c r="R149" t="s">
        <v>8045</v>
      </c>
      <c r="S149" s="2">
        <v>0</v>
      </c>
      <c r="T149" s="2">
        <v>0</v>
      </c>
      <c r="U149" s="2"/>
    </row>
    <row r="150" spans="1:21" ht="15.75" hidden="1" thickBot="1" x14ac:dyDescent="0.3">
      <c r="A150" t="s">
        <v>9019</v>
      </c>
      <c r="B150" t="s">
        <v>9192</v>
      </c>
      <c r="C150" t="s">
        <v>7706</v>
      </c>
      <c r="D150" t="s">
        <v>0</v>
      </c>
      <c r="E150">
        <v>208</v>
      </c>
      <c r="F150" t="s">
        <v>9193</v>
      </c>
      <c r="G150" t="s">
        <v>9194</v>
      </c>
      <c r="H150" s="2">
        <v>0</v>
      </c>
      <c r="I150" s="2">
        <v>0</v>
      </c>
      <c r="J150" s="2">
        <v>0</v>
      </c>
      <c r="K150" s="15">
        <v>59.7</v>
      </c>
      <c r="L150" s="2">
        <v>0</v>
      </c>
      <c r="M150" s="2">
        <v>0</v>
      </c>
      <c r="N150" s="2">
        <v>0</v>
      </c>
      <c r="O150" s="2">
        <v>7.761000000000001</v>
      </c>
      <c r="P150" s="2">
        <v>67.460999999999999</v>
      </c>
      <c r="Q150"/>
      <c r="R150" t="s">
        <v>8045</v>
      </c>
      <c r="S150" s="2">
        <v>0</v>
      </c>
      <c r="T150" s="2">
        <v>0</v>
      </c>
      <c r="U150" s="2"/>
    </row>
    <row r="151" spans="1:21" ht="15.75" hidden="1" thickBot="1" x14ac:dyDescent="0.3">
      <c r="A151" t="s">
        <v>9019</v>
      </c>
      <c r="B151" t="s">
        <v>9192</v>
      </c>
      <c r="C151" t="s">
        <v>7706</v>
      </c>
      <c r="D151" t="s">
        <v>0</v>
      </c>
      <c r="E151">
        <v>1587578</v>
      </c>
      <c r="F151" t="s">
        <v>1320</v>
      </c>
      <c r="G151" t="s">
        <v>1321</v>
      </c>
      <c r="H151" s="2">
        <v>0</v>
      </c>
      <c r="I151" s="2">
        <v>0</v>
      </c>
      <c r="J151" s="2">
        <v>0</v>
      </c>
      <c r="K151" s="15">
        <v>43.4</v>
      </c>
      <c r="L151" s="2">
        <v>0</v>
      </c>
      <c r="M151" s="2">
        <v>0</v>
      </c>
      <c r="N151" s="2">
        <v>0</v>
      </c>
      <c r="O151" s="2">
        <v>5.6420000000000003</v>
      </c>
      <c r="P151" s="2">
        <v>49.042000000000002</v>
      </c>
      <c r="Q151"/>
      <c r="R151" t="s">
        <v>8045</v>
      </c>
      <c r="S151" s="2">
        <v>0</v>
      </c>
      <c r="T151" s="2">
        <v>0</v>
      </c>
      <c r="U151" s="2"/>
    </row>
    <row r="152" spans="1:21" ht="15.75" hidden="1" thickBot="1" x14ac:dyDescent="0.3">
      <c r="A152" t="s">
        <v>8489</v>
      </c>
      <c r="B152" t="s">
        <v>9190</v>
      </c>
      <c r="C152" t="s">
        <v>7706</v>
      </c>
      <c r="D152" t="s">
        <v>0</v>
      </c>
      <c r="F152" t="s">
        <v>1529</v>
      </c>
      <c r="G152" t="s">
        <v>1530</v>
      </c>
      <c r="H152" s="2">
        <v>0</v>
      </c>
      <c r="I152" s="2">
        <v>0</v>
      </c>
      <c r="J152" s="2">
        <v>0</v>
      </c>
      <c r="K152" s="15"/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/>
      <c r="R152" t="s">
        <v>8045</v>
      </c>
      <c r="S152" s="2">
        <v>0</v>
      </c>
      <c r="T152" s="2">
        <v>0</v>
      </c>
      <c r="U152" s="2"/>
    </row>
    <row r="153" spans="1:21" ht="15.75" hidden="1" thickBot="1" x14ac:dyDescent="0.3">
      <c r="A153" t="s">
        <v>8489</v>
      </c>
      <c r="B153" t="s">
        <v>9190</v>
      </c>
      <c r="C153" t="s">
        <v>7706</v>
      </c>
      <c r="D153" t="s">
        <v>0</v>
      </c>
      <c r="E153">
        <v>14336</v>
      </c>
      <c r="F153" t="s">
        <v>1529</v>
      </c>
      <c r="G153" t="s">
        <v>1530</v>
      </c>
      <c r="H153" s="2">
        <v>0.37</v>
      </c>
      <c r="I153" s="2">
        <v>0</v>
      </c>
      <c r="J153" s="2">
        <v>0</v>
      </c>
      <c r="K153" s="15">
        <v>4.0999999999999996</v>
      </c>
      <c r="L153" s="2">
        <v>0</v>
      </c>
      <c r="M153" s="2">
        <v>0</v>
      </c>
      <c r="N153" s="2">
        <v>0</v>
      </c>
      <c r="O153" s="2">
        <v>0.53299999999999992</v>
      </c>
      <c r="P153" s="2">
        <v>5.0030000000000001</v>
      </c>
      <c r="Q153"/>
      <c r="R153" t="s">
        <v>8045</v>
      </c>
      <c r="S153" s="2">
        <v>0</v>
      </c>
      <c r="T153" s="2">
        <v>0</v>
      </c>
      <c r="U153" s="2"/>
    </row>
    <row r="154" spans="1:21" ht="15.75" hidden="1" thickBot="1" x14ac:dyDescent="0.3">
      <c r="A154" t="s">
        <v>8489</v>
      </c>
      <c r="B154" t="s">
        <v>9189</v>
      </c>
      <c r="C154" t="s">
        <v>7706</v>
      </c>
      <c r="D154" t="s">
        <v>0</v>
      </c>
      <c r="E154">
        <v>93883</v>
      </c>
      <c r="F154" t="s">
        <v>1529</v>
      </c>
      <c r="G154" t="s">
        <v>1530</v>
      </c>
      <c r="H154" s="2">
        <v>0</v>
      </c>
      <c r="I154" s="2">
        <v>0</v>
      </c>
      <c r="J154" s="2">
        <v>0</v>
      </c>
      <c r="K154" s="15">
        <v>35.380000000000003</v>
      </c>
      <c r="L154" s="2">
        <v>0</v>
      </c>
      <c r="M154" s="2">
        <v>0</v>
      </c>
      <c r="N154" s="2">
        <v>0</v>
      </c>
      <c r="O154" s="2">
        <v>4.5994000000000002</v>
      </c>
      <c r="P154" s="2">
        <v>39.979400000000005</v>
      </c>
      <c r="Q154"/>
      <c r="R154" t="s">
        <v>8045</v>
      </c>
      <c r="S154" s="2">
        <v>0</v>
      </c>
      <c r="T154" s="2">
        <v>0</v>
      </c>
      <c r="U154" s="2"/>
    </row>
    <row r="155" spans="1:21" ht="15.75" hidden="1" thickBot="1" x14ac:dyDescent="0.3">
      <c r="A155" t="s">
        <v>8489</v>
      </c>
      <c r="B155" t="s">
        <v>9189</v>
      </c>
      <c r="C155" t="s">
        <v>7706</v>
      </c>
      <c r="D155" t="s">
        <v>0</v>
      </c>
      <c r="E155">
        <v>1093</v>
      </c>
      <c r="F155" t="s">
        <v>1354</v>
      </c>
      <c r="G155" t="s">
        <v>1355</v>
      </c>
      <c r="H155" s="2">
        <v>0</v>
      </c>
      <c r="I155" s="2">
        <v>0</v>
      </c>
      <c r="J155" s="2">
        <v>0</v>
      </c>
      <c r="K155" s="15">
        <v>17.52</v>
      </c>
      <c r="L155" s="2">
        <v>0</v>
      </c>
      <c r="M155" s="2">
        <v>0</v>
      </c>
      <c r="N155" s="2">
        <v>0</v>
      </c>
      <c r="O155" s="2">
        <v>2.2776000000000001</v>
      </c>
      <c r="P155" s="2">
        <v>19.797599999999999</v>
      </c>
      <c r="Q155"/>
      <c r="R155" t="s">
        <v>8045</v>
      </c>
      <c r="S155" s="2">
        <v>0</v>
      </c>
      <c r="T155" s="2">
        <v>0</v>
      </c>
      <c r="U155" s="2"/>
    </row>
    <row r="156" spans="1:21" ht="15.75" hidden="1" thickBot="1" x14ac:dyDescent="0.3">
      <c r="A156" t="s">
        <v>8489</v>
      </c>
      <c r="B156" t="s">
        <v>9188</v>
      </c>
      <c r="C156" t="s">
        <v>7706</v>
      </c>
      <c r="D156" t="s">
        <v>0</v>
      </c>
      <c r="E156">
        <v>1076</v>
      </c>
      <c r="F156" t="s">
        <v>1354</v>
      </c>
      <c r="G156" t="s">
        <v>1355</v>
      </c>
      <c r="H156" s="2">
        <v>0</v>
      </c>
      <c r="I156" s="2">
        <v>0</v>
      </c>
      <c r="J156" s="2">
        <v>0</v>
      </c>
      <c r="K156" s="15">
        <v>14.49</v>
      </c>
      <c r="L156" s="2">
        <v>0</v>
      </c>
      <c r="M156" s="2">
        <v>0</v>
      </c>
      <c r="N156" s="2">
        <v>0</v>
      </c>
      <c r="O156" s="2">
        <v>1.8837000000000002</v>
      </c>
      <c r="P156" s="2">
        <v>16.373699999999999</v>
      </c>
      <c r="Q156"/>
      <c r="R156" t="s">
        <v>8045</v>
      </c>
      <c r="S156" s="2">
        <v>0</v>
      </c>
      <c r="T156" s="2">
        <v>0</v>
      </c>
      <c r="U156" s="2"/>
    </row>
    <row r="157" spans="1:21" ht="15.75" hidden="1" thickBot="1" x14ac:dyDescent="0.3">
      <c r="A157" t="s">
        <v>8489</v>
      </c>
      <c r="B157" t="s">
        <v>9187</v>
      </c>
      <c r="C157" t="s">
        <v>7706</v>
      </c>
      <c r="D157" t="s">
        <v>0</v>
      </c>
      <c r="E157">
        <v>4860</v>
      </c>
      <c r="F157" t="s">
        <v>1354</v>
      </c>
      <c r="G157" t="s">
        <v>1355</v>
      </c>
      <c r="H157" s="2">
        <v>1.5</v>
      </c>
      <c r="I157" s="2">
        <v>0</v>
      </c>
      <c r="J157" s="2">
        <v>0</v>
      </c>
      <c r="K157" s="15">
        <v>17.829999999999998</v>
      </c>
      <c r="L157" s="2">
        <v>0</v>
      </c>
      <c r="M157" s="2">
        <v>0</v>
      </c>
      <c r="N157" s="2">
        <v>0</v>
      </c>
      <c r="O157" s="2">
        <v>2.3178999999999998</v>
      </c>
      <c r="P157" s="2">
        <v>21.6479</v>
      </c>
      <c r="Q157"/>
      <c r="R157" t="s">
        <v>8045</v>
      </c>
      <c r="S157" s="2">
        <v>0</v>
      </c>
      <c r="T157" s="2">
        <v>0</v>
      </c>
      <c r="U157" s="2"/>
    </row>
    <row r="158" spans="1:21" ht="15.75" hidden="1" thickBot="1" x14ac:dyDescent="0.3">
      <c r="A158" t="s">
        <v>8489</v>
      </c>
      <c r="B158" t="s">
        <v>9186</v>
      </c>
      <c r="C158" t="s">
        <v>7706</v>
      </c>
      <c r="D158" t="s">
        <v>0</v>
      </c>
      <c r="E158">
        <v>1763</v>
      </c>
      <c r="F158" t="s">
        <v>9083</v>
      </c>
      <c r="G158" t="s">
        <v>9084</v>
      </c>
      <c r="H158" s="2">
        <v>0</v>
      </c>
      <c r="I158" s="2">
        <v>0</v>
      </c>
      <c r="J158" s="2">
        <v>0</v>
      </c>
      <c r="K158" s="15">
        <v>2.61</v>
      </c>
      <c r="L158" s="2">
        <v>0</v>
      </c>
      <c r="M158" s="2">
        <v>0</v>
      </c>
      <c r="N158" s="2">
        <v>0</v>
      </c>
      <c r="O158" s="2">
        <v>0.33929999999999999</v>
      </c>
      <c r="P158" s="2">
        <v>2.9493</v>
      </c>
      <c r="Q158"/>
      <c r="R158" t="s">
        <v>8045</v>
      </c>
      <c r="S158" s="2">
        <v>0</v>
      </c>
      <c r="T158" s="2">
        <v>0</v>
      </c>
      <c r="U158" s="2"/>
    </row>
    <row r="159" spans="1:21" ht="15.75" hidden="1" thickBot="1" x14ac:dyDescent="0.3">
      <c r="A159" t="s">
        <v>8489</v>
      </c>
      <c r="B159" t="s">
        <v>9185</v>
      </c>
      <c r="C159" t="s">
        <v>7706</v>
      </c>
      <c r="D159" t="s">
        <v>0</v>
      </c>
      <c r="E159">
        <v>1720</v>
      </c>
      <c r="F159" t="s">
        <v>9083</v>
      </c>
      <c r="G159" t="s">
        <v>9084</v>
      </c>
      <c r="H159" s="2">
        <v>0</v>
      </c>
      <c r="I159" s="2">
        <v>0</v>
      </c>
      <c r="J159" s="2">
        <v>0</v>
      </c>
      <c r="K159" s="15">
        <v>24.99</v>
      </c>
      <c r="L159" s="2">
        <v>0</v>
      </c>
      <c r="M159" s="2">
        <v>0</v>
      </c>
      <c r="N159" s="2">
        <v>0</v>
      </c>
      <c r="O159" s="2">
        <v>3.2486999999999999</v>
      </c>
      <c r="P159" s="2">
        <v>28.238699999999998</v>
      </c>
      <c r="Q159"/>
      <c r="R159" t="s">
        <v>8045</v>
      </c>
      <c r="S159" s="2">
        <v>0</v>
      </c>
      <c r="T159" s="2">
        <v>0</v>
      </c>
      <c r="U159" s="2"/>
    </row>
    <row r="160" spans="1:21" ht="15.75" hidden="1" thickBot="1" x14ac:dyDescent="0.3">
      <c r="A160" t="s">
        <v>8489</v>
      </c>
      <c r="B160" t="s">
        <v>9185</v>
      </c>
      <c r="C160" t="s">
        <v>7706</v>
      </c>
      <c r="D160" t="s">
        <v>0</v>
      </c>
      <c r="E160">
        <v>6</v>
      </c>
      <c r="F160" t="s">
        <v>9060</v>
      </c>
      <c r="G160" t="s">
        <v>9061</v>
      </c>
      <c r="H160" s="2">
        <v>0</v>
      </c>
      <c r="I160" s="2">
        <v>0</v>
      </c>
      <c r="J160" s="2">
        <v>0</v>
      </c>
      <c r="K160" s="15">
        <v>10</v>
      </c>
      <c r="L160" s="2">
        <v>0</v>
      </c>
      <c r="M160" s="2">
        <v>0</v>
      </c>
      <c r="N160" s="2">
        <v>0</v>
      </c>
      <c r="O160" s="2">
        <v>1.3</v>
      </c>
      <c r="P160" s="2">
        <v>11.3</v>
      </c>
      <c r="Q160"/>
      <c r="R160" t="s">
        <v>8045</v>
      </c>
      <c r="S160" s="2">
        <v>0</v>
      </c>
      <c r="T160" s="2">
        <v>0</v>
      </c>
      <c r="U160" s="2"/>
    </row>
    <row r="161" spans="1:21" ht="15.75" hidden="1" thickBot="1" x14ac:dyDescent="0.3">
      <c r="A161" t="s">
        <v>8489</v>
      </c>
      <c r="B161" t="s">
        <v>9185</v>
      </c>
      <c r="C161" t="s">
        <v>7706</v>
      </c>
      <c r="D161" t="s">
        <v>0</v>
      </c>
      <c r="E161">
        <v>7</v>
      </c>
      <c r="F161" t="s">
        <v>9060</v>
      </c>
      <c r="G161" t="s">
        <v>9061</v>
      </c>
      <c r="H161" s="2">
        <v>0</v>
      </c>
      <c r="I161" s="2">
        <v>0</v>
      </c>
      <c r="J161" s="2">
        <v>0</v>
      </c>
      <c r="K161" s="15">
        <v>158</v>
      </c>
      <c r="L161" s="2">
        <v>0</v>
      </c>
      <c r="M161" s="2">
        <v>0</v>
      </c>
      <c r="N161" s="2">
        <v>0</v>
      </c>
      <c r="O161" s="2">
        <v>20.54</v>
      </c>
      <c r="P161" s="2">
        <v>178.54</v>
      </c>
      <c r="Q161"/>
      <c r="R161" t="s">
        <v>8045</v>
      </c>
      <c r="S161" s="2">
        <v>0</v>
      </c>
      <c r="T161" s="2">
        <v>0</v>
      </c>
      <c r="U161" s="2"/>
    </row>
    <row r="162" spans="1:21" ht="15.75" hidden="1" thickBot="1" x14ac:dyDescent="0.3">
      <c r="A162" t="s">
        <v>8489</v>
      </c>
      <c r="B162" t="s">
        <v>9185</v>
      </c>
      <c r="C162" t="s">
        <v>7706</v>
      </c>
      <c r="D162" t="s">
        <v>0</v>
      </c>
      <c r="E162">
        <v>2278</v>
      </c>
      <c r="F162" t="s">
        <v>1521</v>
      </c>
      <c r="G162" t="s">
        <v>1522</v>
      </c>
      <c r="H162" s="2">
        <v>1.5</v>
      </c>
      <c r="I162" s="2">
        <v>0</v>
      </c>
      <c r="J162" s="2">
        <v>0</v>
      </c>
      <c r="K162" s="15">
        <v>17.829999999999998</v>
      </c>
      <c r="L162" s="2">
        <v>0</v>
      </c>
      <c r="M162" s="2">
        <v>0</v>
      </c>
      <c r="N162" s="2">
        <v>0</v>
      </c>
      <c r="O162" s="2">
        <v>2.3178999999999998</v>
      </c>
      <c r="P162" s="2">
        <v>21.6479</v>
      </c>
      <c r="Q162"/>
      <c r="R162" t="s">
        <v>8045</v>
      </c>
      <c r="S162" s="2">
        <v>0</v>
      </c>
      <c r="T162" s="2">
        <v>0</v>
      </c>
      <c r="U162" s="2"/>
    </row>
    <row r="163" spans="1:21" ht="15.75" hidden="1" thickBot="1" x14ac:dyDescent="0.3">
      <c r="A163" t="s">
        <v>8489</v>
      </c>
      <c r="B163" t="s">
        <v>9184</v>
      </c>
      <c r="C163" t="s">
        <v>7706</v>
      </c>
      <c r="D163" t="s">
        <v>0</v>
      </c>
      <c r="E163">
        <v>804</v>
      </c>
      <c r="F163" t="s">
        <v>8908</v>
      </c>
      <c r="G163" t="s">
        <v>8909</v>
      </c>
      <c r="H163" s="2">
        <v>0</v>
      </c>
      <c r="I163" s="2">
        <v>0</v>
      </c>
      <c r="J163" s="2">
        <v>0</v>
      </c>
      <c r="K163" s="15">
        <v>35.96</v>
      </c>
      <c r="L163" s="2">
        <v>0</v>
      </c>
      <c r="M163" s="2">
        <v>0</v>
      </c>
      <c r="N163" s="2">
        <v>0</v>
      </c>
      <c r="O163" s="2">
        <v>4.6748000000000003</v>
      </c>
      <c r="P163" s="2">
        <v>40.634799999999998</v>
      </c>
      <c r="Q163"/>
      <c r="R163" t="s">
        <v>8045</v>
      </c>
      <c r="S163" s="2">
        <v>0</v>
      </c>
      <c r="T163" s="2">
        <v>0</v>
      </c>
      <c r="U163" s="2"/>
    </row>
    <row r="164" spans="1:21" ht="15.75" hidden="1" thickBot="1" x14ac:dyDescent="0.3">
      <c r="A164" t="s">
        <v>8489</v>
      </c>
      <c r="B164" t="s">
        <v>9184</v>
      </c>
      <c r="C164" t="s">
        <v>7706</v>
      </c>
      <c r="D164" t="s">
        <v>0</v>
      </c>
      <c r="E164">
        <v>59</v>
      </c>
      <c r="F164" t="s">
        <v>9060</v>
      </c>
      <c r="G164" t="s">
        <v>9061</v>
      </c>
      <c r="H164" s="2">
        <v>0</v>
      </c>
      <c r="I164" s="2">
        <v>0</v>
      </c>
      <c r="J164" s="2">
        <v>0</v>
      </c>
      <c r="K164" s="15">
        <v>335</v>
      </c>
      <c r="L164" s="2">
        <v>0</v>
      </c>
      <c r="M164" s="2">
        <v>0</v>
      </c>
      <c r="N164" s="2">
        <v>0</v>
      </c>
      <c r="O164" s="2">
        <v>43.550000000000004</v>
      </c>
      <c r="P164" s="2">
        <v>378.55</v>
      </c>
      <c r="Q164"/>
      <c r="R164" t="s">
        <v>8045</v>
      </c>
      <c r="S164" s="2">
        <v>0</v>
      </c>
      <c r="T164" s="2">
        <v>0</v>
      </c>
      <c r="U164" s="2"/>
    </row>
    <row r="165" spans="1:21" ht="15.75" hidden="1" thickBot="1" x14ac:dyDescent="0.3">
      <c r="A165" t="s">
        <v>8489</v>
      </c>
      <c r="B165" t="s">
        <v>9184</v>
      </c>
      <c r="C165" t="s">
        <v>7706</v>
      </c>
      <c r="D165" t="s">
        <v>0</v>
      </c>
      <c r="E165">
        <v>56</v>
      </c>
      <c r="F165" t="s">
        <v>9060</v>
      </c>
      <c r="G165" t="s">
        <v>9061</v>
      </c>
      <c r="H165" s="2">
        <v>0</v>
      </c>
      <c r="I165" s="2">
        <v>0</v>
      </c>
      <c r="J165" s="2">
        <v>0</v>
      </c>
      <c r="K165" s="15">
        <v>385</v>
      </c>
      <c r="L165" s="2">
        <v>0</v>
      </c>
      <c r="M165" s="2">
        <v>0</v>
      </c>
      <c r="N165" s="2">
        <v>0</v>
      </c>
      <c r="O165" s="2">
        <v>50.050000000000004</v>
      </c>
      <c r="P165" s="2">
        <v>435.05</v>
      </c>
      <c r="Q165"/>
      <c r="R165" t="s">
        <v>8045</v>
      </c>
      <c r="S165" s="2">
        <v>0</v>
      </c>
      <c r="T165" s="2">
        <v>0</v>
      </c>
      <c r="U165" s="2"/>
    </row>
    <row r="166" spans="1:21" ht="15.75" hidden="1" thickBot="1" x14ac:dyDescent="0.3">
      <c r="A166" t="s">
        <v>8489</v>
      </c>
      <c r="B166" t="s">
        <v>9183</v>
      </c>
      <c r="C166" t="s">
        <v>7706</v>
      </c>
      <c r="D166" t="s">
        <v>0</v>
      </c>
      <c r="E166">
        <v>531081</v>
      </c>
      <c r="F166" t="s">
        <v>1375</v>
      </c>
      <c r="G166" t="s">
        <v>1376</v>
      </c>
      <c r="H166" s="2">
        <v>1.2</v>
      </c>
      <c r="I166" s="2">
        <v>0</v>
      </c>
      <c r="J166" s="2">
        <v>0</v>
      </c>
      <c r="K166" s="15">
        <v>14.23</v>
      </c>
      <c r="L166" s="2">
        <v>0</v>
      </c>
      <c r="M166" s="2">
        <v>0</v>
      </c>
      <c r="N166" s="2">
        <v>0</v>
      </c>
      <c r="O166" s="2">
        <v>1.8499000000000001</v>
      </c>
      <c r="P166" s="2">
        <v>17.279900000000001</v>
      </c>
      <c r="Q166"/>
      <c r="R166" t="s">
        <v>8045</v>
      </c>
      <c r="S166" s="2">
        <v>0</v>
      </c>
      <c r="T166" s="2">
        <v>0</v>
      </c>
      <c r="U166" s="2"/>
    </row>
    <row r="167" spans="1:21" ht="15.75" hidden="1" thickBot="1" x14ac:dyDescent="0.3">
      <c r="A167" t="s">
        <v>8489</v>
      </c>
      <c r="B167" t="s">
        <v>9182</v>
      </c>
      <c r="C167" t="s">
        <v>7706</v>
      </c>
      <c r="D167" t="s">
        <v>0</v>
      </c>
      <c r="E167">
        <v>9579</v>
      </c>
      <c r="F167" t="s">
        <v>1521</v>
      </c>
      <c r="G167" t="s">
        <v>1522</v>
      </c>
      <c r="H167" s="2">
        <v>0.89999999999999991</v>
      </c>
      <c r="I167" s="2">
        <v>0</v>
      </c>
      <c r="J167" s="2">
        <v>0</v>
      </c>
      <c r="K167" s="15">
        <v>10.8</v>
      </c>
      <c r="L167" s="2">
        <v>0</v>
      </c>
      <c r="M167" s="2">
        <v>0</v>
      </c>
      <c r="N167" s="2">
        <v>0</v>
      </c>
      <c r="O167" s="2">
        <v>1.4040000000000001</v>
      </c>
      <c r="P167" s="2">
        <v>13.104000000000001</v>
      </c>
      <c r="Q167"/>
      <c r="R167" t="s">
        <v>8045</v>
      </c>
      <c r="S167" s="2">
        <v>0</v>
      </c>
      <c r="T167" s="2">
        <v>0</v>
      </c>
      <c r="U167" s="2"/>
    </row>
    <row r="168" spans="1:21" ht="15.75" hidden="1" thickBot="1" x14ac:dyDescent="0.3">
      <c r="A168" t="s">
        <v>8489</v>
      </c>
      <c r="B168" t="s">
        <v>9181</v>
      </c>
      <c r="C168" t="s">
        <v>7706</v>
      </c>
      <c r="D168" t="s">
        <v>0</v>
      </c>
      <c r="E168">
        <v>32</v>
      </c>
      <c r="F168" t="s">
        <v>9060</v>
      </c>
      <c r="G168" t="s">
        <v>9061</v>
      </c>
      <c r="H168" s="2">
        <v>0</v>
      </c>
      <c r="I168" s="2">
        <v>0</v>
      </c>
      <c r="J168" s="2">
        <v>0</v>
      </c>
      <c r="K168" s="15">
        <v>105</v>
      </c>
      <c r="L168" s="2">
        <v>0</v>
      </c>
      <c r="M168" s="2">
        <v>0</v>
      </c>
      <c r="N168" s="2">
        <v>0</v>
      </c>
      <c r="O168" s="2">
        <v>13.65</v>
      </c>
      <c r="P168" s="2">
        <v>118.65</v>
      </c>
      <c r="Q168"/>
      <c r="R168" t="s">
        <v>8045</v>
      </c>
      <c r="S168" s="2">
        <v>0</v>
      </c>
      <c r="T168" s="2">
        <v>0</v>
      </c>
      <c r="U168" s="2"/>
    </row>
    <row r="169" spans="1:21" ht="15.75" hidden="1" thickBot="1" x14ac:dyDescent="0.3">
      <c r="A169" t="s">
        <v>8489</v>
      </c>
      <c r="B169" t="s">
        <v>9180</v>
      </c>
      <c r="C169" t="s">
        <v>7706</v>
      </c>
      <c r="D169" t="s">
        <v>0</v>
      </c>
      <c r="E169">
        <v>449842</v>
      </c>
      <c r="F169" t="s">
        <v>1375</v>
      </c>
      <c r="G169" t="s">
        <v>1376</v>
      </c>
      <c r="H169" s="2">
        <v>0.7</v>
      </c>
      <c r="I169" s="2">
        <v>0</v>
      </c>
      <c r="J169" s="2">
        <v>0</v>
      </c>
      <c r="K169" s="15">
        <v>8.23</v>
      </c>
      <c r="L169" s="2">
        <v>0</v>
      </c>
      <c r="M169" s="2">
        <v>0</v>
      </c>
      <c r="N169" s="2">
        <v>0</v>
      </c>
      <c r="O169" s="2">
        <v>1.0699000000000001</v>
      </c>
      <c r="P169" s="2">
        <v>9.9999000000000002</v>
      </c>
      <c r="Q169"/>
      <c r="R169" t="s">
        <v>8045</v>
      </c>
      <c r="S169" s="2">
        <v>0</v>
      </c>
      <c r="T169" s="2">
        <v>0</v>
      </c>
      <c r="U169" s="2"/>
    </row>
    <row r="170" spans="1:21" ht="15.75" hidden="1" thickBot="1" x14ac:dyDescent="0.3">
      <c r="A170" t="s">
        <v>8489</v>
      </c>
      <c r="B170" t="s">
        <v>9179</v>
      </c>
      <c r="C170" t="s">
        <v>7706</v>
      </c>
      <c r="D170" t="s">
        <v>0</v>
      </c>
      <c r="E170">
        <v>138</v>
      </c>
      <c r="F170" t="s">
        <v>1195</v>
      </c>
      <c r="G170" t="s">
        <v>1196</v>
      </c>
      <c r="H170" s="2">
        <v>0</v>
      </c>
      <c r="I170" s="2">
        <v>0</v>
      </c>
      <c r="J170" s="2">
        <v>0</v>
      </c>
      <c r="K170" s="15">
        <v>26.9</v>
      </c>
      <c r="L170" s="2">
        <v>0</v>
      </c>
      <c r="M170" s="2">
        <v>0</v>
      </c>
      <c r="N170" s="2">
        <v>0</v>
      </c>
      <c r="O170" s="2">
        <v>3.4969999999999999</v>
      </c>
      <c r="P170" s="2">
        <v>30.396999999999998</v>
      </c>
      <c r="Q170"/>
      <c r="R170" t="s">
        <v>8045</v>
      </c>
      <c r="S170" s="2">
        <v>0</v>
      </c>
      <c r="T170" s="2">
        <v>0</v>
      </c>
      <c r="U170" s="2"/>
    </row>
    <row r="171" spans="1:21" ht="15.75" hidden="1" thickBot="1" x14ac:dyDescent="0.3">
      <c r="A171" t="s">
        <v>8489</v>
      </c>
      <c r="B171" t="s">
        <v>9179</v>
      </c>
      <c r="C171" t="s">
        <v>7706</v>
      </c>
      <c r="D171" t="s">
        <v>0</v>
      </c>
      <c r="E171">
        <v>449027</v>
      </c>
      <c r="F171" t="s">
        <v>1375</v>
      </c>
      <c r="G171" t="s">
        <v>1376</v>
      </c>
      <c r="H171" s="2">
        <v>0.69</v>
      </c>
      <c r="I171" s="2">
        <v>0</v>
      </c>
      <c r="J171" s="2">
        <v>0</v>
      </c>
      <c r="K171" s="15">
        <v>8.24</v>
      </c>
      <c r="L171" s="2">
        <v>0</v>
      </c>
      <c r="M171" s="2">
        <v>0</v>
      </c>
      <c r="N171" s="2">
        <v>0</v>
      </c>
      <c r="O171" s="2">
        <v>1.0712000000000002</v>
      </c>
      <c r="P171" s="2">
        <v>10.001200000000001</v>
      </c>
      <c r="Q171"/>
      <c r="R171" t="s">
        <v>8045</v>
      </c>
      <c r="S171" s="2">
        <v>0</v>
      </c>
      <c r="T171" s="2">
        <v>0</v>
      </c>
      <c r="U171" s="2"/>
    </row>
    <row r="172" spans="1:21" ht="15.75" hidden="1" thickBot="1" x14ac:dyDescent="0.3">
      <c r="A172" t="s">
        <v>8490</v>
      </c>
      <c r="B172" t="s">
        <v>9176</v>
      </c>
      <c r="C172" t="s">
        <v>7706</v>
      </c>
      <c r="D172" t="s">
        <v>0</v>
      </c>
      <c r="E172">
        <v>2282315</v>
      </c>
      <c r="F172" t="s">
        <v>1521</v>
      </c>
      <c r="G172" t="s">
        <v>1522</v>
      </c>
      <c r="H172" s="2">
        <v>2.37</v>
      </c>
      <c r="I172" s="2">
        <v>0</v>
      </c>
      <c r="J172" s="2">
        <v>0</v>
      </c>
      <c r="K172" s="15">
        <v>27.11</v>
      </c>
      <c r="L172" s="2">
        <v>0</v>
      </c>
      <c r="M172" s="2">
        <v>0</v>
      </c>
      <c r="N172" s="2">
        <v>0</v>
      </c>
      <c r="O172" s="2">
        <v>3.5243000000000002</v>
      </c>
      <c r="P172" s="2">
        <v>33.004300000000001</v>
      </c>
      <c r="Q172"/>
      <c r="R172" t="s">
        <v>8045</v>
      </c>
      <c r="S172" s="2">
        <v>0</v>
      </c>
      <c r="T172" s="2">
        <v>0</v>
      </c>
      <c r="U172" s="2"/>
    </row>
    <row r="173" spans="1:21" ht="15.75" hidden="1" thickBot="1" x14ac:dyDescent="0.3">
      <c r="A173" t="s">
        <v>8490</v>
      </c>
      <c r="B173" t="s">
        <v>9175</v>
      </c>
      <c r="C173" t="s">
        <v>7706</v>
      </c>
      <c r="D173" t="s">
        <v>0</v>
      </c>
      <c r="E173">
        <v>7956</v>
      </c>
      <c r="F173" t="s">
        <v>1521</v>
      </c>
      <c r="G173" t="s">
        <v>1522</v>
      </c>
      <c r="H173" s="2">
        <v>0.69000000000000006</v>
      </c>
      <c r="I173" s="2">
        <v>0</v>
      </c>
      <c r="J173" s="2">
        <v>0</v>
      </c>
      <c r="K173" s="15">
        <v>8.23</v>
      </c>
      <c r="L173" s="2">
        <v>0</v>
      </c>
      <c r="M173" s="2">
        <v>0</v>
      </c>
      <c r="N173" s="2">
        <v>0</v>
      </c>
      <c r="O173" s="2">
        <v>1.0699000000000001</v>
      </c>
      <c r="P173" s="2">
        <v>9.9899000000000004</v>
      </c>
      <c r="Q173"/>
      <c r="R173" t="s">
        <v>8045</v>
      </c>
      <c r="S173" s="2">
        <v>0</v>
      </c>
      <c r="T173" s="2">
        <v>0</v>
      </c>
      <c r="U173" s="2"/>
    </row>
    <row r="174" spans="1:21" ht="15.75" hidden="1" thickBot="1" x14ac:dyDescent="0.3">
      <c r="A174" t="s">
        <v>8490</v>
      </c>
      <c r="B174" t="s">
        <v>9174</v>
      </c>
      <c r="C174" t="s">
        <v>7706</v>
      </c>
      <c r="D174" t="s">
        <v>0</v>
      </c>
      <c r="E174">
        <v>1515</v>
      </c>
      <c r="F174" t="s">
        <v>39</v>
      </c>
      <c r="G174" t="s">
        <v>1419</v>
      </c>
      <c r="H174" s="2">
        <v>0</v>
      </c>
      <c r="I174" s="2">
        <v>0</v>
      </c>
      <c r="J174" s="2">
        <v>0</v>
      </c>
      <c r="K174" s="15">
        <v>17.32</v>
      </c>
      <c r="L174" s="2">
        <v>0</v>
      </c>
      <c r="M174" s="2">
        <v>0</v>
      </c>
      <c r="N174" s="2">
        <v>0</v>
      </c>
      <c r="O174" s="2">
        <v>2.2516000000000003</v>
      </c>
      <c r="P174" s="2">
        <v>19.5716</v>
      </c>
      <c r="Q174"/>
      <c r="R174" t="s">
        <v>8045</v>
      </c>
      <c r="S174" s="2">
        <v>0</v>
      </c>
      <c r="T174" s="2">
        <v>0</v>
      </c>
      <c r="U174" s="2"/>
    </row>
    <row r="175" spans="1:21" ht="15.75" hidden="1" thickBot="1" x14ac:dyDescent="0.3">
      <c r="A175" t="s">
        <v>8490</v>
      </c>
      <c r="B175" t="s">
        <v>9174</v>
      </c>
      <c r="C175" t="s">
        <v>7706</v>
      </c>
      <c r="D175" t="s">
        <v>0</v>
      </c>
      <c r="E175">
        <v>2447562</v>
      </c>
      <c r="F175" t="s">
        <v>39</v>
      </c>
      <c r="G175" t="s">
        <v>1419</v>
      </c>
      <c r="H175" s="2">
        <v>0</v>
      </c>
      <c r="I175" s="2">
        <v>0</v>
      </c>
      <c r="J175" s="2">
        <v>0</v>
      </c>
      <c r="K175" s="15">
        <v>16.34</v>
      </c>
      <c r="L175" s="2">
        <v>0</v>
      </c>
      <c r="M175" s="2">
        <v>0</v>
      </c>
      <c r="N175" s="2">
        <v>0</v>
      </c>
      <c r="O175" s="2">
        <v>2.1242000000000001</v>
      </c>
      <c r="P175" s="2">
        <v>18.464199999999998</v>
      </c>
      <c r="Q175"/>
      <c r="R175" t="s">
        <v>8045</v>
      </c>
      <c r="S175" s="2">
        <v>0</v>
      </c>
      <c r="T175" s="2">
        <v>0</v>
      </c>
      <c r="U175" s="2"/>
    </row>
    <row r="176" spans="1:21" ht="15.75" hidden="1" thickBot="1" x14ac:dyDescent="0.3">
      <c r="A176" t="s">
        <v>8490</v>
      </c>
      <c r="B176" t="s">
        <v>9174</v>
      </c>
      <c r="C176" t="s">
        <v>7706</v>
      </c>
      <c r="D176" t="s">
        <v>0</v>
      </c>
      <c r="E176">
        <v>597</v>
      </c>
      <c r="F176" t="s">
        <v>1439</v>
      </c>
      <c r="G176" t="s">
        <v>1440</v>
      </c>
      <c r="H176" s="2">
        <v>0</v>
      </c>
      <c r="I176" s="2">
        <v>0</v>
      </c>
      <c r="J176" s="2">
        <v>0</v>
      </c>
      <c r="K176" s="15">
        <v>300</v>
      </c>
      <c r="L176" s="2">
        <v>0</v>
      </c>
      <c r="M176" s="2">
        <v>0</v>
      </c>
      <c r="N176" s="2">
        <v>0</v>
      </c>
      <c r="O176" s="2">
        <v>39</v>
      </c>
      <c r="P176" s="2">
        <v>339</v>
      </c>
      <c r="Q176"/>
      <c r="R176" t="s">
        <v>8045</v>
      </c>
      <c r="S176" s="2">
        <v>0</v>
      </c>
      <c r="T176" s="2">
        <v>0</v>
      </c>
      <c r="U176" s="2"/>
    </row>
    <row r="177" spans="1:21" ht="15.75" hidden="1" thickBot="1" x14ac:dyDescent="0.3">
      <c r="A177" t="s">
        <v>8490</v>
      </c>
      <c r="B177" t="s">
        <v>9173</v>
      </c>
      <c r="C177" t="s">
        <v>7706</v>
      </c>
      <c r="D177" t="s">
        <v>0</v>
      </c>
      <c r="E177">
        <v>18207</v>
      </c>
      <c r="F177" t="s">
        <v>1439</v>
      </c>
      <c r="G177" t="s">
        <v>1440</v>
      </c>
      <c r="H177" s="2">
        <v>1.51</v>
      </c>
      <c r="I177" s="2">
        <v>0</v>
      </c>
      <c r="J177" s="2">
        <v>0</v>
      </c>
      <c r="K177" s="15">
        <v>16.36</v>
      </c>
      <c r="L177" s="2">
        <v>0</v>
      </c>
      <c r="M177" s="2">
        <v>0</v>
      </c>
      <c r="N177" s="2">
        <v>0</v>
      </c>
      <c r="O177" s="2">
        <v>2.1267999999999998</v>
      </c>
      <c r="P177" s="2">
        <v>19.9968</v>
      </c>
      <c r="Q177"/>
      <c r="R177" t="s">
        <v>8045</v>
      </c>
      <c r="S177" s="2">
        <v>0</v>
      </c>
      <c r="T177" s="2">
        <v>0</v>
      </c>
      <c r="U177" s="2"/>
    </row>
    <row r="178" spans="1:21" ht="15.75" hidden="1" thickBot="1" x14ac:dyDescent="0.3">
      <c r="A178" t="s">
        <v>8490</v>
      </c>
      <c r="B178" t="s">
        <v>9173</v>
      </c>
      <c r="C178" t="s">
        <v>7706</v>
      </c>
      <c r="D178" t="s">
        <v>0</v>
      </c>
      <c r="E178">
        <v>562651</v>
      </c>
      <c r="F178" t="s">
        <v>1375</v>
      </c>
      <c r="G178" t="s">
        <v>1376</v>
      </c>
      <c r="H178" s="2">
        <v>2.44</v>
      </c>
      <c r="I178" s="2">
        <v>0</v>
      </c>
      <c r="J178" s="2">
        <v>0</v>
      </c>
      <c r="K178" s="15">
        <v>28.76</v>
      </c>
      <c r="L178" s="2">
        <v>0</v>
      </c>
      <c r="M178" s="2">
        <v>0</v>
      </c>
      <c r="N178" s="2">
        <v>0</v>
      </c>
      <c r="O178" s="2">
        <v>3.7388000000000003</v>
      </c>
      <c r="P178" s="2">
        <v>34.938800000000001</v>
      </c>
      <c r="Q178"/>
      <c r="R178" t="s">
        <v>8045</v>
      </c>
      <c r="S178" s="2">
        <v>0</v>
      </c>
      <c r="T178" s="2">
        <v>0</v>
      </c>
      <c r="U178" s="2"/>
    </row>
    <row r="179" spans="1:21" ht="15.75" hidden="1" thickBot="1" x14ac:dyDescent="0.3">
      <c r="A179" t="s">
        <v>8490</v>
      </c>
      <c r="B179" t="s">
        <v>9172</v>
      </c>
      <c r="C179" t="s">
        <v>7706</v>
      </c>
      <c r="D179" t="s">
        <v>0</v>
      </c>
      <c r="E179">
        <v>444699</v>
      </c>
      <c r="F179" t="s">
        <v>1375</v>
      </c>
      <c r="G179" t="s">
        <v>1376</v>
      </c>
      <c r="H179" s="2">
        <v>1.07</v>
      </c>
      <c r="I179" s="2">
        <v>0</v>
      </c>
      <c r="J179" s="2">
        <v>0</v>
      </c>
      <c r="K179" s="15">
        <v>12.33</v>
      </c>
      <c r="L179" s="2">
        <v>0</v>
      </c>
      <c r="M179" s="2">
        <v>0</v>
      </c>
      <c r="N179" s="2">
        <v>0</v>
      </c>
      <c r="O179" s="2">
        <v>1.6029</v>
      </c>
      <c r="P179" s="2">
        <v>15.0029</v>
      </c>
      <c r="Q179"/>
      <c r="R179" t="s">
        <v>8045</v>
      </c>
      <c r="S179" s="2">
        <v>0</v>
      </c>
      <c r="T179" s="2">
        <v>0</v>
      </c>
      <c r="U179" s="2"/>
    </row>
    <row r="180" spans="1:21" ht="15.75" hidden="1" thickBot="1" x14ac:dyDescent="0.3">
      <c r="A180" t="s">
        <v>8490</v>
      </c>
      <c r="B180" t="s">
        <v>9171</v>
      </c>
      <c r="C180" t="s">
        <v>7706</v>
      </c>
      <c r="D180" t="s">
        <v>0</v>
      </c>
      <c r="E180">
        <v>1582</v>
      </c>
      <c r="F180" t="s">
        <v>1572</v>
      </c>
      <c r="G180" t="s">
        <v>1573</v>
      </c>
      <c r="H180" s="2">
        <v>0</v>
      </c>
      <c r="I180" s="2">
        <v>0</v>
      </c>
      <c r="J180" s="2">
        <v>0</v>
      </c>
      <c r="K180" s="15">
        <v>27.17</v>
      </c>
      <c r="L180" s="2">
        <v>0</v>
      </c>
      <c r="M180" s="2">
        <v>0</v>
      </c>
      <c r="N180" s="2">
        <v>0</v>
      </c>
      <c r="O180" s="2">
        <v>3.5321000000000002</v>
      </c>
      <c r="P180" s="2">
        <v>30.702100000000002</v>
      </c>
      <c r="Q180"/>
      <c r="R180" t="s">
        <v>8045</v>
      </c>
      <c r="S180" s="2">
        <v>0</v>
      </c>
      <c r="T180" s="2">
        <v>0</v>
      </c>
      <c r="U180" s="2"/>
    </row>
    <row r="181" spans="1:21" ht="15.75" hidden="1" thickBot="1" x14ac:dyDescent="0.3">
      <c r="A181" t="s">
        <v>8490</v>
      </c>
      <c r="B181" t="s">
        <v>9171</v>
      </c>
      <c r="C181" t="s">
        <v>7706</v>
      </c>
      <c r="D181" t="s">
        <v>0</v>
      </c>
      <c r="E181">
        <v>1908</v>
      </c>
      <c r="F181" t="s">
        <v>1572</v>
      </c>
      <c r="G181" t="s">
        <v>1573</v>
      </c>
      <c r="H181" s="2">
        <v>0</v>
      </c>
      <c r="I181" s="2">
        <v>0</v>
      </c>
      <c r="J181" s="2">
        <v>0</v>
      </c>
      <c r="K181" s="15">
        <v>30.96</v>
      </c>
      <c r="L181" s="2">
        <v>0</v>
      </c>
      <c r="M181" s="2">
        <v>0</v>
      </c>
      <c r="N181" s="2">
        <v>0</v>
      </c>
      <c r="O181" s="2">
        <v>4.0247999999999999</v>
      </c>
      <c r="P181" s="2">
        <v>34.9848</v>
      </c>
      <c r="Q181"/>
      <c r="R181" t="s">
        <v>8045</v>
      </c>
      <c r="S181" s="2">
        <v>0</v>
      </c>
      <c r="T181" s="2">
        <v>0</v>
      </c>
      <c r="U181" s="2"/>
    </row>
    <row r="182" spans="1:21" ht="15.75" hidden="1" thickBot="1" x14ac:dyDescent="0.3">
      <c r="A182" t="s">
        <v>8490</v>
      </c>
      <c r="B182" t="s">
        <v>9171</v>
      </c>
      <c r="C182" t="s">
        <v>7706</v>
      </c>
      <c r="D182" t="s">
        <v>0</v>
      </c>
      <c r="E182">
        <v>1300</v>
      </c>
      <c r="F182" t="s">
        <v>9083</v>
      </c>
      <c r="G182" t="s">
        <v>9084</v>
      </c>
      <c r="H182" s="2">
        <v>0</v>
      </c>
      <c r="I182" s="2">
        <v>0</v>
      </c>
      <c r="J182" s="2">
        <v>0</v>
      </c>
      <c r="K182" s="15">
        <v>12.72</v>
      </c>
      <c r="L182" s="2">
        <v>0</v>
      </c>
      <c r="M182" s="2">
        <v>0</v>
      </c>
      <c r="N182" s="2">
        <v>0</v>
      </c>
      <c r="O182" s="2">
        <v>1.6536000000000002</v>
      </c>
      <c r="P182" s="2">
        <v>14.373600000000001</v>
      </c>
      <c r="Q182"/>
      <c r="R182" t="s">
        <v>8045</v>
      </c>
      <c r="S182" s="2">
        <v>0</v>
      </c>
      <c r="T182" s="2">
        <v>0</v>
      </c>
      <c r="U182" s="2"/>
    </row>
    <row r="183" spans="1:21" ht="15.75" hidden="1" thickBot="1" x14ac:dyDescent="0.3">
      <c r="A183" t="s">
        <v>8490</v>
      </c>
      <c r="B183" t="s">
        <v>9171</v>
      </c>
      <c r="C183" t="s">
        <v>7706</v>
      </c>
      <c r="D183" t="s">
        <v>0</v>
      </c>
      <c r="E183">
        <v>31977222</v>
      </c>
      <c r="F183" t="s">
        <v>3436</v>
      </c>
      <c r="G183" t="s">
        <v>3437</v>
      </c>
      <c r="H183" s="2">
        <v>0</v>
      </c>
      <c r="I183" s="2">
        <v>0</v>
      </c>
      <c r="J183" s="2">
        <v>0</v>
      </c>
      <c r="K183" s="15">
        <v>20.34</v>
      </c>
      <c r="L183" s="2">
        <v>0</v>
      </c>
      <c r="M183" s="2">
        <v>0</v>
      </c>
      <c r="N183" s="2">
        <v>0</v>
      </c>
      <c r="O183" s="2">
        <v>2.6442000000000001</v>
      </c>
      <c r="P183" s="2">
        <v>22.984200000000001</v>
      </c>
      <c r="Q183"/>
      <c r="R183" t="s">
        <v>8045</v>
      </c>
      <c r="S183" s="2">
        <v>0</v>
      </c>
      <c r="T183" s="2">
        <v>0</v>
      </c>
      <c r="U183" s="2"/>
    </row>
    <row r="184" spans="1:21" ht="15.75" hidden="1" thickBot="1" x14ac:dyDescent="0.3">
      <c r="A184" t="s">
        <v>8490</v>
      </c>
      <c r="B184" t="s">
        <v>9170</v>
      </c>
      <c r="C184" t="s">
        <v>7706</v>
      </c>
      <c r="D184" t="s">
        <v>0</v>
      </c>
      <c r="E184">
        <v>32007595</v>
      </c>
      <c r="F184" t="s">
        <v>3436</v>
      </c>
      <c r="G184" t="s">
        <v>3437</v>
      </c>
      <c r="H184" s="2">
        <v>0</v>
      </c>
      <c r="I184" s="2">
        <v>0</v>
      </c>
      <c r="J184" s="2">
        <v>0</v>
      </c>
      <c r="K184" s="15">
        <v>20.34</v>
      </c>
      <c r="L184" s="2">
        <v>0</v>
      </c>
      <c r="M184" s="2">
        <v>0</v>
      </c>
      <c r="N184" s="2">
        <v>0</v>
      </c>
      <c r="O184" s="2">
        <v>2.6442000000000001</v>
      </c>
      <c r="P184" s="2">
        <v>22.984200000000001</v>
      </c>
      <c r="Q184"/>
      <c r="R184" t="s">
        <v>8045</v>
      </c>
      <c r="S184" s="2">
        <v>0</v>
      </c>
      <c r="T184" s="2">
        <v>0</v>
      </c>
      <c r="U184" s="2"/>
    </row>
    <row r="185" spans="1:21" ht="15.75" hidden="1" thickBot="1" x14ac:dyDescent="0.3">
      <c r="A185" t="s">
        <v>8490</v>
      </c>
      <c r="B185" t="s">
        <v>9170</v>
      </c>
      <c r="C185" t="s">
        <v>7706</v>
      </c>
      <c r="D185" t="s">
        <v>0</v>
      </c>
      <c r="E185">
        <v>848</v>
      </c>
      <c r="F185" t="s">
        <v>120</v>
      </c>
      <c r="G185" t="s">
        <v>121</v>
      </c>
      <c r="H185" s="2">
        <v>0</v>
      </c>
      <c r="I185" s="2">
        <v>0</v>
      </c>
      <c r="J185" s="2">
        <v>0</v>
      </c>
      <c r="K185" s="15">
        <v>33.96</v>
      </c>
      <c r="L185" s="2">
        <v>0</v>
      </c>
      <c r="M185" s="2">
        <v>0</v>
      </c>
      <c r="N185" s="2">
        <v>0</v>
      </c>
      <c r="O185" s="2">
        <v>4.4148000000000005</v>
      </c>
      <c r="P185" s="2">
        <v>38.3748</v>
      </c>
      <c r="Q185"/>
      <c r="R185" t="s">
        <v>8045</v>
      </c>
      <c r="S185" s="2">
        <v>0</v>
      </c>
      <c r="T185" s="2">
        <v>0</v>
      </c>
      <c r="U185" s="2"/>
    </row>
    <row r="186" spans="1:21" ht="15.75" hidden="1" thickBot="1" x14ac:dyDescent="0.3">
      <c r="A186" t="s">
        <v>8490</v>
      </c>
      <c r="B186" t="s">
        <v>9169</v>
      </c>
      <c r="C186" t="s">
        <v>7706</v>
      </c>
      <c r="D186" t="s">
        <v>0</v>
      </c>
      <c r="E186">
        <v>61680</v>
      </c>
      <c r="F186" t="s">
        <v>1494</v>
      </c>
      <c r="G186" t="s">
        <v>1495</v>
      </c>
      <c r="H186" s="2">
        <v>1.46</v>
      </c>
      <c r="I186" s="2">
        <v>0</v>
      </c>
      <c r="J186" s="2">
        <v>0</v>
      </c>
      <c r="K186" s="15">
        <v>16.41</v>
      </c>
      <c r="L186" s="2">
        <v>0</v>
      </c>
      <c r="M186" s="2">
        <v>0</v>
      </c>
      <c r="N186" s="2">
        <v>0</v>
      </c>
      <c r="O186" s="2">
        <v>2.1333000000000002</v>
      </c>
      <c r="P186" s="2">
        <v>20.003300000000003</v>
      </c>
      <c r="Q186"/>
      <c r="R186" t="s">
        <v>8045</v>
      </c>
      <c r="S186" s="2">
        <v>0</v>
      </c>
      <c r="T186" s="2">
        <v>0</v>
      </c>
      <c r="U186" s="2"/>
    </row>
    <row r="187" spans="1:21" ht="15.75" hidden="1" thickBot="1" x14ac:dyDescent="0.3">
      <c r="A187" t="s">
        <v>8490</v>
      </c>
      <c r="B187" t="s">
        <v>9168</v>
      </c>
      <c r="C187" t="s">
        <v>7706</v>
      </c>
      <c r="D187" t="s">
        <v>0</v>
      </c>
      <c r="E187">
        <v>557</v>
      </c>
      <c r="F187" t="s">
        <v>9060</v>
      </c>
      <c r="G187" t="s">
        <v>9061</v>
      </c>
      <c r="H187" s="2">
        <v>0</v>
      </c>
      <c r="I187" s="2">
        <v>0</v>
      </c>
      <c r="J187" s="2">
        <v>0</v>
      </c>
      <c r="K187" s="15">
        <v>110</v>
      </c>
      <c r="L187" s="2">
        <v>0</v>
      </c>
      <c r="M187" s="2">
        <v>0</v>
      </c>
      <c r="N187" s="2">
        <v>0</v>
      </c>
      <c r="O187" s="2">
        <v>14.3</v>
      </c>
      <c r="P187" s="2">
        <v>124.3</v>
      </c>
      <c r="Q187"/>
      <c r="R187" t="s">
        <v>8045</v>
      </c>
      <c r="S187" s="2">
        <v>0</v>
      </c>
      <c r="T187" s="2">
        <v>0</v>
      </c>
      <c r="U187" s="2"/>
    </row>
    <row r="188" spans="1:21" ht="15.75" hidden="1" thickBot="1" x14ac:dyDescent="0.3">
      <c r="A188" t="s">
        <v>8490</v>
      </c>
      <c r="B188" t="s">
        <v>9165</v>
      </c>
      <c r="C188" t="s">
        <v>7706</v>
      </c>
      <c r="D188" t="s">
        <v>0</v>
      </c>
      <c r="E188">
        <v>4556</v>
      </c>
      <c r="F188" t="s">
        <v>9166</v>
      </c>
      <c r="G188" t="s">
        <v>9167</v>
      </c>
      <c r="H188" s="2">
        <v>0</v>
      </c>
      <c r="I188" s="2">
        <v>0</v>
      </c>
      <c r="J188" s="2">
        <v>0</v>
      </c>
      <c r="K188" s="15">
        <v>44.25</v>
      </c>
      <c r="L188" s="2">
        <v>0</v>
      </c>
      <c r="M188" s="2">
        <v>0</v>
      </c>
      <c r="N188" s="2">
        <v>0</v>
      </c>
      <c r="O188" s="2">
        <v>5.7525000000000004</v>
      </c>
      <c r="P188" s="2">
        <v>50.002499999999998</v>
      </c>
      <c r="Q188"/>
      <c r="R188" t="s">
        <v>8045</v>
      </c>
      <c r="S188" s="2">
        <v>0</v>
      </c>
      <c r="T188" s="2">
        <v>0</v>
      </c>
      <c r="U188" s="2"/>
    </row>
    <row r="189" spans="1:21" ht="15.75" hidden="1" thickBot="1" x14ac:dyDescent="0.3">
      <c r="A189" t="s">
        <v>8490</v>
      </c>
      <c r="B189" t="s">
        <v>9162</v>
      </c>
      <c r="C189" t="s">
        <v>7706</v>
      </c>
      <c r="D189" t="s">
        <v>0</v>
      </c>
      <c r="E189">
        <v>19309</v>
      </c>
      <c r="F189" t="s">
        <v>9163</v>
      </c>
      <c r="G189" t="s">
        <v>9164</v>
      </c>
      <c r="H189" s="2">
        <v>1.32</v>
      </c>
      <c r="I189" s="2">
        <v>0</v>
      </c>
      <c r="J189" s="2">
        <v>0</v>
      </c>
      <c r="K189" s="15">
        <v>16.53</v>
      </c>
      <c r="L189" s="2">
        <v>0</v>
      </c>
      <c r="M189" s="2">
        <v>0</v>
      </c>
      <c r="N189" s="2">
        <v>0</v>
      </c>
      <c r="O189" s="2">
        <v>2.1489000000000003</v>
      </c>
      <c r="P189" s="2">
        <v>19.998900000000003</v>
      </c>
      <c r="Q189"/>
      <c r="R189" t="s">
        <v>8045</v>
      </c>
      <c r="S189" s="2">
        <v>0</v>
      </c>
      <c r="T189" s="2">
        <v>0</v>
      </c>
      <c r="U189" s="2"/>
    </row>
    <row r="190" spans="1:21" ht="15.75" hidden="1" thickBot="1" x14ac:dyDescent="0.3">
      <c r="A190" t="s">
        <v>8490</v>
      </c>
      <c r="B190" t="s">
        <v>9161</v>
      </c>
      <c r="C190" t="s">
        <v>7706</v>
      </c>
      <c r="D190" t="s">
        <v>0</v>
      </c>
      <c r="E190">
        <v>549</v>
      </c>
      <c r="F190" t="s">
        <v>9060</v>
      </c>
      <c r="G190" t="s">
        <v>9061</v>
      </c>
      <c r="H190" s="2">
        <v>0</v>
      </c>
      <c r="I190" s="2">
        <v>0</v>
      </c>
      <c r="J190" s="2">
        <v>0</v>
      </c>
      <c r="K190" s="15">
        <v>370</v>
      </c>
      <c r="L190" s="2">
        <v>0</v>
      </c>
      <c r="M190" s="2">
        <v>0</v>
      </c>
      <c r="N190" s="2">
        <v>0</v>
      </c>
      <c r="O190" s="2">
        <v>48.1</v>
      </c>
      <c r="P190" s="2">
        <v>418.1</v>
      </c>
      <c r="Q190" t="s">
        <v>7868</v>
      </c>
      <c r="R190" t="s">
        <v>8045</v>
      </c>
      <c r="S190" s="2">
        <v>0</v>
      </c>
      <c r="T190" s="2">
        <v>0</v>
      </c>
      <c r="U190" s="2"/>
    </row>
    <row r="191" spans="1:21" ht="15.75" hidden="1" thickBot="1" x14ac:dyDescent="0.3">
      <c r="A191" t="s">
        <v>8490</v>
      </c>
      <c r="B191" t="s">
        <v>9160</v>
      </c>
      <c r="C191" t="s">
        <v>7706</v>
      </c>
      <c r="D191" t="s">
        <v>0</v>
      </c>
      <c r="E191">
        <v>544</v>
      </c>
      <c r="F191" t="s">
        <v>9060</v>
      </c>
      <c r="G191" t="s">
        <v>9061</v>
      </c>
      <c r="H191" s="2">
        <v>0</v>
      </c>
      <c r="I191" s="2">
        <v>0</v>
      </c>
      <c r="J191" s="2">
        <v>0</v>
      </c>
      <c r="K191" s="15">
        <v>555</v>
      </c>
      <c r="L191" s="2">
        <v>0</v>
      </c>
      <c r="M191" s="2">
        <v>0</v>
      </c>
      <c r="N191" s="2">
        <v>0</v>
      </c>
      <c r="O191" s="2">
        <v>72.150000000000006</v>
      </c>
      <c r="P191" s="2">
        <v>627.15</v>
      </c>
      <c r="Q191" t="s">
        <v>7868</v>
      </c>
      <c r="R191" t="s">
        <v>8045</v>
      </c>
      <c r="S191" s="2">
        <v>0</v>
      </c>
      <c r="T191" s="2">
        <v>0</v>
      </c>
      <c r="U191" s="2"/>
    </row>
    <row r="192" spans="1:21" ht="15.75" hidden="1" thickBot="1" x14ac:dyDescent="0.3">
      <c r="A192" t="s">
        <v>8490</v>
      </c>
      <c r="B192" t="s">
        <v>9159</v>
      </c>
      <c r="C192" t="s">
        <v>7706</v>
      </c>
      <c r="D192" t="s">
        <v>0</v>
      </c>
      <c r="E192">
        <v>2267655</v>
      </c>
      <c r="F192" t="s">
        <v>1324</v>
      </c>
      <c r="G192" t="s">
        <v>1325</v>
      </c>
      <c r="H192" s="2">
        <v>2.52</v>
      </c>
      <c r="I192" s="2">
        <v>0</v>
      </c>
      <c r="J192" s="2">
        <v>0</v>
      </c>
      <c r="K192" s="15">
        <v>31.4</v>
      </c>
      <c r="L192" s="2">
        <v>0</v>
      </c>
      <c r="M192" s="2">
        <v>0</v>
      </c>
      <c r="N192" s="2">
        <v>0</v>
      </c>
      <c r="O192" s="2">
        <v>4.0819999999999999</v>
      </c>
      <c r="P192" s="2">
        <v>38.002000000000002</v>
      </c>
      <c r="Q192" t="s">
        <v>7868</v>
      </c>
      <c r="R192" t="s">
        <v>8045</v>
      </c>
      <c r="S192" s="2">
        <v>0</v>
      </c>
      <c r="T192" s="2">
        <v>0</v>
      </c>
      <c r="U192" s="2"/>
    </row>
    <row r="193" spans="1:21" ht="15.75" hidden="1" thickBot="1" x14ac:dyDescent="0.3">
      <c r="A193" t="s">
        <v>8490</v>
      </c>
      <c r="B193" t="s">
        <v>9158</v>
      </c>
      <c r="C193" t="s">
        <v>7706</v>
      </c>
      <c r="D193" t="s">
        <v>0</v>
      </c>
      <c r="E193">
        <v>40420</v>
      </c>
      <c r="F193" t="s">
        <v>1498</v>
      </c>
      <c r="G193" t="s">
        <v>1499</v>
      </c>
      <c r="H193" s="2">
        <v>1.51</v>
      </c>
      <c r="I193" s="2">
        <v>0</v>
      </c>
      <c r="J193" s="2">
        <v>0</v>
      </c>
      <c r="K193" s="15">
        <v>16.190000000000001</v>
      </c>
      <c r="L193" s="2">
        <v>0</v>
      </c>
      <c r="M193" s="2">
        <v>0</v>
      </c>
      <c r="N193" s="2">
        <v>0</v>
      </c>
      <c r="O193" s="2">
        <v>2.1047000000000002</v>
      </c>
      <c r="P193" s="2">
        <v>19.804700000000004</v>
      </c>
      <c r="Q193" t="s">
        <v>7868</v>
      </c>
      <c r="R193" t="s">
        <v>8045</v>
      </c>
      <c r="S193" s="2">
        <v>0</v>
      </c>
      <c r="T193" s="2">
        <v>0</v>
      </c>
      <c r="U193" s="2"/>
    </row>
    <row r="194" spans="1:21" ht="15.75" hidden="1" thickBot="1" x14ac:dyDescent="0.3">
      <c r="A194" t="s">
        <v>8490</v>
      </c>
      <c r="B194" t="s">
        <v>9135</v>
      </c>
      <c r="C194" t="s">
        <v>7706</v>
      </c>
      <c r="D194" t="s">
        <v>0</v>
      </c>
      <c r="E194">
        <v>2262460</v>
      </c>
      <c r="F194">
        <v>14070503650018</v>
      </c>
      <c r="G194" t="s">
        <v>1325</v>
      </c>
      <c r="H194" s="2">
        <v>2.4300000000000002</v>
      </c>
      <c r="I194" s="2">
        <v>0</v>
      </c>
      <c r="J194" s="2">
        <v>0</v>
      </c>
      <c r="K194" s="15">
        <v>28.82</v>
      </c>
      <c r="L194" s="2">
        <v>0</v>
      </c>
      <c r="M194" s="2">
        <v>0</v>
      </c>
      <c r="N194" s="2">
        <v>0</v>
      </c>
      <c r="O194" s="2">
        <v>3.7466000000000004</v>
      </c>
      <c r="P194" s="2">
        <v>34.996600000000001</v>
      </c>
      <c r="Q194" t="s">
        <v>7868</v>
      </c>
      <c r="R194" t="s">
        <v>8045</v>
      </c>
      <c r="S194" s="2">
        <v>0</v>
      </c>
      <c r="T194" s="2">
        <v>0</v>
      </c>
      <c r="U194" s="2"/>
    </row>
    <row r="195" spans="1:21" ht="15.75" hidden="1" thickBot="1" x14ac:dyDescent="0.3">
      <c r="A195" t="s">
        <v>8490</v>
      </c>
      <c r="B195" t="s">
        <v>9127</v>
      </c>
      <c r="C195" t="s">
        <v>7706</v>
      </c>
      <c r="D195" t="s">
        <v>0</v>
      </c>
      <c r="E195">
        <v>38020</v>
      </c>
      <c r="F195" t="s">
        <v>1498</v>
      </c>
      <c r="G195" t="s">
        <v>1499</v>
      </c>
      <c r="H195" s="2">
        <v>1.7999999999999998</v>
      </c>
      <c r="I195" s="2">
        <v>0</v>
      </c>
      <c r="J195" s="2">
        <v>0</v>
      </c>
      <c r="K195" s="15">
        <v>19.649999999999999</v>
      </c>
      <c r="L195" s="2">
        <v>0</v>
      </c>
      <c r="M195" s="2">
        <v>0</v>
      </c>
      <c r="N195" s="2">
        <v>0</v>
      </c>
      <c r="O195" s="2">
        <v>2.5545</v>
      </c>
      <c r="P195" s="2">
        <v>24.0045</v>
      </c>
      <c r="Q195" t="s">
        <v>7868</v>
      </c>
      <c r="R195" t="s">
        <v>8045</v>
      </c>
      <c r="S195" s="2">
        <v>0</v>
      </c>
      <c r="T195" s="2">
        <v>0</v>
      </c>
      <c r="U195" s="2"/>
    </row>
    <row r="196" spans="1:21" ht="15.75" hidden="1" thickBot="1" x14ac:dyDescent="0.3">
      <c r="A196" t="s">
        <v>8490</v>
      </c>
      <c r="B196" t="s">
        <v>9125</v>
      </c>
      <c r="C196" t="s">
        <v>7706</v>
      </c>
      <c r="D196" t="s">
        <v>0</v>
      </c>
      <c r="E196">
        <v>2258815</v>
      </c>
      <c r="F196" t="s">
        <v>1324</v>
      </c>
      <c r="G196" t="s">
        <v>1325</v>
      </c>
      <c r="H196" s="2">
        <v>2.5099999999999998</v>
      </c>
      <c r="I196" s="2">
        <v>0</v>
      </c>
      <c r="J196" s="2">
        <v>0</v>
      </c>
      <c r="K196" s="15">
        <v>29.64</v>
      </c>
      <c r="L196" s="2">
        <v>0</v>
      </c>
      <c r="M196" s="2">
        <v>0</v>
      </c>
      <c r="N196" s="2">
        <v>0</v>
      </c>
      <c r="O196" s="2">
        <v>3.8532000000000002</v>
      </c>
      <c r="P196" s="2">
        <v>36.0032</v>
      </c>
      <c r="Q196" t="s">
        <v>7868</v>
      </c>
      <c r="R196" t="s">
        <v>8045</v>
      </c>
      <c r="S196" s="2">
        <v>0</v>
      </c>
      <c r="T196" s="2">
        <v>0</v>
      </c>
      <c r="U196" s="2"/>
    </row>
    <row r="197" spans="1:21" ht="15.75" hidden="1" thickBot="1" x14ac:dyDescent="0.3">
      <c r="A197" t="s">
        <v>8490</v>
      </c>
      <c r="B197" t="s">
        <v>9157</v>
      </c>
      <c r="C197" t="s">
        <v>7706</v>
      </c>
      <c r="D197" t="s">
        <v>0</v>
      </c>
      <c r="E197">
        <v>2254591</v>
      </c>
      <c r="F197" t="s">
        <v>1324</v>
      </c>
      <c r="G197" t="s">
        <v>1325</v>
      </c>
      <c r="H197" s="2">
        <v>2.48</v>
      </c>
      <c r="I197" s="2">
        <v>0</v>
      </c>
      <c r="J197" s="2">
        <v>0</v>
      </c>
      <c r="K197" s="15">
        <v>29.67</v>
      </c>
      <c r="L197" s="2">
        <v>0</v>
      </c>
      <c r="M197" s="2">
        <v>0</v>
      </c>
      <c r="N197" s="2">
        <v>0</v>
      </c>
      <c r="O197" s="2">
        <v>3.8571000000000004</v>
      </c>
      <c r="P197" s="2">
        <v>36.007100000000001</v>
      </c>
      <c r="Q197" t="s">
        <v>7868</v>
      </c>
      <c r="R197" t="s">
        <v>8045</v>
      </c>
      <c r="S197" s="2">
        <v>0</v>
      </c>
      <c r="T197" s="2">
        <v>0</v>
      </c>
      <c r="U197" s="2"/>
    </row>
    <row r="198" spans="1:21" ht="15.75" hidden="1" thickBot="1" x14ac:dyDescent="0.3">
      <c r="A198" t="s">
        <v>8488</v>
      </c>
      <c r="B198" t="s">
        <v>9148</v>
      </c>
      <c r="C198" t="s">
        <v>7706</v>
      </c>
      <c r="D198" t="s">
        <v>0</v>
      </c>
      <c r="F198" t="s">
        <v>1354</v>
      </c>
      <c r="G198" t="s">
        <v>1355</v>
      </c>
      <c r="H198" s="2">
        <v>0</v>
      </c>
      <c r="I198" s="2">
        <v>0</v>
      </c>
      <c r="J198" s="2">
        <v>0</v>
      </c>
      <c r="K198" s="15"/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t="s">
        <v>7868</v>
      </c>
      <c r="R198" t="s">
        <v>8045</v>
      </c>
      <c r="S198" s="2">
        <v>0</v>
      </c>
      <c r="T198" s="2">
        <v>0</v>
      </c>
      <c r="U198" s="2"/>
    </row>
    <row r="199" spans="1:21" ht="15.75" hidden="1" thickBot="1" x14ac:dyDescent="0.3">
      <c r="A199" t="s">
        <v>8488</v>
      </c>
      <c r="B199" t="s">
        <v>9148</v>
      </c>
      <c r="C199" t="s">
        <v>7706</v>
      </c>
      <c r="D199" t="s">
        <v>0</v>
      </c>
      <c r="E199">
        <v>2179359</v>
      </c>
      <c r="F199" t="s">
        <v>1354</v>
      </c>
      <c r="G199" t="s">
        <v>1355</v>
      </c>
      <c r="H199" s="2">
        <v>1.5</v>
      </c>
      <c r="I199" s="2">
        <v>0</v>
      </c>
      <c r="J199" s="2">
        <v>0</v>
      </c>
      <c r="K199" s="15">
        <v>17.739999999999998</v>
      </c>
      <c r="L199" s="2">
        <v>0</v>
      </c>
      <c r="M199" s="2">
        <v>0</v>
      </c>
      <c r="N199" s="2">
        <v>0</v>
      </c>
      <c r="O199" s="2">
        <v>2.3062</v>
      </c>
      <c r="P199" s="2">
        <v>21.546199999999999</v>
      </c>
      <c r="Q199" t="s">
        <v>7868</v>
      </c>
      <c r="R199" t="s">
        <v>8045</v>
      </c>
      <c r="S199" s="2">
        <v>0</v>
      </c>
      <c r="T199" s="2">
        <v>0</v>
      </c>
      <c r="U199" s="2"/>
    </row>
    <row r="200" spans="1:21" ht="15.75" hidden="1" thickBot="1" x14ac:dyDescent="0.3">
      <c r="A200" t="s">
        <v>8488</v>
      </c>
      <c r="B200" t="s">
        <v>9147</v>
      </c>
      <c r="C200" t="s">
        <v>7706</v>
      </c>
      <c r="D200" t="s">
        <v>0</v>
      </c>
      <c r="E200">
        <v>1094888</v>
      </c>
      <c r="F200" t="s">
        <v>5246</v>
      </c>
      <c r="G200" t="s">
        <v>5247</v>
      </c>
      <c r="H200" s="2">
        <v>0</v>
      </c>
      <c r="I200" s="2">
        <v>0</v>
      </c>
      <c r="J200" s="2">
        <v>0</v>
      </c>
      <c r="K200" s="15">
        <v>15.43</v>
      </c>
      <c r="L200" s="2">
        <v>0</v>
      </c>
      <c r="M200" s="2">
        <v>0</v>
      </c>
      <c r="N200" s="2">
        <v>0</v>
      </c>
      <c r="O200" s="2">
        <v>2.0059</v>
      </c>
      <c r="P200" s="2">
        <v>17.4359</v>
      </c>
      <c r="Q200" t="s">
        <v>7868</v>
      </c>
      <c r="R200" t="s">
        <v>8045</v>
      </c>
      <c r="S200" s="2">
        <v>0</v>
      </c>
      <c r="T200" s="2">
        <v>0</v>
      </c>
      <c r="U200" s="2"/>
    </row>
    <row r="201" spans="1:21" ht="15.75" hidden="1" thickBot="1" x14ac:dyDescent="0.3">
      <c r="A201" t="s">
        <v>8488</v>
      </c>
      <c r="B201" t="s">
        <v>9146</v>
      </c>
      <c r="C201" t="s">
        <v>7706</v>
      </c>
      <c r="D201" t="s">
        <v>0</v>
      </c>
      <c r="E201">
        <v>6971</v>
      </c>
      <c r="F201" t="s">
        <v>9064</v>
      </c>
      <c r="G201" t="s">
        <v>9065</v>
      </c>
      <c r="H201" s="2">
        <v>0</v>
      </c>
      <c r="I201" s="2">
        <v>0</v>
      </c>
      <c r="J201" s="2">
        <v>0</v>
      </c>
      <c r="K201" s="15">
        <v>25</v>
      </c>
      <c r="L201" s="2">
        <v>0</v>
      </c>
      <c r="M201" s="2">
        <v>0</v>
      </c>
      <c r="N201" s="2">
        <v>0</v>
      </c>
      <c r="O201" s="2">
        <v>3.25</v>
      </c>
      <c r="P201" s="2">
        <v>28.25</v>
      </c>
      <c r="Q201" t="s">
        <v>7868</v>
      </c>
      <c r="R201" t="s">
        <v>8045</v>
      </c>
      <c r="S201" s="2">
        <v>0</v>
      </c>
      <c r="T201" s="2">
        <v>0</v>
      </c>
      <c r="U201" s="2"/>
    </row>
    <row r="202" spans="1:21" ht="15.75" hidden="1" thickBot="1" x14ac:dyDescent="0.3">
      <c r="A202" t="s">
        <v>8488</v>
      </c>
      <c r="B202" t="s">
        <v>9145</v>
      </c>
      <c r="C202" t="s">
        <v>7706</v>
      </c>
      <c r="D202" t="s">
        <v>0</v>
      </c>
      <c r="E202">
        <v>347</v>
      </c>
      <c r="F202" t="s">
        <v>9094</v>
      </c>
      <c r="G202" t="s">
        <v>9095</v>
      </c>
      <c r="H202" s="2">
        <v>0</v>
      </c>
      <c r="I202" s="2">
        <v>0</v>
      </c>
      <c r="J202" s="2">
        <v>0</v>
      </c>
      <c r="K202" s="15">
        <v>70.290000000000006</v>
      </c>
      <c r="L202" s="2">
        <v>0</v>
      </c>
      <c r="M202" s="2">
        <v>0</v>
      </c>
      <c r="N202" s="2">
        <v>0</v>
      </c>
      <c r="O202" s="2">
        <v>9.1377000000000006</v>
      </c>
      <c r="P202" s="2">
        <v>79.427700000000002</v>
      </c>
      <c r="Q202" t="s">
        <v>7868</v>
      </c>
      <c r="R202" t="s">
        <v>8045</v>
      </c>
      <c r="S202" s="2">
        <v>0</v>
      </c>
      <c r="T202" s="2">
        <v>0</v>
      </c>
      <c r="U202" s="2"/>
    </row>
    <row r="203" spans="1:21" ht="15.75" hidden="1" thickBot="1" x14ac:dyDescent="0.3">
      <c r="A203" t="s">
        <v>8488</v>
      </c>
      <c r="B203" t="s">
        <v>9145</v>
      </c>
      <c r="C203" t="s">
        <v>7706</v>
      </c>
      <c r="D203" t="s">
        <v>0</v>
      </c>
      <c r="E203">
        <v>517</v>
      </c>
      <c r="F203" t="s">
        <v>9060</v>
      </c>
      <c r="G203" t="s">
        <v>9061</v>
      </c>
      <c r="H203" s="2">
        <v>0</v>
      </c>
      <c r="I203" s="2">
        <v>0</v>
      </c>
      <c r="J203" s="2">
        <v>0</v>
      </c>
      <c r="K203" s="15">
        <v>135</v>
      </c>
      <c r="L203" s="2">
        <v>0</v>
      </c>
      <c r="M203" s="2">
        <v>0</v>
      </c>
      <c r="N203" s="2">
        <v>0</v>
      </c>
      <c r="O203" s="2">
        <v>17.55</v>
      </c>
      <c r="P203" s="2">
        <v>152.55000000000001</v>
      </c>
      <c r="Q203" t="s">
        <v>7868</v>
      </c>
      <c r="R203" t="s">
        <v>8045</v>
      </c>
      <c r="S203" s="2">
        <v>0</v>
      </c>
      <c r="T203" s="2">
        <v>0</v>
      </c>
      <c r="U203" s="2"/>
    </row>
    <row r="204" spans="1:21" ht="15.75" hidden="1" thickBot="1" x14ac:dyDescent="0.3">
      <c r="A204" t="s">
        <v>8488</v>
      </c>
      <c r="B204" t="s">
        <v>9142</v>
      </c>
      <c r="C204" t="s">
        <v>7706</v>
      </c>
      <c r="D204" t="s">
        <v>0</v>
      </c>
      <c r="E204">
        <v>91</v>
      </c>
      <c r="F204" t="s">
        <v>9143</v>
      </c>
      <c r="G204" t="s">
        <v>9144</v>
      </c>
      <c r="H204" s="2">
        <v>0</v>
      </c>
      <c r="I204" s="2">
        <v>0</v>
      </c>
      <c r="J204" s="2">
        <v>0</v>
      </c>
      <c r="K204" s="15">
        <v>25</v>
      </c>
      <c r="L204" s="2">
        <v>0</v>
      </c>
      <c r="M204" s="2">
        <v>0</v>
      </c>
      <c r="N204" s="2">
        <v>0</v>
      </c>
      <c r="O204" s="2">
        <v>3.25</v>
      </c>
      <c r="P204" s="2">
        <v>28.25</v>
      </c>
      <c r="Q204" t="s">
        <v>7868</v>
      </c>
      <c r="R204" t="s">
        <v>8045</v>
      </c>
      <c r="S204" s="2">
        <v>0</v>
      </c>
      <c r="T204" s="2">
        <v>0</v>
      </c>
      <c r="U204" s="2"/>
    </row>
    <row r="205" spans="1:21" ht="15.75" hidden="1" thickBot="1" x14ac:dyDescent="0.3">
      <c r="A205" t="s">
        <v>8488</v>
      </c>
      <c r="B205" t="s">
        <v>9142</v>
      </c>
      <c r="C205" t="s">
        <v>7706</v>
      </c>
      <c r="D205" t="s">
        <v>0</v>
      </c>
      <c r="E205">
        <v>2323</v>
      </c>
      <c r="F205" t="s">
        <v>9057</v>
      </c>
      <c r="G205" t="s">
        <v>9058</v>
      </c>
      <c r="H205" s="2">
        <v>1.56</v>
      </c>
      <c r="I205" s="2">
        <v>0</v>
      </c>
      <c r="J205" s="2">
        <v>0</v>
      </c>
      <c r="K205" s="15">
        <v>18.18</v>
      </c>
      <c r="L205" s="2">
        <v>0</v>
      </c>
      <c r="M205" s="2">
        <v>0</v>
      </c>
      <c r="N205" s="2">
        <v>0</v>
      </c>
      <c r="O205" s="2">
        <v>2.3633999999999999</v>
      </c>
      <c r="P205" s="2">
        <v>22.103399999999997</v>
      </c>
      <c r="Q205" t="s">
        <v>7868</v>
      </c>
      <c r="R205" t="s">
        <v>8045</v>
      </c>
      <c r="S205" s="2">
        <v>0</v>
      </c>
      <c r="T205" s="2">
        <v>0</v>
      </c>
      <c r="U205" s="2"/>
    </row>
    <row r="206" spans="1:21" ht="15.75" hidden="1" thickBot="1" x14ac:dyDescent="0.3">
      <c r="A206" t="s">
        <v>8488</v>
      </c>
      <c r="B206" t="s">
        <v>9141</v>
      </c>
      <c r="C206" t="s">
        <v>7706</v>
      </c>
      <c r="D206" t="s">
        <v>0</v>
      </c>
      <c r="E206">
        <v>854058</v>
      </c>
      <c r="F206" t="s">
        <v>1320</v>
      </c>
      <c r="G206" t="s">
        <v>1321</v>
      </c>
      <c r="H206" s="2">
        <v>0</v>
      </c>
      <c r="I206" s="2">
        <v>0</v>
      </c>
      <c r="J206" s="2">
        <v>0</v>
      </c>
      <c r="K206" s="15">
        <v>103.59</v>
      </c>
      <c r="L206" s="2">
        <v>0</v>
      </c>
      <c r="M206" s="2">
        <v>0</v>
      </c>
      <c r="N206" s="2">
        <v>0</v>
      </c>
      <c r="O206" s="2">
        <v>13.466700000000001</v>
      </c>
      <c r="P206" s="2">
        <v>117.05670000000001</v>
      </c>
      <c r="Q206" t="s">
        <v>7868</v>
      </c>
      <c r="R206" t="s">
        <v>8045</v>
      </c>
      <c r="S206" s="2">
        <v>0</v>
      </c>
      <c r="T206" s="2">
        <v>0</v>
      </c>
      <c r="U206" s="2"/>
    </row>
    <row r="207" spans="1:21" ht="15.75" hidden="1" thickBot="1" x14ac:dyDescent="0.3">
      <c r="A207" t="s">
        <v>8488</v>
      </c>
      <c r="B207" t="s">
        <v>9140</v>
      </c>
      <c r="C207" t="s">
        <v>7706</v>
      </c>
      <c r="D207" t="s">
        <v>0</v>
      </c>
      <c r="E207">
        <v>512</v>
      </c>
      <c r="F207" t="s">
        <v>9060</v>
      </c>
      <c r="G207" t="s">
        <v>9061</v>
      </c>
      <c r="H207" s="2">
        <v>0</v>
      </c>
      <c r="I207" s="2">
        <v>0</v>
      </c>
      <c r="J207" s="2">
        <v>0</v>
      </c>
      <c r="K207" s="15">
        <v>150</v>
      </c>
      <c r="L207" s="2">
        <v>0</v>
      </c>
      <c r="M207" s="2">
        <v>0</v>
      </c>
      <c r="N207" s="2">
        <v>0</v>
      </c>
      <c r="O207" s="2">
        <v>19.5</v>
      </c>
      <c r="P207" s="2">
        <v>169.5</v>
      </c>
      <c r="Q207" t="s">
        <v>7868</v>
      </c>
      <c r="R207" t="s">
        <v>8045</v>
      </c>
      <c r="S207" s="2">
        <v>0</v>
      </c>
      <c r="T207" s="2">
        <v>0</v>
      </c>
      <c r="U207" s="2"/>
    </row>
    <row r="208" spans="1:21" ht="15.75" hidden="1" thickBot="1" x14ac:dyDescent="0.3">
      <c r="A208" t="s">
        <v>8488</v>
      </c>
      <c r="B208" t="s">
        <v>9139</v>
      </c>
      <c r="C208" t="s">
        <v>7706</v>
      </c>
      <c r="D208" t="s">
        <v>0</v>
      </c>
      <c r="E208">
        <v>598</v>
      </c>
      <c r="F208" t="s">
        <v>9083</v>
      </c>
      <c r="G208" t="s">
        <v>9084</v>
      </c>
      <c r="H208" s="2">
        <v>0</v>
      </c>
      <c r="I208" s="2">
        <v>0</v>
      </c>
      <c r="J208" s="2">
        <v>0</v>
      </c>
      <c r="K208" s="15">
        <v>14.09</v>
      </c>
      <c r="L208" s="2">
        <v>0</v>
      </c>
      <c r="M208" s="2">
        <v>0</v>
      </c>
      <c r="N208" s="2">
        <v>0</v>
      </c>
      <c r="O208" s="2">
        <v>1.8317000000000001</v>
      </c>
      <c r="P208" s="2">
        <v>15.9217</v>
      </c>
      <c r="Q208" t="s">
        <v>7868</v>
      </c>
      <c r="R208" t="s">
        <v>8045</v>
      </c>
      <c r="S208" s="2">
        <v>0</v>
      </c>
      <c r="T208" s="2">
        <v>0</v>
      </c>
      <c r="U208" s="2"/>
    </row>
    <row r="209" spans="1:21" ht="15.75" hidden="1" thickBot="1" x14ac:dyDescent="0.3">
      <c r="A209" t="s">
        <v>8488</v>
      </c>
      <c r="B209" t="s">
        <v>9139</v>
      </c>
      <c r="C209" t="s">
        <v>7706</v>
      </c>
      <c r="D209" t="s">
        <v>0</v>
      </c>
      <c r="E209">
        <v>16114</v>
      </c>
      <c r="F209" t="s">
        <v>1439</v>
      </c>
      <c r="G209" t="s">
        <v>1440</v>
      </c>
      <c r="H209" s="2">
        <v>1.4169999999999998</v>
      </c>
      <c r="I209" s="2">
        <v>0</v>
      </c>
      <c r="J209" s="2">
        <v>0</v>
      </c>
      <c r="K209" s="15">
        <v>16.46</v>
      </c>
      <c r="L209" s="2">
        <v>0</v>
      </c>
      <c r="M209" s="2">
        <v>0</v>
      </c>
      <c r="N209" s="2">
        <v>0</v>
      </c>
      <c r="O209" s="2">
        <v>2.1398000000000001</v>
      </c>
      <c r="P209" s="2">
        <v>20.016800000000003</v>
      </c>
      <c r="Q209" t="s">
        <v>7868</v>
      </c>
      <c r="R209" t="s">
        <v>8045</v>
      </c>
      <c r="S209" s="2">
        <v>0</v>
      </c>
      <c r="T209" s="2">
        <v>0</v>
      </c>
      <c r="U209" s="2"/>
    </row>
    <row r="210" spans="1:21" ht="15.75" hidden="1" thickBot="1" x14ac:dyDescent="0.3">
      <c r="A210" t="s">
        <v>8488</v>
      </c>
      <c r="B210" t="s">
        <v>9136</v>
      </c>
      <c r="C210" t="s">
        <v>7706</v>
      </c>
      <c r="D210" t="s">
        <v>0</v>
      </c>
      <c r="E210">
        <v>375</v>
      </c>
      <c r="F210" t="s">
        <v>9137</v>
      </c>
      <c r="G210" t="s">
        <v>9138</v>
      </c>
      <c r="H210" s="2">
        <v>0</v>
      </c>
      <c r="I210" s="2">
        <v>0</v>
      </c>
      <c r="J210" s="2">
        <v>0</v>
      </c>
      <c r="K210" s="15">
        <v>101.77</v>
      </c>
      <c r="L210" s="2">
        <v>0</v>
      </c>
      <c r="M210" s="2">
        <v>0</v>
      </c>
      <c r="N210" s="2">
        <v>0</v>
      </c>
      <c r="O210" s="2">
        <v>13.2301</v>
      </c>
      <c r="P210" s="2">
        <v>115.0001</v>
      </c>
      <c r="Q210" t="s">
        <v>7868</v>
      </c>
      <c r="R210" t="s">
        <v>8045</v>
      </c>
      <c r="S210" s="2">
        <v>0</v>
      </c>
      <c r="T210" s="2">
        <v>0</v>
      </c>
      <c r="U210" s="2"/>
    </row>
    <row r="211" spans="1:21" ht="15.75" hidden="1" thickBot="1" x14ac:dyDescent="0.3">
      <c r="A211" t="s">
        <v>8488</v>
      </c>
      <c r="B211" t="s">
        <v>9136</v>
      </c>
      <c r="C211" t="s">
        <v>7706</v>
      </c>
      <c r="D211" t="s">
        <v>0</v>
      </c>
      <c r="E211">
        <v>376</v>
      </c>
      <c r="F211" t="s">
        <v>9137</v>
      </c>
      <c r="G211" t="s">
        <v>9138</v>
      </c>
      <c r="H211" s="2">
        <v>0</v>
      </c>
      <c r="I211" s="2">
        <v>0</v>
      </c>
      <c r="J211" s="2">
        <v>0</v>
      </c>
      <c r="K211" s="15">
        <v>225.67</v>
      </c>
      <c r="L211" s="2">
        <v>0</v>
      </c>
      <c r="M211" s="2">
        <v>0</v>
      </c>
      <c r="N211" s="2">
        <v>0</v>
      </c>
      <c r="O211" s="2">
        <v>29.3371</v>
      </c>
      <c r="P211" s="2">
        <v>255.00709999999998</v>
      </c>
      <c r="Q211" t="s">
        <v>7868</v>
      </c>
      <c r="R211" t="s">
        <v>8045</v>
      </c>
      <c r="S211" s="2">
        <v>0</v>
      </c>
      <c r="T211" s="2">
        <v>0</v>
      </c>
      <c r="U211" s="2"/>
    </row>
    <row r="212" spans="1:21" ht="15.75" hidden="1" thickBot="1" x14ac:dyDescent="0.3">
      <c r="A212" t="s">
        <v>8488</v>
      </c>
      <c r="B212" t="s">
        <v>9135</v>
      </c>
      <c r="C212" t="s">
        <v>7706</v>
      </c>
      <c r="D212" t="s">
        <v>0</v>
      </c>
      <c r="E212">
        <v>357277</v>
      </c>
      <c r="F212" t="s">
        <v>1529</v>
      </c>
      <c r="G212" t="s">
        <v>1530</v>
      </c>
      <c r="H212" s="2">
        <v>0</v>
      </c>
      <c r="I212" s="2">
        <v>0</v>
      </c>
      <c r="J212" s="2">
        <v>0</v>
      </c>
      <c r="K212" s="15">
        <v>56.71</v>
      </c>
      <c r="L212" s="2">
        <v>0</v>
      </c>
      <c r="M212" s="2">
        <v>0</v>
      </c>
      <c r="N212" s="2">
        <v>0</v>
      </c>
      <c r="O212" s="2">
        <v>7.3723000000000001</v>
      </c>
      <c r="P212" s="2">
        <v>64.082300000000004</v>
      </c>
      <c r="Q212" t="s">
        <v>7868</v>
      </c>
      <c r="R212" t="s">
        <v>8045</v>
      </c>
      <c r="S212" s="2">
        <v>0</v>
      </c>
      <c r="T212" s="2">
        <v>0</v>
      </c>
      <c r="U212" s="2"/>
    </row>
    <row r="213" spans="1:21" ht="15.75" hidden="1" thickBot="1" x14ac:dyDescent="0.3">
      <c r="A213" t="s">
        <v>8488</v>
      </c>
      <c r="B213" t="s">
        <v>9134</v>
      </c>
      <c r="C213" t="s">
        <v>7706</v>
      </c>
      <c r="D213" t="s">
        <v>0</v>
      </c>
      <c r="E213">
        <v>2177706</v>
      </c>
      <c r="F213" t="s">
        <v>1354</v>
      </c>
      <c r="G213" t="s">
        <v>1355</v>
      </c>
      <c r="H213" s="2">
        <v>1.43</v>
      </c>
      <c r="I213" s="2">
        <v>0</v>
      </c>
      <c r="J213" s="2">
        <v>0</v>
      </c>
      <c r="K213" s="15">
        <v>16.43</v>
      </c>
      <c r="L213" s="2">
        <v>0</v>
      </c>
      <c r="M213" s="2">
        <v>0</v>
      </c>
      <c r="N213" s="2">
        <v>0</v>
      </c>
      <c r="O213" s="2">
        <v>2.1358999999999999</v>
      </c>
      <c r="P213" s="2">
        <v>19.995899999999999</v>
      </c>
      <c r="Q213" t="s">
        <v>7868</v>
      </c>
      <c r="R213" t="s">
        <v>8045</v>
      </c>
      <c r="S213" s="2">
        <v>0</v>
      </c>
      <c r="T213" s="2">
        <v>0</v>
      </c>
      <c r="U213" s="2"/>
    </row>
    <row r="214" spans="1:21" ht="15.75" hidden="1" thickBot="1" x14ac:dyDescent="0.3">
      <c r="A214" t="s">
        <v>8488</v>
      </c>
      <c r="B214" t="s">
        <v>9131</v>
      </c>
      <c r="C214" t="s">
        <v>7706</v>
      </c>
      <c r="D214" t="s">
        <v>0</v>
      </c>
      <c r="E214">
        <v>721</v>
      </c>
      <c r="F214" t="s">
        <v>9132</v>
      </c>
      <c r="G214" t="s">
        <v>9133</v>
      </c>
      <c r="H214" s="2">
        <v>0</v>
      </c>
      <c r="I214" s="2">
        <v>0</v>
      </c>
      <c r="J214" s="2">
        <v>0</v>
      </c>
      <c r="K214" s="15">
        <v>31.99</v>
      </c>
      <c r="L214" s="2">
        <v>0</v>
      </c>
      <c r="M214" s="2">
        <v>0</v>
      </c>
      <c r="N214" s="2">
        <v>0</v>
      </c>
      <c r="O214" s="2">
        <v>4.1586999999999996</v>
      </c>
      <c r="P214" s="2">
        <v>36.148699999999998</v>
      </c>
      <c r="Q214" t="s">
        <v>7868</v>
      </c>
      <c r="R214" t="s">
        <v>8045</v>
      </c>
      <c r="S214" s="2">
        <v>0</v>
      </c>
      <c r="T214" s="2">
        <v>0</v>
      </c>
      <c r="U214" s="2"/>
    </row>
    <row r="215" spans="1:21" ht="15.75" hidden="1" thickBot="1" x14ac:dyDescent="0.3">
      <c r="A215" t="s">
        <v>8488</v>
      </c>
      <c r="B215" t="s">
        <v>9130</v>
      </c>
      <c r="C215" t="s">
        <v>7706</v>
      </c>
      <c r="D215" t="s">
        <v>0</v>
      </c>
      <c r="E215">
        <v>6726</v>
      </c>
      <c r="F215" t="s">
        <v>9064</v>
      </c>
      <c r="G215" t="s">
        <v>9065</v>
      </c>
      <c r="H215" s="2">
        <v>0</v>
      </c>
      <c r="I215" s="2">
        <v>0</v>
      </c>
      <c r="J215" s="2">
        <v>0</v>
      </c>
      <c r="K215" s="15">
        <v>5.75</v>
      </c>
      <c r="L215" s="2">
        <v>0</v>
      </c>
      <c r="M215" s="2">
        <v>0</v>
      </c>
      <c r="N215" s="2">
        <v>0</v>
      </c>
      <c r="O215" s="2">
        <v>0.74750000000000005</v>
      </c>
      <c r="P215" s="2">
        <v>6.4975000000000005</v>
      </c>
      <c r="Q215" t="s">
        <v>7868</v>
      </c>
      <c r="R215" t="s">
        <v>8045</v>
      </c>
      <c r="S215" s="2">
        <v>0</v>
      </c>
      <c r="T215" s="2">
        <v>0</v>
      </c>
      <c r="U215" s="2"/>
    </row>
    <row r="216" spans="1:21" ht="15.75" hidden="1" thickBot="1" x14ac:dyDescent="0.3">
      <c r="A216" t="s">
        <v>8488</v>
      </c>
      <c r="B216" t="s">
        <v>9130</v>
      </c>
      <c r="C216" t="s">
        <v>7706</v>
      </c>
      <c r="D216" t="s">
        <v>0</v>
      </c>
      <c r="E216">
        <v>381</v>
      </c>
      <c r="F216" t="s">
        <v>9083</v>
      </c>
      <c r="G216" t="s">
        <v>9084</v>
      </c>
      <c r="H216" s="2">
        <v>0</v>
      </c>
      <c r="I216" s="2">
        <v>0</v>
      </c>
      <c r="J216" s="2">
        <v>0</v>
      </c>
      <c r="K216" s="15">
        <v>40.44</v>
      </c>
      <c r="L216" s="2">
        <v>0</v>
      </c>
      <c r="M216" s="2">
        <v>0</v>
      </c>
      <c r="N216" s="2">
        <v>0</v>
      </c>
      <c r="O216" s="2">
        <v>5.2572000000000001</v>
      </c>
      <c r="P216" s="2">
        <v>45.697199999999995</v>
      </c>
      <c r="Q216" t="s">
        <v>7868</v>
      </c>
      <c r="R216" t="s">
        <v>8045</v>
      </c>
      <c r="S216" s="2">
        <v>0</v>
      </c>
      <c r="T216" s="2">
        <v>0</v>
      </c>
      <c r="U216" s="2"/>
    </row>
    <row r="217" spans="1:21" ht="15.75" hidden="1" thickBot="1" x14ac:dyDescent="0.3">
      <c r="A217" t="s">
        <v>8488</v>
      </c>
      <c r="B217" t="s">
        <v>9129</v>
      </c>
      <c r="C217" t="s">
        <v>7706</v>
      </c>
      <c r="D217" t="s">
        <v>0</v>
      </c>
      <c r="E217">
        <v>504</v>
      </c>
      <c r="F217" t="s">
        <v>9060</v>
      </c>
      <c r="G217" t="s">
        <v>9061</v>
      </c>
      <c r="H217" s="2">
        <v>0</v>
      </c>
      <c r="I217" s="2">
        <v>0</v>
      </c>
      <c r="J217" s="2">
        <v>0</v>
      </c>
      <c r="K217" s="15">
        <v>670</v>
      </c>
      <c r="L217" s="2">
        <v>0</v>
      </c>
      <c r="M217" s="2">
        <v>0</v>
      </c>
      <c r="N217" s="2">
        <v>0</v>
      </c>
      <c r="O217" s="2">
        <v>87.100000000000009</v>
      </c>
      <c r="P217" s="2">
        <v>757.1</v>
      </c>
      <c r="Q217" t="s">
        <v>7868</v>
      </c>
      <c r="R217" t="s">
        <v>8045</v>
      </c>
      <c r="S217" s="2">
        <v>0</v>
      </c>
      <c r="T217" s="2">
        <v>0</v>
      </c>
      <c r="U217" s="2"/>
    </row>
    <row r="218" spans="1:21" ht="15.75" hidden="1" thickBot="1" x14ac:dyDescent="0.3">
      <c r="A218" t="s">
        <v>8488</v>
      </c>
      <c r="B218" t="s">
        <v>9128</v>
      </c>
      <c r="C218" t="s">
        <v>7706</v>
      </c>
      <c r="D218" t="s">
        <v>0</v>
      </c>
      <c r="E218">
        <v>363308</v>
      </c>
      <c r="F218" t="s">
        <v>1375</v>
      </c>
      <c r="G218" t="s">
        <v>1376</v>
      </c>
      <c r="H218" s="2">
        <v>1.5</v>
      </c>
      <c r="I218" s="2">
        <v>0</v>
      </c>
      <c r="J218" s="2">
        <v>0</v>
      </c>
      <c r="K218" s="15">
        <v>16.899999999999999</v>
      </c>
      <c r="L218" s="2">
        <v>0</v>
      </c>
      <c r="M218" s="2">
        <v>0</v>
      </c>
      <c r="N218" s="2">
        <v>0</v>
      </c>
      <c r="O218" s="2">
        <v>2.1970000000000001</v>
      </c>
      <c r="P218" s="2">
        <v>20.596999999999998</v>
      </c>
      <c r="Q218" t="s">
        <v>7868</v>
      </c>
      <c r="R218" t="s">
        <v>8045</v>
      </c>
      <c r="S218" s="2">
        <v>0</v>
      </c>
      <c r="T218" s="2">
        <v>0</v>
      </c>
      <c r="U218" s="2"/>
    </row>
    <row r="219" spans="1:21" ht="15.75" hidden="1" thickBot="1" x14ac:dyDescent="0.3">
      <c r="A219" t="s">
        <v>8488</v>
      </c>
      <c r="B219" t="s">
        <v>9127</v>
      </c>
      <c r="C219" t="s">
        <v>7706</v>
      </c>
      <c r="D219" t="s">
        <v>0</v>
      </c>
      <c r="E219">
        <v>228891</v>
      </c>
      <c r="F219" t="s">
        <v>1340</v>
      </c>
      <c r="G219" t="s">
        <v>1341</v>
      </c>
      <c r="H219" s="2">
        <v>0</v>
      </c>
      <c r="I219" s="2">
        <v>0</v>
      </c>
      <c r="J219" s="2">
        <v>0</v>
      </c>
      <c r="K219" s="15">
        <v>54.25</v>
      </c>
      <c r="L219" s="2">
        <v>0</v>
      </c>
      <c r="M219" s="2">
        <v>0</v>
      </c>
      <c r="N219" s="2">
        <v>0</v>
      </c>
      <c r="O219" s="2">
        <v>7.0525000000000002</v>
      </c>
      <c r="P219" s="2">
        <v>61.302500000000002</v>
      </c>
      <c r="Q219" t="s">
        <v>7868</v>
      </c>
      <c r="R219" t="s">
        <v>8045</v>
      </c>
      <c r="S219" s="2">
        <v>0</v>
      </c>
      <c r="T219" s="2">
        <v>0</v>
      </c>
      <c r="U219" s="2"/>
    </row>
    <row r="220" spans="1:21" ht="15.75" hidden="1" thickBot="1" x14ac:dyDescent="0.3">
      <c r="A220" t="s">
        <v>8488</v>
      </c>
      <c r="B220" t="s">
        <v>9126</v>
      </c>
      <c r="C220" t="s">
        <v>7706</v>
      </c>
      <c r="D220" t="s">
        <v>0</v>
      </c>
      <c r="E220">
        <v>856</v>
      </c>
      <c r="F220" t="s">
        <v>9057</v>
      </c>
      <c r="G220" t="s">
        <v>9058</v>
      </c>
      <c r="H220" s="2">
        <v>1.71</v>
      </c>
      <c r="I220" s="2">
        <v>0</v>
      </c>
      <c r="J220" s="2">
        <v>0</v>
      </c>
      <c r="K220" s="15">
        <v>20.61</v>
      </c>
      <c r="L220" s="2">
        <v>0</v>
      </c>
      <c r="M220" s="2">
        <v>0</v>
      </c>
      <c r="N220" s="2">
        <v>0</v>
      </c>
      <c r="O220" s="2">
        <v>2.6793</v>
      </c>
      <c r="P220" s="2">
        <v>24.999300000000002</v>
      </c>
      <c r="Q220" t="s">
        <v>7868</v>
      </c>
      <c r="R220" t="s">
        <v>8045</v>
      </c>
      <c r="S220" s="2">
        <v>0</v>
      </c>
      <c r="T220" s="2">
        <v>0</v>
      </c>
      <c r="U220" s="2"/>
    </row>
    <row r="221" spans="1:21" ht="15.75" hidden="1" thickBot="1" x14ac:dyDescent="0.3">
      <c r="A221" t="s">
        <v>8488</v>
      </c>
      <c r="B221" t="s">
        <v>9126</v>
      </c>
      <c r="C221" t="s">
        <v>7706</v>
      </c>
      <c r="D221" t="s">
        <v>0</v>
      </c>
      <c r="E221">
        <v>56814</v>
      </c>
      <c r="F221" t="s">
        <v>3583</v>
      </c>
      <c r="G221" t="s">
        <v>3584</v>
      </c>
      <c r="H221" s="2">
        <v>1.33</v>
      </c>
      <c r="I221" s="2">
        <v>0</v>
      </c>
      <c r="J221" s="2">
        <v>0</v>
      </c>
      <c r="K221" s="15">
        <v>16.52</v>
      </c>
      <c r="L221" s="2">
        <v>0</v>
      </c>
      <c r="M221" s="2">
        <v>0</v>
      </c>
      <c r="N221" s="2">
        <v>0</v>
      </c>
      <c r="O221" s="2">
        <v>2.1476000000000002</v>
      </c>
      <c r="P221" s="2">
        <v>19.997600000000002</v>
      </c>
      <c r="Q221" t="s">
        <v>7868</v>
      </c>
      <c r="R221" t="s">
        <v>8045</v>
      </c>
      <c r="S221" s="2">
        <v>0</v>
      </c>
      <c r="T221" s="2">
        <v>0</v>
      </c>
      <c r="U221" s="2"/>
    </row>
    <row r="222" spans="1:21" ht="15.75" hidden="1" thickBot="1" x14ac:dyDescent="0.3">
      <c r="A222" t="s">
        <v>8488</v>
      </c>
      <c r="B222" t="s">
        <v>9125</v>
      </c>
      <c r="C222" t="s">
        <v>7706</v>
      </c>
      <c r="D222" t="s">
        <v>0</v>
      </c>
      <c r="E222">
        <v>1604</v>
      </c>
      <c r="F222" t="s">
        <v>8997</v>
      </c>
      <c r="G222" t="s">
        <v>8998</v>
      </c>
      <c r="H222" s="2">
        <v>0</v>
      </c>
      <c r="I222" s="2">
        <v>0</v>
      </c>
      <c r="J222" s="2">
        <v>0</v>
      </c>
      <c r="K222" s="15">
        <v>30.04</v>
      </c>
      <c r="L222" s="2">
        <v>0</v>
      </c>
      <c r="M222" s="2">
        <v>0</v>
      </c>
      <c r="N222" s="2">
        <v>0</v>
      </c>
      <c r="O222" s="2">
        <v>3.9052000000000002</v>
      </c>
      <c r="P222" s="2">
        <v>33.9452</v>
      </c>
      <c r="Q222" t="s">
        <v>7868</v>
      </c>
      <c r="R222" t="s">
        <v>8045</v>
      </c>
      <c r="S222" s="2">
        <v>0</v>
      </c>
      <c r="T222" s="2">
        <v>0</v>
      </c>
      <c r="U222" s="2"/>
    </row>
    <row r="223" spans="1:21" ht="15.75" hidden="1" thickBot="1" x14ac:dyDescent="0.3">
      <c r="A223" t="s">
        <v>8488</v>
      </c>
      <c r="B223" t="s">
        <v>9125</v>
      </c>
      <c r="C223" t="s">
        <v>7706</v>
      </c>
      <c r="D223" t="s">
        <v>0</v>
      </c>
      <c r="E223">
        <v>273222</v>
      </c>
      <c r="F223" t="s">
        <v>1354</v>
      </c>
      <c r="G223" t="s">
        <v>1355</v>
      </c>
      <c r="H223" s="2">
        <v>1.36</v>
      </c>
      <c r="I223" s="2">
        <v>0</v>
      </c>
      <c r="J223" s="2">
        <v>0</v>
      </c>
      <c r="K223" s="15">
        <v>16.5</v>
      </c>
      <c r="L223" s="2">
        <v>0</v>
      </c>
      <c r="M223" s="2">
        <v>0</v>
      </c>
      <c r="N223" s="2">
        <v>0</v>
      </c>
      <c r="O223" s="2">
        <v>2.145</v>
      </c>
      <c r="P223" s="2">
        <v>20.004999999999999</v>
      </c>
      <c r="Q223" t="s">
        <v>7868</v>
      </c>
      <c r="R223" t="s">
        <v>8045</v>
      </c>
      <c r="S223" s="2">
        <v>0</v>
      </c>
      <c r="T223" s="2">
        <v>0</v>
      </c>
      <c r="U223" s="2"/>
    </row>
    <row r="224" spans="1:21" ht="15.75" hidden="1" thickBot="1" x14ac:dyDescent="0.3">
      <c r="A224" t="s">
        <v>8488</v>
      </c>
      <c r="B224" t="s">
        <v>9124</v>
      </c>
      <c r="C224" t="s">
        <v>7706</v>
      </c>
      <c r="D224" t="s">
        <v>0</v>
      </c>
      <c r="E224">
        <v>502</v>
      </c>
      <c r="F224" t="s">
        <v>9060</v>
      </c>
      <c r="G224" t="s">
        <v>9061</v>
      </c>
      <c r="H224" s="2">
        <v>0</v>
      </c>
      <c r="I224" s="2">
        <v>0</v>
      </c>
      <c r="J224" s="2">
        <v>0</v>
      </c>
      <c r="K224" s="15">
        <v>260</v>
      </c>
      <c r="L224" s="2">
        <v>0</v>
      </c>
      <c r="M224" s="2">
        <v>0</v>
      </c>
      <c r="N224" s="2">
        <v>0</v>
      </c>
      <c r="O224" s="2">
        <v>33.800000000000004</v>
      </c>
      <c r="P224" s="2">
        <v>293.8</v>
      </c>
      <c r="Q224" t="s">
        <v>7868</v>
      </c>
      <c r="R224" t="s">
        <v>8045</v>
      </c>
      <c r="S224" s="2">
        <v>0</v>
      </c>
      <c r="T224" s="2">
        <v>0</v>
      </c>
      <c r="U224" s="2"/>
    </row>
    <row r="225" spans="1:21" ht="15.75" hidden="1" thickBot="1" x14ac:dyDescent="0.3">
      <c r="A225" t="s">
        <v>8488</v>
      </c>
      <c r="B225" t="s">
        <v>9124</v>
      </c>
      <c r="C225" t="s">
        <v>7706</v>
      </c>
      <c r="D225" t="s">
        <v>0</v>
      </c>
      <c r="E225">
        <v>304048</v>
      </c>
      <c r="F225" t="s">
        <v>1443</v>
      </c>
      <c r="G225" t="s">
        <v>1444</v>
      </c>
      <c r="H225" s="2">
        <v>1.36</v>
      </c>
      <c r="I225" s="2">
        <v>0</v>
      </c>
      <c r="J225" s="2">
        <v>0</v>
      </c>
      <c r="K225" s="15">
        <v>16.5</v>
      </c>
      <c r="L225" s="2">
        <v>0</v>
      </c>
      <c r="M225" s="2">
        <v>0</v>
      </c>
      <c r="N225" s="2">
        <v>0</v>
      </c>
      <c r="O225" s="2">
        <v>2.145</v>
      </c>
      <c r="P225" s="2">
        <v>20.004999999999999</v>
      </c>
      <c r="Q225" t="s">
        <v>7868</v>
      </c>
      <c r="R225" t="s">
        <v>8045</v>
      </c>
      <c r="S225" s="2">
        <v>0</v>
      </c>
      <c r="T225" s="2">
        <v>0</v>
      </c>
      <c r="U225" s="2"/>
    </row>
    <row r="226" spans="1:21" ht="15.75" hidden="1" thickBot="1" x14ac:dyDescent="0.3">
      <c r="A226" t="s">
        <v>8488</v>
      </c>
      <c r="B226" t="s">
        <v>9123</v>
      </c>
      <c r="C226" t="s">
        <v>7706</v>
      </c>
      <c r="D226" t="s">
        <v>0</v>
      </c>
      <c r="E226">
        <v>593439</v>
      </c>
      <c r="F226" t="s">
        <v>1369</v>
      </c>
      <c r="G226" t="s">
        <v>1370</v>
      </c>
      <c r="H226" s="2">
        <v>0.68</v>
      </c>
      <c r="I226" s="2">
        <v>0</v>
      </c>
      <c r="J226" s="2">
        <v>0</v>
      </c>
      <c r="K226" s="15">
        <v>8.25</v>
      </c>
      <c r="L226" s="2">
        <v>0</v>
      </c>
      <c r="M226" s="2">
        <v>0</v>
      </c>
      <c r="N226" s="2">
        <v>0</v>
      </c>
      <c r="O226" s="2">
        <v>1.0725</v>
      </c>
      <c r="P226" s="2">
        <v>10.0025</v>
      </c>
      <c r="Q226" t="s">
        <v>7868</v>
      </c>
      <c r="R226" t="s">
        <v>8045</v>
      </c>
      <c r="S226" s="2">
        <v>0</v>
      </c>
      <c r="T226" s="2">
        <v>0</v>
      </c>
      <c r="U226" s="2"/>
    </row>
    <row r="227" spans="1:21" ht="15.75" hidden="1" thickBot="1" x14ac:dyDescent="0.3">
      <c r="A227" t="s">
        <v>8488</v>
      </c>
      <c r="B227" t="s">
        <v>9122</v>
      </c>
      <c r="C227" t="s">
        <v>7706</v>
      </c>
      <c r="D227" t="s">
        <v>0</v>
      </c>
      <c r="E227">
        <v>198863</v>
      </c>
      <c r="F227" t="s">
        <v>2612</v>
      </c>
      <c r="G227" t="s">
        <v>2613</v>
      </c>
      <c r="H227" s="2">
        <v>0</v>
      </c>
      <c r="I227" s="2">
        <v>0</v>
      </c>
      <c r="J227" s="2">
        <v>0</v>
      </c>
      <c r="K227" s="15">
        <v>9.1999999999999993</v>
      </c>
      <c r="L227" s="2">
        <v>0</v>
      </c>
      <c r="M227" s="2">
        <v>0</v>
      </c>
      <c r="N227" s="2">
        <v>0</v>
      </c>
      <c r="O227" s="2">
        <v>1.196</v>
      </c>
      <c r="P227" s="2">
        <v>10.395999999999999</v>
      </c>
      <c r="Q227" t="s">
        <v>7868</v>
      </c>
      <c r="R227" t="s">
        <v>8045</v>
      </c>
      <c r="S227" s="2">
        <v>0</v>
      </c>
      <c r="T227" s="2">
        <v>0</v>
      </c>
      <c r="U227" s="2"/>
    </row>
    <row r="228" spans="1:21" ht="15.75" hidden="1" thickBot="1" x14ac:dyDescent="0.3">
      <c r="A228" t="s">
        <v>8488</v>
      </c>
      <c r="B228" t="s">
        <v>9122</v>
      </c>
      <c r="C228" t="s">
        <v>7706</v>
      </c>
      <c r="D228" t="s">
        <v>0</v>
      </c>
      <c r="E228">
        <v>1238033</v>
      </c>
      <c r="F228" t="s">
        <v>39</v>
      </c>
      <c r="G228" t="s">
        <v>1419</v>
      </c>
      <c r="H228" s="2">
        <v>1.47</v>
      </c>
      <c r="I228" s="2">
        <v>0</v>
      </c>
      <c r="J228" s="2">
        <v>0</v>
      </c>
      <c r="K228" s="15">
        <v>16.39</v>
      </c>
      <c r="L228" s="2">
        <v>0</v>
      </c>
      <c r="M228" s="2">
        <v>0</v>
      </c>
      <c r="N228" s="2">
        <v>0</v>
      </c>
      <c r="O228" s="2">
        <v>2.1307</v>
      </c>
      <c r="P228" s="2">
        <v>19.9907</v>
      </c>
      <c r="Q228" t="s">
        <v>7868</v>
      </c>
      <c r="R228" t="s">
        <v>8045</v>
      </c>
      <c r="S228" s="2">
        <v>0</v>
      </c>
      <c r="T228" s="2">
        <v>0</v>
      </c>
      <c r="U228" s="2"/>
    </row>
    <row r="229" spans="1:21" ht="15.75" hidden="1" thickBot="1" x14ac:dyDescent="0.3">
      <c r="A229" t="s">
        <v>8488</v>
      </c>
      <c r="B229" t="s">
        <v>9121</v>
      </c>
      <c r="C229" t="s">
        <v>7706</v>
      </c>
      <c r="D229" t="s">
        <v>0</v>
      </c>
      <c r="E229">
        <v>1232092</v>
      </c>
      <c r="F229" t="s">
        <v>39</v>
      </c>
      <c r="G229" t="s">
        <v>1419</v>
      </c>
      <c r="H229" s="2">
        <v>2.95</v>
      </c>
      <c r="I229" s="2">
        <v>0</v>
      </c>
      <c r="J229" s="2">
        <v>0</v>
      </c>
      <c r="K229" s="15">
        <v>32.79</v>
      </c>
      <c r="L229" s="2">
        <v>0</v>
      </c>
      <c r="M229" s="2">
        <v>0</v>
      </c>
      <c r="N229" s="2">
        <v>0</v>
      </c>
      <c r="O229" s="2">
        <v>4.2626999999999997</v>
      </c>
      <c r="P229" s="2">
        <v>40.002700000000004</v>
      </c>
      <c r="Q229" t="s">
        <v>7868</v>
      </c>
      <c r="R229" t="s">
        <v>8045</v>
      </c>
      <c r="S229" s="2">
        <v>0</v>
      </c>
      <c r="T229" s="2">
        <v>0</v>
      </c>
      <c r="U229" s="2"/>
    </row>
    <row r="230" spans="1:21" ht="15.75" hidden="1" thickBot="1" x14ac:dyDescent="0.3">
      <c r="A230" t="s">
        <v>8488</v>
      </c>
      <c r="B230" t="s">
        <v>9121</v>
      </c>
      <c r="C230" t="s">
        <v>7706</v>
      </c>
      <c r="D230" t="s">
        <v>0</v>
      </c>
      <c r="E230">
        <v>1235368</v>
      </c>
      <c r="F230" t="s">
        <v>39</v>
      </c>
      <c r="G230" t="s">
        <v>1419</v>
      </c>
      <c r="H230" s="2">
        <v>1.5</v>
      </c>
      <c r="I230" s="2">
        <v>0</v>
      </c>
      <c r="J230" s="2">
        <v>0</v>
      </c>
      <c r="K230" s="15">
        <v>16.68</v>
      </c>
      <c r="L230" s="2">
        <v>0</v>
      </c>
      <c r="M230" s="2">
        <v>0</v>
      </c>
      <c r="N230" s="2">
        <v>0</v>
      </c>
      <c r="O230" s="2">
        <v>2.1684000000000001</v>
      </c>
      <c r="P230" s="2">
        <v>20.348399999999998</v>
      </c>
      <c r="Q230" t="s">
        <v>7868</v>
      </c>
      <c r="R230" t="s">
        <v>8045</v>
      </c>
      <c r="S230" s="2">
        <v>0</v>
      </c>
      <c r="T230" s="2">
        <v>0</v>
      </c>
      <c r="U230" s="2"/>
    </row>
    <row r="231" spans="1:21" ht="15.75" hidden="1" thickBot="1" x14ac:dyDescent="0.3">
      <c r="A231" t="s">
        <v>8488</v>
      </c>
      <c r="B231" t="s">
        <v>9120</v>
      </c>
      <c r="C231" t="s">
        <v>7706</v>
      </c>
      <c r="D231" t="s">
        <v>0</v>
      </c>
      <c r="E231">
        <v>1237602</v>
      </c>
      <c r="F231" t="s">
        <v>39</v>
      </c>
      <c r="G231" t="s">
        <v>1419</v>
      </c>
      <c r="H231" s="2">
        <v>0.69000000000000006</v>
      </c>
      <c r="I231" s="2">
        <v>0</v>
      </c>
      <c r="J231" s="2">
        <v>0</v>
      </c>
      <c r="K231" s="15">
        <v>8.23</v>
      </c>
      <c r="L231" s="2">
        <v>0</v>
      </c>
      <c r="M231" s="2">
        <v>0</v>
      </c>
      <c r="N231" s="2">
        <v>0</v>
      </c>
      <c r="O231" s="2">
        <v>1.0699000000000001</v>
      </c>
      <c r="P231" s="2">
        <v>9.9899000000000004</v>
      </c>
      <c r="Q231" t="s">
        <v>7868</v>
      </c>
      <c r="R231" t="s">
        <v>8045</v>
      </c>
      <c r="S231" s="2">
        <v>0</v>
      </c>
      <c r="T231" s="2">
        <v>0</v>
      </c>
      <c r="U231" s="2"/>
    </row>
    <row r="232" spans="1:21" ht="15.75" hidden="1" thickBot="1" x14ac:dyDescent="0.3">
      <c r="A232" t="s">
        <v>8488</v>
      </c>
      <c r="B232" t="s">
        <v>9120</v>
      </c>
      <c r="C232" t="s">
        <v>7706</v>
      </c>
      <c r="D232" t="s">
        <v>0</v>
      </c>
      <c r="E232">
        <v>297336</v>
      </c>
      <c r="F232" t="s">
        <v>1439</v>
      </c>
      <c r="G232" t="s">
        <v>1440</v>
      </c>
      <c r="H232" s="2">
        <v>1.44</v>
      </c>
      <c r="I232" s="2">
        <v>0</v>
      </c>
      <c r="J232" s="2">
        <v>0</v>
      </c>
      <c r="K232" s="15">
        <v>16.43</v>
      </c>
      <c r="L232" s="2">
        <v>0</v>
      </c>
      <c r="M232" s="2">
        <v>0</v>
      </c>
      <c r="N232" s="2">
        <v>0</v>
      </c>
      <c r="O232" s="2">
        <v>2.1358999999999999</v>
      </c>
      <c r="P232" s="2">
        <v>20.0059</v>
      </c>
      <c r="Q232" t="s">
        <v>7868</v>
      </c>
      <c r="R232" t="s">
        <v>8045</v>
      </c>
      <c r="S232" s="2">
        <v>0</v>
      </c>
      <c r="T232" s="2">
        <v>0</v>
      </c>
      <c r="U232" s="2"/>
    </row>
    <row r="233" spans="1:21" ht="15.75" hidden="1" thickBot="1" x14ac:dyDescent="0.3">
      <c r="A233" t="s">
        <v>8488</v>
      </c>
      <c r="B233" t="s">
        <v>9119</v>
      </c>
      <c r="C233" t="s">
        <v>7706</v>
      </c>
      <c r="D233" t="s">
        <v>0</v>
      </c>
      <c r="E233">
        <v>1178202</v>
      </c>
      <c r="F233" t="s">
        <v>39</v>
      </c>
      <c r="G233" t="s">
        <v>1419</v>
      </c>
      <c r="H233" s="2">
        <v>1.3800000000000001</v>
      </c>
      <c r="I233" s="2">
        <v>0</v>
      </c>
      <c r="J233" s="2">
        <v>0</v>
      </c>
      <c r="K233" s="15">
        <v>16.48</v>
      </c>
      <c r="L233" s="2">
        <v>0</v>
      </c>
      <c r="M233" s="2">
        <v>0</v>
      </c>
      <c r="N233" s="2">
        <v>0</v>
      </c>
      <c r="O233" s="2">
        <v>2.1424000000000003</v>
      </c>
      <c r="P233" s="2">
        <v>20.002400000000002</v>
      </c>
      <c r="Q233" t="s">
        <v>7868</v>
      </c>
      <c r="R233" t="s">
        <v>8045</v>
      </c>
      <c r="S233" s="2">
        <v>0</v>
      </c>
      <c r="T233" s="2">
        <v>0</v>
      </c>
      <c r="U233" s="2"/>
    </row>
    <row r="234" spans="1:21" ht="15.75" hidden="1" thickBot="1" x14ac:dyDescent="0.3">
      <c r="A234" t="s">
        <v>8488</v>
      </c>
      <c r="B234" t="s">
        <v>9118</v>
      </c>
      <c r="C234" t="s">
        <v>7706</v>
      </c>
      <c r="D234" t="s">
        <v>0</v>
      </c>
      <c r="E234">
        <v>354333</v>
      </c>
      <c r="F234" t="s">
        <v>1375</v>
      </c>
      <c r="G234" t="s">
        <v>1376</v>
      </c>
      <c r="H234" s="2">
        <v>1.47</v>
      </c>
      <c r="I234" s="2">
        <v>0</v>
      </c>
      <c r="J234" s="2">
        <v>0</v>
      </c>
      <c r="K234" s="15">
        <v>16.399999999999999</v>
      </c>
      <c r="L234" s="2">
        <v>0</v>
      </c>
      <c r="M234" s="2">
        <v>0</v>
      </c>
      <c r="N234" s="2">
        <v>0</v>
      </c>
      <c r="O234" s="2">
        <v>2.1319999999999997</v>
      </c>
      <c r="P234" s="2">
        <v>20.001999999999995</v>
      </c>
      <c r="Q234" t="s">
        <v>7868</v>
      </c>
      <c r="R234" t="s">
        <v>8045</v>
      </c>
      <c r="S234" s="2">
        <v>0</v>
      </c>
      <c r="T234" s="2">
        <v>0</v>
      </c>
      <c r="U234" s="2"/>
    </row>
    <row r="235" spans="1:21" ht="15.75" hidden="1" thickBot="1" x14ac:dyDescent="0.3">
      <c r="A235" t="s">
        <v>8488</v>
      </c>
      <c r="B235" t="s">
        <v>9117</v>
      </c>
      <c r="C235" t="s">
        <v>7706</v>
      </c>
      <c r="D235" t="s">
        <v>0</v>
      </c>
      <c r="E235">
        <v>9345</v>
      </c>
      <c r="F235" t="s">
        <v>1459</v>
      </c>
      <c r="G235" t="s">
        <v>1460</v>
      </c>
      <c r="H235" s="2">
        <v>1.77</v>
      </c>
      <c r="I235" s="2">
        <v>0</v>
      </c>
      <c r="J235" s="2">
        <v>0</v>
      </c>
      <c r="K235" s="15">
        <v>20.55</v>
      </c>
      <c r="L235" s="2">
        <v>0</v>
      </c>
      <c r="M235" s="2">
        <v>0</v>
      </c>
      <c r="N235" s="2">
        <v>0</v>
      </c>
      <c r="O235" s="2">
        <v>2.6715</v>
      </c>
      <c r="P235" s="2">
        <v>24.991500000000002</v>
      </c>
      <c r="Q235" t="s">
        <v>7868</v>
      </c>
      <c r="R235" t="s">
        <v>8045</v>
      </c>
      <c r="S235" s="2">
        <v>0</v>
      </c>
      <c r="T235" s="2">
        <v>0</v>
      </c>
      <c r="U235" s="2"/>
    </row>
    <row r="236" spans="1:21" ht="15.75" hidden="1" thickBot="1" x14ac:dyDescent="0.3">
      <c r="A236" t="s">
        <v>8488</v>
      </c>
      <c r="B236" t="s">
        <v>9117</v>
      </c>
      <c r="C236" t="s">
        <v>7706</v>
      </c>
      <c r="D236" t="s">
        <v>0</v>
      </c>
      <c r="E236">
        <v>23782</v>
      </c>
      <c r="F236" t="s">
        <v>1487</v>
      </c>
      <c r="G236" t="s">
        <v>1488</v>
      </c>
      <c r="H236" s="2">
        <v>0.71</v>
      </c>
      <c r="I236" s="2">
        <v>0</v>
      </c>
      <c r="J236" s="2">
        <v>0</v>
      </c>
      <c r="K236" s="15">
        <v>8.2200000000000006</v>
      </c>
      <c r="L236" s="2">
        <v>0</v>
      </c>
      <c r="M236" s="2">
        <v>0</v>
      </c>
      <c r="N236" s="2">
        <v>0</v>
      </c>
      <c r="O236" s="2">
        <v>1.0686000000000002</v>
      </c>
      <c r="P236" s="2">
        <v>9.9985999999999997</v>
      </c>
      <c r="Q236" t="s">
        <v>7868</v>
      </c>
      <c r="R236" t="s">
        <v>8045</v>
      </c>
      <c r="S236" s="2">
        <v>0</v>
      </c>
      <c r="T236" s="2">
        <v>0</v>
      </c>
      <c r="U236" s="2"/>
    </row>
    <row r="237" spans="1:21" ht="15.75" hidden="1" thickBot="1" x14ac:dyDescent="0.3">
      <c r="A237" t="s">
        <v>8488</v>
      </c>
      <c r="B237" t="s">
        <v>9116</v>
      </c>
      <c r="C237" t="s">
        <v>7706</v>
      </c>
      <c r="D237" t="s">
        <v>0</v>
      </c>
      <c r="E237">
        <v>24045</v>
      </c>
      <c r="F237" t="s">
        <v>1449</v>
      </c>
      <c r="G237" t="s">
        <v>1450</v>
      </c>
      <c r="H237" s="2">
        <v>1.43</v>
      </c>
      <c r="I237" s="2">
        <v>0</v>
      </c>
      <c r="J237" s="2">
        <v>0</v>
      </c>
      <c r="K237" s="15">
        <v>16.43</v>
      </c>
      <c r="L237" s="2">
        <v>0</v>
      </c>
      <c r="M237" s="2">
        <v>0</v>
      </c>
      <c r="N237" s="2">
        <v>0</v>
      </c>
      <c r="O237" s="2">
        <v>2.1358999999999999</v>
      </c>
      <c r="P237" s="2">
        <v>19.995899999999999</v>
      </c>
      <c r="Q237" t="s">
        <v>7868</v>
      </c>
      <c r="R237" t="s">
        <v>8045</v>
      </c>
      <c r="S237" s="2">
        <v>0</v>
      </c>
      <c r="T237" s="2">
        <v>0</v>
      </c>
      <c r="U237" s="2"/>
    </row>
    <row r="238" spans="1:21" ht="15.75" hidden="1" thickBot="1" x14ac:dyDescent="0.3">
      <c r="A238" t="s">
        <v>8488</v>
      </c>
      <c r="B238" t="s">
        <v>9115</v>
      </c>
      <c r="C238" t="s">
        <v>7706</v>
      </c>
      <c r="D238" t="s">
        <v>0</v>
      </c>
      <c r="E238">
        <v>31946776</v>
      </c>
      <c r="F238" t="s">
        <v>3436</v>
      </c>
      <c r="G238" t="s">
        <v>3437</v>
      </c>
      <c r="H238" s="2">
        <v>0</v>
      </c>
      <c r="I238" s="2">
        <v>0</v>
      </c>
      <c r="J238" s="2">
        <v>0</v>
      </c>
      <c r="K238" s="15">
        <v>20.34</v>
      </c>
      <c r="L238" s="2">
        <v>0</v>
      </c>
      <c r="M238" s="2">
        <v>0</v>
      </c>
      <c r="N238" s="2">
        <v>0</v>
      </c>
      <c r="O238" s="2">
        <v>2.6442000000000001</v>
      </c>
      <c r="P238" s="2">
        <v>22.984200000000001</v>
      </c>
      <c r="Q238" t="s">
        <v>7868</v>
      </c>
      <c r="R238" t="s">
        <v>8045</v>
      </c>
      <c r="S238" s="2">
        <v>0</v>
      </c>
      <c r="T238" s="2">
        <v>0</v>
      </c>
      <c r="U238" s="2"/>
    </row>
    <row r="239" spans="1:21" ht="15.75" hidden="1" thickBot="1" x14ac:dyDescent="0.3">
      <c r="A239" t="s">
        <v>8488</v>
      </c>
      <c r="B239" t="s">
        <v>9115</v>
      </c>
      <c r="C239" t="s">
        <v>7706</v>
      </c>
      <c r="D239" t="s">
        <v>0</v>
      </c>
      <c r="E239">
        <v>88060</v>
      </c>
      <c r="F239" t="s">
        <v>1439</v>
      </c>
      <c r="G239" t="s">
        <v>1440</v>
      </c>
      <c r="H239" s="2">
        <v>2.15</v>
      </c>
      <c r="I239" s="2">
        <v>0</v>
      </c>
      <c r="J239" s="2">
        <v>0</v>
      </c>
      <c r="K239" s="15">
        <v>24.65</v>
      </c>
      <c r="L239" s="2">
        <v>0</v>
      </c>
      <c r="M239" s="2">
        <v>0</v>
      </c>
      <c r="N239" s="2">
        <v>0</v>
      </c>
      <c r="O239" s="2">
        <v>3.2044999999999999</v>
      </c>
      <c r="P239" s="2">
        <v>30.004499999999997</v>
      </c>
      <c r="Q239" t="s">
        <v>7868</v>
      </c>
      <c r="R239" t="s">
        <v>8045</v>
      </c>
      <c r="S239" s="2">
        <v>0</v>
      </c>
      <c r="T239" s="2">
        <v>0</v>
      </c>
      <c r="U239" s="2"/>
    </row>
    <row r="240" spans="1:21" ht="15.75" hidden="1" thickBot="1" x14ac:dyDescent="0.3">
      <c r="A240" t="s">
        <v>8488</v>
      </c>
      <c r="B240" t="s">
        <v>9112</v>
      </c>
      <c r="C240" t="s">
        <v>7706</v>
      </c>
      <c r="D240" t="s">
        <v>0</v>
      </c>
      <c r="E240">
        <v>359805</v>
      </c>
      <c r="F240" t="s">
        <v>1375</v>
      </c>
      <c r="G240" t="s">
        <v>1376</v>
      </c>
      <c r="H240" s="2">
        <v>1.48</v>
      </c>
      <c r="I240" s="2">
        <v>0</v>
      </c>
      <c r="J240" s="2">
        <v>0</v>
      </c>
      <c r="K240" s="15">
        <v>16.39</v>
      </c>
      <c r="L240" s="2">
        <v>0</v>
      </c>
      <c r="M240" s="2">
        <v>0</v>
      </c>
      <c r="N240" s="2">
        <v>0</v>
      </c>
      <c r="O240" s="2">
        <v>2.1307</v>
      </c>
      <c r="P240" s="2">
        <v>20.000700000000002</v>
      </c>
      <c r="Q240" t="s">
        <v>7868</v>
      </c>
      <c r="R240" t="s">
        <v>8045</v>
      </c>
      <c r="S240" s="2">
        <v>0</v>
      </c>
      <c r="T240" s="2">
        <v>0</v>
      </c>
      <c r="U240" s="2"/>
    </row>
    <row r="241" spans="1:21" ht="15.75" hidden="1" thickBot="1" x14ac:dyDescent="0.3">
      <c r="A241" t="s">
        <v>8488</v>
      </c>
      <c r="B241" t="s">
        <v>9114</v>
      </c>
      <c r="C241" t="s">
        <v>7706</v>
      </c>
      <c r="D241" t="s">
        <v>0</v>
      </c>
      <c r="E241">
        <v>8163</v>
      </c>
      <c r="F241" t="s">
        <v>1459</v>
      </c>
      <c r="G241" t="s">
        <v>1460</v>
      </c>
      <c r="H241" s="2">
        <v>0</v>
      </c>
      <c r="I241" s="2">
        <v>0</v>
      </c>
      <c r="J241" s="2">
        <v>0</v>
      </c>
      <c r="K241" s="15">
        <v>8.24</v>
      </c>
      <c r="L241" s="2">
        <v>0</v>
      </c>
      <c r="M241" s="2">
        <v>0</v>
      </c>
      <c r="N241" s="2">
        <v>0</v>
      </c>
      <c r="O241" s="2">
        <v>1.0712000000000002</v>
      </c>
      <c r="P241" s="2">
        <v>9.3111999999999995</v>
      </c>
      <c r="Q241" t="s">
        <v>7868</v>
      </c>
      <c r="R241" t="s">
        <v>8045</v>
      </c>
      <c r="S241" s="2">
        <v>0</v>
      </c>
      <c r="T241" s="2">
        <v>0</v>
      </c>
      <c r="U241" s="2"/>
    </row>
    <row r="242" spans="1:21" ht="15.75" hidden="1" thickBot="1" x14ac:dyDescent="0.3">
      <c r="A242" t="s">
        <v>8488</v>
      </c>
      <c r="B242" t="s">
        <v>9113</v>
      </c>
      <c r="C242" t="s">
        <v>7706</v>
      </c>
      <c r="D242" t="s">
        <v>0</v>
      </c>
      <c r="E242">
        <v>997</v>
      </c>
      <c r="F242" t="s">
        <v>120</v>
      </c>
      <c r="G242" t="s">
        <v>121</v>
      </c>
      <c r="H242" s="2">
        <v>0</v>
      </c>
      <c r="I242" s="2">
        <v>0</v>
      </c>
      <c r="J242" s="2">
        <v>0</v>
      </c>
      <c r="K242" s="15">
        <v>49.5</v>
      </c>
      <c r="L242" s="2">
        <v>0</v>
      </c>
      <c r="M242" s="2">
        <v>0</v>
      </c>
      <c r="N242" s="2">
        <v>0</v>
      </c>
      <c r="O242" s="2">
        <v>6.4350000000000005</v>
      </c>
      <c r="P242" s="2">
        <v>55.935000000000002</v>
      </c>
      <c r="Q242" t="s">
        <v>7868</v>
      </c>
      <c r="R242" t="s">
        <v>8045</v>
      </c>
      <c r="S242" s="2">
        <v>0</v>
      </c>
      <c r="T242" s="2">
        <v>0</v>
      </c>
      <c r="U242" s="2"/>
    </row>
    <row r="243" spans="1:21" ht="15.75" hidden="1" thickBot="1" x14ac:dyDescent="0.3">
      <c r="T243" s="2"/>
      <c r="U243" s="2"/>
    </row>
    <row r="244" spans="1:21" ht="15.75" thickBot="1" x14ac:dyDescent="0.3">
      <c r="A244" s="127" t="s">
        <v>71</v>
      </c>
      <c r="B244" s="128"/>
      <c r="C244" s="128"/>
      <c r="D244" s="128"/>
      <c r="E244" s="128"/>
      <c r="F244" s="128"/>
      <c r="G244" s="129"/>
      <c r="H244" s="3">
        <f>+SUBTOTAL(9,Tabla1[C. EXENTAS])</f>
        <v>11.93</v>
      </c>
      <c r="I244" s="3">
        <f>+SUBTOTAL(9,Tabla1[I. EXENTAS])</f>
        <v>0</v>
      </c>
      <c r="J244" s="3">
        <f>+SUBTOTAL(9,Tabla1[IMPOR EX])</f>
        <v>0</v>
      </c>
      <c r="K244" s="3">
        <f>+SUBTOTAL(9,Tabla1[C. GRAVADA])</f>
        <v>294.57999999999993</v>
      </c>
      <c r="L244" s="3">
        <f>+SUBTOTAL(9,Tabla1[INTER GRAVA])</f>
        <v>0</v>
      </c>
      <c r="M244" s="3">
        <f>+SUBTOTAL(9,Tabla1[IMPOR BIENES])</f>
        <v>0</v>
      </c>
      <c r="N244" s="3">
        <f>+SUBTOTAL(9,Tabla1[IMPOR SERV])</f>
        <v>0</v>
      </c>
      <c r="O244" s="3">
        <f>+SUBTOTAL(9,Tabla1[IVA])</f>
        <v>38.295400000000001</v>
      </c>
      <c r="P244" s="3">
        <f>+SUBTOTAL(9,Tabla1[TOTAL C.])</f>
        <v>344.80540000000002</v>
      </c>
      <c r="Q244" s="3"/>
      <c r="R244" s="3">
        <f>+SUBTOTAL(9,Tabla1[ANEXO 3])</f>
        <v>0</v>
      </c>
      <c r="S244" s="3"/>
      <c r="T244" s="3">
        <f>+SUBTOTAL(9,Tabla1[PERCEPCIONES])</f>
        <v>0</v>
      </c>
      <c r="U244" s="2"/>
    </row>
    <row r="245" spans="1:21" x14ac:dyDescent="0.25">
      <c r="U245" s="2"/>
    </row>
    <row r="246" spans="1:21" x14ac:dyDescent="0.25">
      <c r="U246" s="2"/>
    </row>
    <row r="247" spans="1:21" x14ac:dyDescent="0.25">
      <c r="U247" s="2"/>
    </row>
    <row r="248" spans="1:21" x14ac:dyDescent="0.25">
      <c r="U248" s="2"/>
    </row>
    <row r="249" spans="1:21" x14ac:dyDescent="0.25">
      <c r="U249" s="2"/>
    </row>
    <row r="250" spans="1:21" x14ac:dyDescent="0.25">
      <c r="U250" s="2"/>
    </row>
    <row r="251" spans="1:21" x14ac:dyDescent="0.25">
      <c r="U251" s="2"/>
    </row>
    <row r="252" spans="1:21" x14ac:dyDescent="0.25">
      <c r="U252" s="2"/>
    </row>
    <row r="253" spans="1:21" x14ac:dyDescent="0.25">
      <c r="U253" s="2"/>
    </row>
    <row r="254" spans="1:21" x14ac:dyDescent="0.25">
      <c r="U254" s="2"/>
    </row>
    <row r="255" spans="1:21" x14ac:dyDescent="0.25">
      <c r="U255" s="2"/>
    </row>
    <row r="256" spans="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114"/>
    </row>
    <row r="283" spans="21:21" x14ac:dyDescent="0.25">
      <c r="U283" s="114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1264" spans="1:20" s="42" customFormat="1" x14ac:dyDescent="0.25">
      <c r="A1264"/>
      <c r="B1264"/>
      <c r="C1264"/>
      <c r="D1264"/>
      <c r="E1264"/>
      <c r="F1264"/>
      <c r="G1264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/>
      <c r="S1264"/>
      <c r="T1264"/>
    </row>
  </sheetData>
  <dataConsolidate/>
  <mergeCells count="1">
    <mergeCell ref="A244:G244"/>
  </mergeCells>
  <phoneticPr fontId="8" type="noConversion"/>
  <conditionalFormatting sqref="E1:E1048576">
    <cfRule type="duplicateValues" dxfId="91" priority="21"/>
    <cfRule type="duplicateValues" dxfId="9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9024</v>
      </c>
      <c r="F2" s="2"/>
      <c r="XFD2" t="s">
        <v>8491</v>
      </c>
    </row>
    <row r="3" spans="1:9 16384:16384" x14ac:dyDescent="0.25">
      <c r="B3" s="23" t="s">
        <v>2</v>
      </c>
      <c r="D3" s="47">
        <v>45264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9177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9178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9019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1:9 16384:16384" ht="16.5" customHeight="1" x14ac:dyDescent="0.25">
      <c r="B10" s="23" t="s">
        <v>24</v>
      </c>
      <c r="D10" s="126" t="s">
        <v>9327</v>
      </c>
      <c r="F10" s="39"/>
      <c r="XFD10" t="s">
        <v>9021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CANAL DOCE DE TELEVISION SA DE CV</v>
      </c>
      <c r="F11" s="32"/>
      <c r="H11" s="1"/>
      <c r="I11" s="1"/>
      <c r="XFD11" t="s">
        <v>9022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S9756"/>
  <sheetViews>
    <sheetView topLeftCell="G1" zoomScale="85" zoomScaleNormal="85" workbookViewId="0">
      <selection activeCell="B3" sqref="B3:S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9024</v>
      </c>
      <c r="B3" s="40">
        <v>45264</v>
      </c>
      <c r="C3" s="2" t="s">
        <v>1</v>
      </c>
      <c r="D3" s="2" t="s">
        <v>0</v>
      </c>
      <c r="E3" s="2" t="s">
        <v>9177</v>
      </c>
      <c r="F3" s="2" t="s">
        <v>9178</v>
      </c>
      <c r="G3" s="33">
        <v>65</v>
      </c>
      <c r="H3" s="38">
        <v>65</v>
      </c>
      <c r="I3" s="39" t="s">
        <v>9327</v>
      </c>
      <c r="J3" s="32" t="s">
        <v>9328</v>
      </c>
      <c r="K3" s="2">
        <v>0</v>
      </c>
      <c r="L3" s="2">
        <v>0</v>
      </c>
      <c r="M3" s="32">
        <v>31.5</v>
      </c>
      <c r="N3" s="2">
        <v>4.0949999999999998</v>
      </c>
      <c r="O3" s="2">
        <v>0</v>
      </c>
      <c r="P3" s="2">
        <v>0</v>
      </c>
      <c r="Q3" s="32">
        <v>35.594999999999999</v>
      </c>
      <c r="S3" s="2" t="s">
        <v>1</v>
      </c>
    </row>
    <row r="4" spans="1:19" ht="15.75" thickBot="1" x14ac:dyDescent="0.3">
      <c r="A4" s="2" t="s">
        <v>9024</v>
      </c>
      <c r="B4" s="40">
        <v>45264</v>
      </c>
      <c r="C4" s="2" t="s">
        <v>1</v>
      </c>
      <c r="D4" s="2" t="s">
        <v>0</v>
      </c>
      <c r="E4" s="2" t="s">
        <v>9177</v>
      </c>
      <c r="F4" s="2" t="s">
        <v>9178</v>
      </c>
      <c r="G4" s="33">
        <v>64</v>
      </c>
      <c r="H4" s="38">
        <v>64</v>
      </c>
      <c r="I4" s="39" t="s">
        <v>9089</v>
      </c>
      <c r="J4" s="32" t="s">
        <v>9090</v>
      </c>
      <c r="K4" s="2">
        <v>0</v>
      </c>
      <c r="L4" s="2">
        <v>0</v>
      </c>
      <c r="M4" s="32">
        <v>190.4</v>
      </c>
      <c r="N4" s="2">
        <v>24.752000000000002</v>
      </c>
      <c r="O4" s="2">
        <v>0</v>
      </c>
      <c r="P4" s="2">
        <v>0</v>
      </c>
      <c r="Q4" s="32">
        <v>215.15200000000002</v>
      </c>
      <c r="S4" s="2" t="s">
        <v>1</v>
      </c>
    </row>
    <row r="5" spans="1:19" hidden="1" x14ac:dyDescent="0.25">
      <c r="A5" s="2" t="s">
        <v>9023</v>
      </c>
      <c r="B5" s="40">
        <v>45258</v>
      </c>
      <c r="C5" s="2" t="s">
        <v>1</v>
      </c>
      <c r="D5" s="2" t="s">
        <v>0</v>
      </c>
      <c r="E5" s="2" t="s">
        <v>9177</v>
      </c>
      <c r="F5" s="2" t="s">
        <v>9178</v>
      </c>
      <c r="G5" s="33">
        <v>63</v>
      </c>
      <c r="H5" s="38">
        <v>63</v>
      </c>
      <c r="I5" s="39" t="s">
        <v>6822</v>
      </c>
      <c r="J5" s="32" t="s">
        <v>6823</v>
      </c>
      <c r="K5" s="2">
        <v>0</v>
      </c>
      <c r="L5" s="2">
        <v>0</v>
      </c>
      <c r="M5" s="32">
        <v>168</v>
      </c>
      <c r="N5" s="2">
        <v>21.84</v>
      </c>
      <c r="O5" s="2">
        <v>0</v>
      </c>
      <c r="P5" s="2">
        <v>0</v>
      </c>
      <c r="Q5" s="32">
        <v>189.84</v>
      </c>
      <c r="S5" s="2" t="s">
        <v>1</v>
      </c>
    </row>
    <row r="6" spans="1:19" hidden="1" x14ac:dyDescent="0.25">
      <c r="A6" s="2" t="s">
        <v>9023</v>
      </c>
      <c r="B6" s="40">
        <v>45255</v>
      </c>
      <c r="C6" s="2" t="s">
        <v>1</v>
      </c>
      <c r="D6" s="2" t="s">
        <v>0</v>
      </c>
      <c r="E6" s="2" t="s">
        <v>9177</v>
      </c>
      <c r="F6" s="2" t="s">
        <v>9178</v>
      </c>
      <c r="G6" s="33">
        <v>62</v>
      </c>
      <c r="H6" s="38">
        <v>62</v>
      </c>
      <c r="I6" s="39" t="s">
        <v>4865</v>
      </c>
      <c r="J6" s="32" t="s">
        <v>4866</v>
      </c>
      <c r="K6" s="2">
        <v>0</v>
      </c>
      <c r="L6" s="2">
        <v>0</v>
      </c>
      <c r="M6" s="32">
        <v>81.25</v>
      </c>
      <c r="N6" s="2">
        <v>10.5625</v>
      </c>
      <c r="O6" s="2">
        <v>0</v>
      </c>
      <c r="P6" s="2">
        <v>0</v>
      </c>
      <c r="Q6" s="32">
        <v>91.8125</v>
      </c>
      <c r="S6" s="2" t="s">
        <v>1</v>
      </c>
    </row>
    <row r="7" spans="1:19" hidden="1" x14ac:dyDescent="0.25">
      <c r="A7" s="2" t="s">
        <v>9023</v>
      </c>
      <c r="B7" s="40">
        <v>45255</v>
      </c>
      <c r="C7" s="2" t="s">
        <v>1</v>
      </c>
      <c r="D7" s="2" t="s">
        <v>0</v>
      </c>
      <c r="E7" s="2" t="s">
        <v>9177</v>
      </c>
      <c r="F7" s="2" t="s">
        <v>9178</v>
      </c>
      <c r="G7" s="33">
        <v>61</v>
      </c>
      <c r="H7" s="38">
        <v>61</v>
      </c>
      <c r="I7" s="39" t="s">
        <v>7676</v>
      </c>
      <c r="J7" s="32" t="s">
        <v>7675</v>
      </c>
      <c r="K7" s="2">
        <v>0</v>
      </c>
      <c r="L7" s="2">
        <v>0</v>
      </c>
      <c r="M7" s="32">
        <v>0</v>
      </c>
      <c r="N7" s="2">
        <v>0</v>
      </c>
      <c r="O7" s="2">
        <v>0</v>
      </c>
      <c r="P7" s="2">
        <v>0</v>
      </c>
      <c r="Q7" s="32">
        <v>0</v>
      </c>
      <c r="S7" s="2" t="s">
        <v>1</v>
      </c>
    </row>
    <row r="8" spans="1:19" hidden="1" x14ac:dyDescent="0.25">
      <c r="A8" s="2" t="s">
        <v>9022</v>
      </c>
      <c r="B8" s="40">
        <v>45229</v>
      </c>
      <c r="C8" s="2" t="s">
        <v>1</v>
      </c>
      <c r="D8" s="2" t="s">
        <v>0</v>
      </c>
      <c r="E8" s="2" t="s">
        <v>9177</v>
      </c>
      <c r="F8" s="2" t="s">
        <v>9178</v>
      </c>
      <c r="G8" s="33">
        <v>60</v>
      </c>
      <c r="H8" s="38">
        <v>60</v>
      </c>
      <c r="I8" s="39" t="s">
        <v>6822</v>
      </c>
      <c r="J8" s="32" t="s">
        <v>6823</v>
      </c>
      <c r="K8" s="2">
        <v>0</v>
      </c>
      <c r="L8" s="2">
        <v>0</v>
      </c>
      <c r="M8" s="32">
        <v>168</v>
      </c>
      <c r="N8" s="2">
        <v>21.84</v>
      </c>
      <c r="O8" s="2">
        <v>0</v>
      </c>
      <c r="P8" s="2">
        <v>0</v>
      </c>
      <c r="Q8" s="32">
        <v>189.84</v>
      </c>
      <c r="S8" s="2" t="s">
        <v>1</v>
      </c>
    </row>
    <row r="9" spans="1:19" hidden="1" x14ac:dyDescent="0.25">
      <c r="A9" s="2" t="s">
        <v>9022</v>
      </c>
      <c r="B9" s="40">
        <v>45229</v>
      </c>
      <c r="C9" s="2" t="s">
        <v>1</v>
      </c>
      <c r="D9" s="2" t="s">
        <v>0</v>
      </c>
      <c r="E9" s="2" t="s">
        <v>9177</v>
      </c>
      <c r="F9" s="2" t="s">
        <v>9178</v>
      </c>
      <c r="G9" s="33">
        <v>59</v>
      </c>
      <c r="H9" s="38">
        <v>59</v>
      </c>
      <c r="I9" s="39" t="s">
        <v>6822</v>
      </c>
      <c r="J9" s="32" t="s">
        <v>6823</v>
      </c>
      <c r="K9" s="2">
        <v>0</v>
      </c>
      <c r="L9" s="2">
        <v>0</v>
      </c>
      <c r="M9" s="32">
        <v>24</v>
      </c>
      <c r="N9" s="2">
        <v>3.12</v>
      </c>
      <c r="O9" s="2">
        <v>0</v>
      </c>
      <c r="P9" s="2">
        <v>0</v>
      </c>
      <c r="Q9" s="32">
        <v>27.12</v>
      </c>
      <c r="S9" s="2" t="s">
        <v>1</v>
      </c>
    </row>
    <row r="10" spans="1:19" hidden="1" x14ac:dyDescent="0.25">
      <c r="A10" s="2" t="s">
        <v>9022</v>
      </c>
      <c r="B10" s="40">
        <v>45229</v>
      </c>
      <c r="C10" s="2" t="s">
        <v>1</v>
      </c>
      <c r="D10" s="2" t="s">
        <v>0</v>
      </c>
      <c r="E10" s="2" t="s">
        <v>9177</v>
      </c>
      <c r="F10" s="2" t="s">
        <v>9178</v>
      </c>
      <c r="G10" s="33">
        <v>58</v>
      </c>
      <c r="H10" s="38">
        <v>58</v>
      </c>
      <c r="I10" s="39" t="s">
        <v>9074</v>
      </c>
      <c r="J10" s="32" t="s">
        <v>9075</v>
      </c>
      <c r="K10" s="2">
        <v>0</v>
      </c>
      <c r="L10" s="2">
        <v>0</v>
      </c>
      <c r="M10" s="32">
        <v>137.5</v>
      </c>
      <c r="N10" s="2">
        <v>17.875</v>
      </c>
      <c r="O10" s="2">
        <v>0</v>
      </c>
      <c r="P10" s="2">
        <v>0</v>
      </c>
      <c r="Q10" s="32">
        <v>155.375</v>
      </c>
      <c r="S10" s="2" t="s">
        <v>1</v>
      </c>
    </row>
    <row r="11" spans="1:19" hidden="1" x14ac:dyDescent="0.25">
      <c r="A11" s="2" t="s">
        <v>9022</v>
      </c>
      <c r="B11" s="40">
        <v>45229</v>
      </c>
      <c r="C11" s="2" t="s">
        <v>1</v>
      </c>
      <c r="D11" s="2" t="s">
        <v>0</v>
      </c>
      <c r="E11" s="2" t="s">
        <v>9177</v>
      </c>
      <c r="F11" s="2" t="s">
        <v>9178</v>
      </c>
      <c r="G11" s="33">
        <v>57</v>
      </c>
      <c r="H11" s="38">
        <v>57</v>
      </c>
      <c r="I11" s="39" t="s">
        <v>7676</v>
      </c>
      <c r="J11" s="32" t="s">
        <v>7675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</row>
    <row r="12" spans="1:19" hidden="1" x14ac:dyDescent="0.25">
      <c r="A12" s="2" t="s">
        <v>9022</v>
      </c>
      <c r="B12" s="40">
        <v>45226</v>
      </c>
      <c r="C12" s="2" t="s">
        <v>1</v>
      </c>
      <c r="D12" s="2" t="s">
        <v>0</v>
      </c>
      <c r="E12" s="2" t="s">
        <v>9177</v>
      </c>
      <c r="F12" s="2" t="s">
        <v>9178</v>
      </c>
      <c r="G12" s="33">
        <v>56</v>
      </c>
      <c r="H12" s="38">
        <v>56</v>
      </c>
      <c r="I12" s="39" t="s">
        <v>9097</v>
      </c>
      <c r="J12" s="32" t="s">
        <v>9098</v>
      </c>
      <c r="K12" s="2">
        <v>0</v>
      </c>
      <c r="L12" s="2">
        <v>0</v>
      </c>
      <c r="M12" s="32">
        <v>345</v>
      </c>
      <c r="N12" s="2">
        <v>44.85</v>
      </c>
      <c r="O12" s="2">
        <v>0</v>
      </c>
      <c r="P12" s="2">
        <v>0</v>
      </c>
      <c r="Q12" s="32">
        <v>389.85</v>
      </c>
      <c r="S12" s="2" t="s">
        <v>1</v>
      </c>
    </row>
    <row r="13" spans="1:19" hidden="1" x14ac:dyDescent="0.25">
      <c r="A13" s="2" t="s">
        <v>9022</v>
      </c>
      <c r="B13" s="40">
        <v>45223</v>
      </c>
      <c r="C13" s="2" t="s">
        <v>1</v>
      </c>
      <c r="D13" s="2" t="s">
        <v>0</v>
      </c>
      <c r="E13" s="2" t="s">
        <v>9177</v>
      </c>
      <c r="F13" s="2" t="s">
        <v>9178</v>
      </c>
      <c r="G13" s="33">
        <v>55</v>
      </c>
      <c r="H13" s="38">
        <v>55</v>
      </c>
      <c r="I13" s="39" t="s">
        <v>6822</v>
      </c>
      <c r="J13" s="32" t="s">
        <v>6823</v>
      </c>
      <c r="K13" s="2">
        <v>0</v>
      </c>
      <c r="L13" s="2">
        <v>0</v>
      </c>
      <c r="M13" s="32">
        <v>460</v>
      </c>
      <c r="N13" s="2">
        <v>59.800000000000004</v>
      </c>
      <c r="O13" s="2">
        <v>0</v>
      </c>
      <c r="P13" s="2">
        <v>0</v>
      </c>
      <c r="Q13" s="32">
        <v>519.79999999999995</v>
      </c>
      <c r="S13" s="2" t="s">
        <v>1</v>
      </c>
    </row>
    <row r="14" spans="1:19" hidden="1" x14ac:dyDescent="0.25">
      <c r="A14" s="2" t="s">
        <v>9022</v>
      </c>
      <c r="B14" s="40">
        <v>45219</v>
      </c>
      <c r="C14" s="2" t="s">
        <v>1</v>
      </c>
      <c r="D14" s="2" t="s">
        <v>0</v>
      </c>
      <c r="E14" s="2" t="s">
        <v>9177</v>
      </c>
      <c r="F14" s="2" t="s">
        <v>9178</v>
      </c>
      <c r="G14" s="33">
        <v>54</v>
      </c>
      <c r="H14" s="38">
        <v>54</v>
      </c>
      <c r="I14" s="39" t="s">
        <v>7676</v>
      </c>
      <c r="J14" s="32" t="s">
        <v>7675</v>
      </c>
      <c r="K14" s="2">
        <v>0</v>
      </c>
      <c r="L14" s="2">
        <v>0</v>
      </c>
      <c r="M14" s="32">
        <v>0</v>
      </c>
      <c r="N14" s="2">
        <v>0</v>
      </c>
      <c r="O14" s="2">
        <v>0</v>
      </c>
      <c r="P14" s="2">
        <v>0</v>
      </c>
      <c r="Q14" s="32">
        <v>0</v>
      </c>
      <c r="S14" s="2" t="s">
        <v>1</v>
      </c>
    </row>
    <row r="15" spans="1:19" hidden="1" x14ac:dyDescent="0.25">
      <c r="A15" s="2" t="s">
        <v>9022</v>
      </c>
      <c r="B15" s="40">
        <v>45216</v>
      </c>
      <c r="C15" s="2" t="s">
        <v>1</v>
      </c>
      <c r="D15" s="2" t="s">
        <v>0</v>
      </c>
      <c r="E15" s="2" t="s">
        <v>9177</v>
      </c>
      <c r="F15" s="2" t="s">
        <v>9178</v>
      </c>
      <c r="G15" s="33">
        <v>53</v>
      </c>
      <c r="H15" s="38">
        <v>53</v>
      </c>
      <c r="I15" s="39" t="s">
        <v>6822</v>
      </c>
      <c r="J15" s="32" t="s">
        <v>6823</v>
      </c>
      <c r="K15" s="2">
        <v>0</v>
      </c>
      <c r="L15" s="2">
        <v>0</v>
      </c>
      <c r="M15" s="32">
        <v>669</v>
      </c>
      <c r="N15" s="2">
        <v>86.97</v>
      </c>
      <c r="O15" s="2">
        <v>0</v>
      </c>
      <c r="P15" s="2">
        <v>0</v>
      </c>
      <c r="Q15" s="32">
        <v>755.97</v>
      </c>
      <c r="S15" s="2" t="s">
        <v>1</v>
      </c>
    </row>
    <row r="16" spans="1:19" hidden="1" x14ac:dyDescent="0.25">
      <c r="A16" s="2" t="s">
        <v>9022</v>
      </c>
      <c r="B16" s="40">
        <v>45212</v>
      </c>
      <c r="C16" s="2" t="s">
        <v>1</v>
      </c>
      <c r="D16" s="2" t="s">
        <v>0</v>
      </c>
      <c r="E16" s="2" t="s">
        <v>9177</v>
      </c>
      <c r="F16" s="2" t="s">
        <v>9178</v>
      </c>
      <c r="G16" s="33">
        <v>52</v>
      </c>
      <c r="H16" s="38">
        <v>52</v>
      </c>
      <c r="I16" s="39" t="s">
        <v>6822</v>
      </c>
      <c r="J16" s="32" t="s">
        <v>6823</v>
      </c>
      <c r="K16" s="2">
        <v>0</v>
      </c>
      <c r="L16" s="2">
        <v>0</v>
      </c>
      <c r="M16" s="32">
        <v>225</v>
      </c>
      <c r="N16" s="2">
        <v>29.25</v>
      </c>
      <c r="O16" s="2">
        <v>0</v>
      </c>
      <c r="P16" s="2">
        <v>0</v>
      </c>
      <c r="Q16" s="32">
        <v>254.25</v>
      </c>
      <c r="S16" s="2" t="s">
        <v>1</v>
      </c>
    </row>
    <row r="17" spans="1:19" hidden="1" x14ac:dyDescent="0.25">
      <c r="A17" s="2" t="s">
        <v>9022</v>
      </c>
      <c r="B17" s="40">
        <v>45209</v>
      </c>
      <c r="C17" s="2" t="s">
        <v>1</v>
      </c>
      <c r="D17" s="2" t="s">
        <v>0</v>
      </c>
      <c r="E17" s="2" t="s">
        <v>9177</v>
      </c>
      <c r="F17" s="2" t="s">
        <v>9178</v>
      </c>
      <c r="G17" s="33">
        <v>51</v>
      </c>
      <c r="H17" s="38">
        <v>51</v>
      </c>
      <c r="I17" s="39" t="s">
        <v>9074</v>
      </c>
      <c r="J17" s="32" t="s">
        <v>9075</v>
      </c>
      <c r="K17" s="2">
        <v>0</v>
      </c>
      <c r="L17" s="2">
        <v>0</v>
      </c>
      <c r="M17" s="32">
        <v>112.5</v>
      </c>
      <c r="N17" s="2">
        <v>14.625</v>
      </c>
      <c r="O17" s="2">
        <v>0</v>
      </c>
      <c r="P17" s="2">
        <v>0</v>
      </c>
      <c r="Q17" s="32">
        <v>127.125</v>
      </c>
      <c r="S17" s="2" t="s">
        <v>1</v>
      </c>
    </row>
    <row r="18" spans="1:19" hidden="1" x14ac:dyDescent="0.25">
      <c r="A18" s="2" t="s">
        <v>9021</v>
      </c>
      <c r="B18" s="40">
        <v>45198</v>
      </c>
      <c r="C18" s="2" t="s">
        <v>1</v>
      </c>
      <c r="D18" s="2" t="s">
        <v>0</v>
      </c>
      <c r="E18" s="2" t="s">
        <v>9177</v>
      </c>
      <c r="F18" s="2" t="s">
        <v>9178</v>
      </c>
      <c r="G18" s="33">
        <v>50</v>
      </c>
      <c r="H18" s="38">
        <v>50</v>
      </c>
      <c r="I18" s="39" t="s">
        <v>1375</v>
      </c>
      <c r="J18" s="32" t="s">
        <v>1376</v>
      </c>
      <c r="K18" s="2">
        <v>0</v>
      </c>
      <c r="L18" s="2">
        <v>0</v>
      </c>
      <c r="M18" s="32">
        <v>21</v>
      </c>
      <c r="N18" s="2">
        <v>2.73</v>
      </c>
      <c r="O18" s="2">
        <v>0</v>
      </c>
      <c r="P18" s="2">
        <v>0</v>
      </c>
      <c r="Q18" s="32">
        <v>23.73</v>
      </c>
      <c r="S18" s="2" t="s">
        <v>1</v>
      </c>
    </row>
    <row r="19" spans="1:19" hidden="1" x14ac:dyDescent="0.25">
      <c r="A19" s="2" t="s">
        <v>9021</v>
      </c>
      <c r="B19" s="40">
        <v>45187</v>
      </c>
      <c r="C19" s="2" t="s">
        <v>1</v>
      </c>
      <c r="D19" s="2" t="s">
        <v>0</v>
      </c>
      <c r="E19" s="2" t="s">
        <v>9177</v>
      </c>
      <c r="F19" s="2" t="s">
        <v>9178</v>
      </c>
      <c r="G19" s="33">
        <v>49</v>
      </c>
      <c r="H19" s="38">
        <v>49</v>
      </c>
      <c r="I19" s="39" t="s">
        <v>6822</v>
      </c>
      <c r="J19" s="32" t="s">
        <v>6823</v>
      </c>
      <c r="K19" s="2">
        <v>0</v>
      </c>
      <c r="L19" s="2">
        <v>0</v>
      </c>
      <c r="M19" s="32">
        <v>600</v>
      </c>
      <c r="N19" s="2">
        <v>78</v>
      </c>
      <c r="O19" s="2">
        <v>0</v>
      </c>
      <c r="P19" s="2">
        <v>0</v>
      </c>
      <c r="Q19" s="32">
        <v>678</v>
      </c>
      <c r="S19" s="2" t="s">
        <v>1</v>
      </c>
    </row>
    <row r="20" spans="1:19" hidden="1" x14ac:dyDescent="0.25">
      <c r="A20" s="2" t="s">
        <v>9021</v>
      </c>
      <c r="B20" s="40">
        <v>45187</v>
      </c>
      <c r="C20" s="2" t="s">
        <v>1</v>
      </c>
      <c r="D20" s="2" t="s">
        <v>0</v>
      </c>
      <c r="E20" s="2" t="s">
        <v>9177</v>
      </c>
      <c r="F20" s="2" t="s">
        <v>9178</v>
      </c>
      <c r="G20" s="33">
        <v>48</v>
      </c>
      <c r="H20" s="38">
        <v>48</v>
      </c>
      <c r="I20" s="39" t="s">
        <v>9074</v>
      </c>
      <c r="J20" s="32" t="s">
        <v>9075</v>
      </c>
      <c r="K20" s="2">
        <v>0</v>
      </c>
      <c r="L20" s="2">
        <v>0</v>
      </c>
      <c r="M20" s="32">
        <v>72</v>
      </c>
      <c r="N20" s="2">
        <v>9.36</v>
      </c>
      <c r="O20" s="2">
        <v>0</v>
      </c>
      <c r="P20" s="2">
        <v>0</v>
      </c>
      <c r="Q20" s="32">
        <v>81.36</v>
      </c>
      <c r="S20" s="2" t="s">
        <v>1</v>
      </c>
    </row>
    <row r="21" spans="1:19" hidden="1" x14ac:dyDescent="0.25">
      <c r="A21" s="2" t="s">
        <v>9021</v>
      </c>
      <c r="B21" s="40">
        <v>45187</v>
      </c>
      <c r="C21" s="2" t="s">
        <v>1</v>
      </c>
      <c r="D21" s="2" t="s">
        <v>0</v>
      </c>
      <c r="E21" s="2" t="s">
        <v>9177</v>
      </c>
      <c r="F21" s="2" t="s">
        <v>9178</v>
      </c>
      <c r="G21" s="33">
        <v>47</v>
      </c>
      <c r="H21" s="38">
        <v>47</v>
      </c>
      <c r="I21" s="39" t="s">
        <v>9074</v>
      </c>
      <c r="J21" s="32" t="s">
        <v>9075</v>
      </c>
      <c r="K21" s="2">
        <v>0</v>
      </c>
      <c r="L21" s="2">
        <v>0</v>
      </c>
      <c r="M21" s="32">
        <v>330</v>
      </c>
      <c r="N21" s="2">
        <v>42.9</v>
      </c>
      <c r="O21" s="2">
        <v>0</v>
      </c>
      <c r="P21" s="2">
        <v>0</v>
      </c>
      <c r="Q21" s="32">
        <v>372.9</v>
      </c>
      <c r="S21" s="2" t="s">
        <v>1</v>
      </c>
    </row>
    <row r="22" spans="1:19" hidden="1" x14ac:dyDescent="0.25">
      <c r="A22" s="2" t="s">
        <v>9021</v>
      </c>
      <c r="B22" s="40">
        <v>45175</v>
      </c>
      <c r="C22" s="2" t="s">
        <v>1</v>
      </c>
      <c r="D22" s="2" t="s">
        <v>0</v>
      </c>
      <c r="E22" s="2" t="s">
        <v>9177</v>
      </c>
      <c r="F22" s="2" t="s">
        <v>9178</v>
      </c>
      <c r="G22" s="33">
        <v>46</v>
      </c>
      <c r="H22" s="38">
        <v>46</v>
      </c>
      <c r="I22" s="39" t="s">
        <v>7676</v>
      </c>
      <c r="J22" s="32" t="s">
        <v>7675</v>
      </c>
      <c r="K22" s="2">
        <v>0</v>
      </c>
      <c r="L22" s="2">
        <v>0</v>
      </c>
      <c r="M22" s="32">
        <v>0</v>
      </c>
      <c r="N22" s="2">
        <v>0</v>
      </c>
      <c r="O22" s="2">
        <v>0</v>
      </c>
      <c r="P22" s="2">
        <v>0</v>
      </c>
      <c r="Q22" s="32">
        <v>0</v>
      </c>
      <c r="S22" s="2" t="s">
        <v>1</v>
      </c>
    </row>
    <row r="23" spans="1:19" hidden="1" x14ac:dyDescent="0.25">
      <c r="A23" s="2" t="s">
        <v>9021</v>
      </c>
      <c r="B23" s="40">
        <v>45175</v>
      </c>
      <c r="C23" s="2" t="s">
        <v>1</v>
      </c>
      <c r="D23" s="2" t="s">
        <v>0</v>
      </c>
      <c r="E23" s="2" t="s">
        <v>9177</v>
      </c>
      <c r="F23" s="2" t="s">
        <v>9178</v>
      </c>
      <c r="G23" s="33">
        <v>45</v>
      </c>
      <c r="H23" s="38">
        <v>45</v>
      </c>
      <c r="I23" s="39" t="s">
        <v>9074</v>
      </c>
      <c r="J23" s="32" t="s">
        <v>9075</v>
      </c>
      <c r="K23" s="2">
        <v>0</v>
      </c>
      <c r="L23" s="2">
        <v>0</v>
      </c>
      <c r="M23" s="32">
        <v>10.5</v>
      </c>
      <c r="N23" s="2">
        <v>1.365</v>
      </c>
      <c r="O23" s="2">
        <v>0</v>
      </c>
      <c r="P23" s="2">
        <v>0</v>
      </c>
      <c r="Q23" s="32">
        <v>11.865</v>
      </c>
      <c r="S23" s="2" t="s">
        <v>1</v>
      </c>
    </row>
    <row r="24" spans="1:19" hidden="1" x14ac:dyDescent="0.25">
      <c r="A24" s="2" t="s">
        <v>9021</v>
      </c>
      <c r="B24" s="40">
        <v>45175</v>
      </c>
      <c r="C24" s="2" t="s">
        <v>1</v>
      </c>
      <c r="D24" s="2" t="s">
        <v>0</v>
      </c>
      <c r="E24" s="2" t="s">
        <v>9177</v>
      </c>
      <c r="F24" s="2" t="s">
        <v>9178</v>
      </c>
      <c r="G24" s="33">
        <v>44</v>
      </c>
      <c r="H24" s="38">
        <v>44</v>
      </c>
      <c r="I24" s="39" t="s">
        <v>9089</v>
      </c>
      <c r="J24" s="32" t="s">
        <v>9090</v>
      </c>
      <c r="K24" s="2">
        <v>0</v>
      </c>
      <c r="L24" s="2">
        <v>0</v>
      </c>
      <c r="M24" s="32">
        <v>190.4</v>
      </c>
      <c r="N24" s="2">
        <v>24.752000000000002</v>
      </c>
      <c r="O24" s="2">
        <v>0</v>
      </c>
      <c r="P24" s="2">
        <v>0</v>
      </c>
      <c r="Q24" s="32">
        <v>215.15200000000002</v>
      </c>
      <c r="S24" s="2" t="s">
        <v>1</v>
      </c>
    </row>
    <row r="25" spans="1:19" hidden="1" x14ac:dyDescent="0.25">
      <c r="A25" s="2" t="s">
        <v>9020</v>
      </c>
      <c r="B25" s="40">
        <v>45162</v>
      </c>
      <c r="C25" s="2" t="s">
        <v>1</v>
      </c>
      <c r="D25" s="2" t="s">
        <v>0</v>
      </c>
      <c r="E25" s="2" t="s">
        <v>9177</v>
      </c>
      <c r="F25" s="2" t="s">
        <v>9178</v>
      </c>
      <c r="G25" s="33">
        <v>43</v>
      </c>
      <c r="H25" s="38">
        <v>43</v>
      </c>
      <c r="I25" s="39" t="s">
        <v>9074</v>
      </c>
      <c r="J25" s="32" t="s">
        <v>9075</v>
      </c>
      <c r="K25" s="2">
        <v>0</v>
      </c>
      <c r="L25" s="2">
        <v>0</v>
      </c>
      <c r="M25" s="32">
        <v>77</v>
      </c>
      <c r="N25" s="2">
        <v>10.01</v>
      </c>
      <c r="O25" s="2">
        <v>0</v>
      </c>
      <c r="P25" s="2">
        <v>0</v>
      </c>
      <c r="Q25" s="32">
        <v>87.01</v>
      </c>
      <c r="S25" s="2" t="s">
        <v>1</v>
      </c>
    </row>
    <row r="26" spans="1:19" hidden="1" x14ac:dyDescent="0.25">
      <c r="A26" s="2" t="s">
        <v>9020</v>
      </c>
      <c r="B26" s="40">
        <v>45162</v>
      </c>
      <c r="C26" s="2" t="s">
        <v>1</v>
      </c>
      <c r="D26" s="2" t="s">
        <v>0</v>
      </c>
      <c r="E26" s="2" t="s">
        <v>9177</v>
      </c>
      <c r="F26" s="2" t="s">
        <v>9178</v>
      </c>
      <c r="G26" s="33">
        <v>42</v>
      </c>
      <c r="H26" s="38">
        <v>42</v>
      </c>
      <c r="I26" s="39" t="s">
        <v>6822</v>
      </c>
      <c r="J26" s="32" t="s">
        <v>6823</v>
      </c>
      <c r="K26" s="2">
        <v>0</v>
      </c>
      <c r="L26" s="2">
        <v>0</v>
      </c>
      <c r="M26" s="32">
        <v>180</v>
      </c>
      <c r="N26" s="2">
        <v>23.400000000000002</v>
      </c>
      <c r="O26" s="2">
        <v>0</v>
      </c>
      <c r="P26" s="2">
        <v>0</v>
      </c>
      <c r="Q26" s="32">
        <v>203.4</v>
      </c>
      <c r="S26" s="2" t="s">
        <v>1</v>
      </c>
    </row>
    <row r="27" spans="1:19" hidden="1" x14ac:dyDescent="0.25">
      <c r="A27" s="2" t="s">
        <v>9020</v>
      </c>
      <c r="B27" s="40">
        <v>45162</v>
      </c>
      <c r="C27" s="2" t="s">
        <v>1</v>
      </c>
      <c r="D27" s="2" t="s">
        <v>0</v>
      </c>
      <c r="E27" s="2" t="s">
        <v>9177</v>
      </c>
      <c r="F27" s="2" t="s">
        <v>9178</v>
      </c>
      <c r="G27" s="33">
        <v>41</v>
      </c>
      <c r="H27" s="38">
        <v>41</v>
      </c>
      <c r="I27" s="39" t="s">
        <v>6822</v>
      </c>
      <c r="J27" s="32" t="s">
        <v>6823</v>
      </c>
      <c r="K27" s="2">
        <v>0</v>
      </c>
      <c r="L27" s="2">
        <v>0</v>
      </c>
      <c r="M27" s="32">
        <v>148</v>
      </c>
      <c r="N27" s="2">
        <v>19.240000000000002</v>
      </c>
      <c r="O27" s="2">
        <v>0</v>
      </c>
      <c r="P27" s="2">
        <v>0</v>
      </c>
      <c r="Q27" s="32">
        <v>167.24</v>
      </c>
      <c r="S27" s="2" t="s">
        <v>1</v>
      </c>
    </row>
    <row r="28" spans="1:19" hidden="1" x14ac:dyDescent="0.25">
      <c r="A28" s="2" t="s">
        <v>9020</v>
      </c>
      <c r="B28" s="40">
        <v>45156</v>
      </c>
      <c r="C28" s="2" t="s">
        <v>1</v>
      </c>
      <c r="D28" s="2" t="s">
        <v>0</v>
      </c>
      <c r="E28" s="2" t="s">
        <v>9177</v>
      </c>
      <c r="F28" s="2" t="s">
        <v>9178</v>
      </c>
      <c r="G28" s="33">
        <v>40</v>
      </c>
      <c r="H28" s="38">
        <v>40</v>
      </c>
      <c r="I28" s="39" t="s">
        <v>9215</v>
      </c>
      <c r="J28" s="32" t="s">
        <v>9216</v>
      </c>
      <c r="K28" s="2">
        <v>0</v>
      </c>
      <c r="L28" s="2">
        <v>0</v>
      </c>
      <c r="M28" s="32">
        <v>795</v>
      </c>
      <c r="N28" s="2">
        <v>103.35000000000001</v>
      </c>
      <c r="O28" s="2">
        <v>0</v>
      </c>
      <c r="P28" s="2">
        <v>0</v>
      </c>
      <c r="Q28" s="32">
        <v>898.35</v>
      </c>
      <c r="S28" s="2" t="s">
        <v>1</v>
      </c>
    </row>
    <row r="29" spans="1:19" hidden="1" x14ac:dyDescent="0.25">
      <c r="A29" s="2" t="s">
        <v>9020</v>
      </c>
      <c r="B29" s="40">
        <v>45153</v>
      </c>
      <c r="C29" s="2" t="s">
        <v>1</v>
      </c>
      <c r="D29" s="2" t="s">
        <v>0</v>
      </c>
      <c r="E29" s="2" t="s">
        <v>9177</v>
      </c>
      <c r="F29" s="2" t="s">
        <v>9178</v>
      </c>
      <c r="G29" s="33">
        <v>39</v>
      </c>
      <c r="H29" s="38">
        <v>39</v>
      </c>
      <c r="I29" s="39" t="s">
        <v>3561</v>
      </c>
      <c r="J29" s="32" t="s">
        <v>3562</v>
      </c>
      <c r="K29" s="2">
        <v>0</v>
      </c>
      <c r="L29" s="2">
        <v>0</v>
      </c>
      <c r="M29" s="32">
        <v>32</v>
      </c>
      <c r="N29" s="2">
        <v>4.16</v>
      </c>
      <c r="O29" s="2">
        <v>0</v>
      </c>
      <c r="P29" s="2">
        <v>0</v>
      </c>
      <c r="Q29" s="32">
        <v>36.159999999999997</v>
      </c>
      <c r="S29" s="2" t="s">
        <v>1</v>
      </c>
    </row>
    <row r="30" spans="1:19" hidden="1" x14ac:dyDescent="0.25">
      <c r="A30" s="2" t="s">
        <v>9020</v>
      </c>
      <c r="B30" s="40">
        <v>45149</v>
      </c>
      <c r="C30" s="2" t="s">
        <v>1</v>
      </c>
      <c r="D30" s="2" t="s">
        <v>0</v>
      </c>
      <c r="E30" s="2" t="s">
        <v>9177</v>
      </c>
      <c r="F30" s="2" t="s">
        <v>9178</v>
      </c>
      <c r="G30" s="33">
        <v>38</v>
      </c>
      <c r="H30" s="38">
        <v>38</v>
      </c>
      <c r="I30" s="39" t="s">
        <v>6822</v>
      </c>
      <c r="J30" s="32" t="s">
        <v>6823</v>
      </c>
      <c r="K30" s="2">
        <v>0</v>
      </c>
      <c r="L30" s="2">
        <v>0</v>
      </c>
      <c r="M30" s="32">
        <v>669</v>
      </c>
      <c r="N30" s="2">
        <v>86.97</v>
      </c>
      <c r="O30" s="2">
        <v>0</v>
      </c>
      <c r="P30" s="2">
        <v>0</v>
      </c>
      <c r="Q30" s="32">
        <v>755.97</v>
      </c>
      <c r="S30" s="2" t="s">
        <v>1</v>
      </c>
    </row>
    <row r="31" spans="1:19" hidden="1" x14ac:dyDescent="0.25">
      <c r="A31" s="2" t="s">
        <v>9020</v>
      </c>
      <c r="B31" s="40">
        <v>45149</v>
      </c>
      <c r="C31" s="2" t="s">
        <v>1</v>
      </c>
      <c r="D31" s="2" t="s">
        <v>0</v>
      </c>
      <c r="E31" s="2" t="s">
        <v>9177</v>
      </c>
      <c r="F31" s="2" t="s">
        <v>9178</v>
      </c>
      <c r="G31" s="33">
        <v>37</v>
      </c>
      <c r="H31" s="38">
        <v>37</v>
      </c>
      <c r="I31" s="39" t="s">
        <v>7676</v>
      </c>
      <c r="J31" s="32" t="s">
        <v>7675</v>
      </c>
      <c r="K31" s="2">
        <v>0</v>
      </c>
      <c r="L31" s="2">
        <v>0</v>
      </c>
      <c r="M31" s="32">
        <v>0</v>
      </c>
      <c r="N31" s="2">
        <v>0</v>
      </c>
      <c r="O31" s="2">
        <v>0</v>
      </c>
      <c r="P31" s="2">
        <v>0</v>
      </c>
      <c r="Q31" s="32">
        <v>0</v>
      </c>
      <c r="S31" s="2" t="s">
        <v>1</v>
      </c>
    </row>
    <row r="32" spans="1:19" hidden="1" x14ac:dyDescent="0.25">
      <c r="A32" s="2" t="s">
        <v>9020</v>
      </c>
      <c r="B32" s="40">
        <v>45149</v>
      </c>
      <c r="C32" s="2" t="s">
        <v>1</v>
      </c>
      <c r="D32" s="2" t="s">
        <v>0</v>
      </c>
      <c r="E32" s="2" t="s">
        <v>9177</v>
      </c>
      <c r="F32" s="2" t="s">
        <v>9178</v>
      </c>
      <c r="G32" s="33">
        <v>36</v>
      </c>
      <c r="H32" s="38">
        <v>36</v>
      </c>
      <c r="I32" s="39" t="s">
        <v>9219</v>
      </c>
      <c r="J32" s="32" t="s">
        <v>9220</v>
      </c>
      <c r="K32" s="2">
        <v>0</v>
      </c>
      <c r="L32" s="2">
        <v>0</v>
      </c>
      <c r="M32" s="32">
        <v>65.099999999999994</v>
      </c>
      <c r="N32" s="2">
        <v>8.4629999999999992</v>
      </c>
      <c r="O32" s="2">
        <v>0</v>
      </c>
      <c r="P32" s="2">
        <v>0</v>
      </c>
      <c r="Q32" s="32">
        <v>73.562999999999988</v>
      </c>
      <c r="S32" s="2" t="s">
        <v>1</v>
      </c>
    </row>
    <row r="33" spans="1:19" hidden="1" x14ac:dyDescent="0.25">
      <c r="A33" s="2" t="s">
        <v>9020</v>
      </c>
      <c r="B33" s="40">
        <v>45149</v>
      </c>
      <c r="C33" s="2" t="s">
        <v>1</v>
      </c>
      <c r="D33" s="2" t="s">
        <v>0</v>
      </c>
      <c r="E33" s="2" t="s">
        <v>9177</v>
      </c>
      <c r="F33" s="2" t="s">
        <v>9178</v>
      </c>
      <c r="G33" s="33">
        <v>35</v>
      </c>
      <c r="H33" s="38">
        <v>35</v>
      </c>
      <c r="I33" s="39" t="s">
        <v>9217</v>
      </c>
      <c r="J33" s="32" t="s">
        <v>9218</v>
      </c>
      <c r="K33" s="2">
        <v>0</v>
      </c>
      <c r="L33" s="2">
        <v>0</v>
      </c>
      <c r="M33" s="32">
        <v>30</v>
      </c>
      <c r="N33" s="2">
        <v>3.9000000000000004</v>
      </c>
      <c r="O33" s="2">
        <v>0</v>
      </c>
      <c r="P33" s="2">
        <v>0</v>
      </c>
      <c r="Q33" s="32">
        <v>33.9</v>
      </c>
      <c r="S33" s="2" t="s">
        <v>1</v>
      </c>
    </row>
    <row r="34" spans="1:19" hidden="1" x14ac:dyDescent="0.25">
      <c r="A34" s="2" t="s">
        <v>9020</v>
      </c>
      <c r="B34" s="40">
        <v>45146</v>
      </c>
      <c r="C34" s="2" t="s">
        <v>1</v>
      </c>
      <c r="D34" s="2" t="s">
        <v>0</v>
      </c>
      <c r="E34" s="2" t="s">
        <v>9177</v>
      </c>
      <c r="F34" s="2" t="s">
        <v>9178</v>
      </c>
      <c r="G34" s="33">
        <v>34</v>
      </c>
      <c r="H34" s="38">
        <v>34</v>
      </c>
      <c r="I34" s="39" t="s">
        <v>9074</v>
      </c>
      <c r="J34" s="32" t="s">
        <v>9075</v>
      </c>
      <c r="K34" s="2">
        <v>0</v>
      </c>
      <c r="L34" s="2">
        <v>0</v>
      </c>
      <c r="M34" s="32">
        <v>29.5</v>
      </c>
      <c r="N34" s="2">
        <v>3.835</v>
      </c>
      <c r="O34" s="2">
        <v>0</v>
      </c>
      <c r="P34" s="2">
        <v>0</v>
      </c>
      <c r="Q34" s="32">
        <v>33.335000000000001</v>
      </c>
      <c r="S34" s="2" t="s">
        <v>1</v>
      </c>
    </row>
    <row r="35" spans="1:19" hidden="1" x14ac:dyDescent="0.25">
      <c r="A35" s="2" t="s">
        <v>9020</v>
      </c>
      <c r="B35" s="40">
        <v>45146</v>
      </c>
      <c r="C35" s="2" t="s">
        <v>1</v>
      </c>
      <c r="D35" s="2" t="s">
        <v>0</v>
      </c>
      <c r="E35" s="2" t="s">
        <v>9177</v>
      </c>
      <c r="F35" s="2" t="s">
        <v>9178</v>
      </c>
      <c r="G35" s="33">
        <v>33</v>
      </c>
      <c r="H35" s="38">
        <v>33</v>
      </c>
      <c r="I35" s="39" t="s">
        <v>7676</v>
      </c>
      <c r="J35" s="32" t="s">
        <v>7675</v>
      </c>
      <c r="K35" s="2">
        <v>0</v>
      </c>
      <c r="L35" s="2">
        <v>0</v>
      </c>
      <c r="M35" s="32">
        <v>0</v>
      </c>
      <c r="N35" s="2">
        <v>0</v>
      </c>
      <c r="O35" s="2">
        <v>0</v>
      </c>
      <c r="P35" s="2">
        <v>0</v>
      </c>
      <c r="Q35" s="32">
        <v>0</v>
      </c>
      <c r="S35" s="2" t="s">
        <v>1</v>
      </c>
    </row>
    <row r="36" spans="1:19" hidden="1" x14ac:dyDescent="0.25">
      <c r="A36" s="2" t="s">
        <v>9020</v>
      </c>
      <c r="B36" s="40">
        <v>45145</v>
      </c>
      <c r="C36" s="2" t="s">
        <v>1</v>
      </c>
      <c r="D36" s="2" t="s">
        <v>0</v>
      </c>
      <c r="E36" s="2" t="s">
        <v>9177</v>
      </c>
      <c r="F36" s="2" t="s">
        <v>9178</v>
      </c>
      <c r="G36" s="33">
        <v>32</v>
      </c>
      <c r="H36" s="38">
        <v>32</v>
      </c>
      <c r="I36" s="39" t="s">
        <v>6822</v>
      </c>
      <c r="J36" s="32" t="s">
        <v>6823</v>
      </c>
      <c r="K36" s="2">
        <v>0</v>
      </c>
      <c r="L36" s="2">
        <v>0</v>
      </c>
      <c r="M36" s="32">
        <v>54</v>
      </c>
      <c r="N36" s="2">
        <v>7.0200000000000005</v>
      </c>
      <c r="O36" s="2">
        <v>0</v>
      </c>
      <c r="P36" s="2">
        <v>0</v>
      </c>
      <c r="Q36" s="32">
        <v>61.02</v>
      </c>
      <c r="S36" s="2" t="s">
        <v>1</v>
      </c>
    </row>
    <row r="37" spans="1:19" hidden="1" x14ac:dyDescent="0.25">
      <c r="A37" s="2" t="s">
        <v>9020</v>
      </c>
      <c r="B37" s="40">
        <v>45139</v>
      </c>
      <c r="C37" s="2" t="s">
        <v>1</v>
      </c>
      <c r="D37" s="2" t="s">
        <v>0</v>
      </c>
      <c r="E37" s="2" t="s">
        <v>9177</v>
      </c>
      <c r="F37" s="2" t="s">
        <v>9178</v>
      </c>
      <c r="G37" s="33">
        <v>31</v>
      </c>
      <c r="H37" s="38">
        <v>31</v>
      </c>
      <c r="I37" s="39" t="s">
        <v>9215</v>
      </c>
      <c r="J37" s="32" t="s">
        <v>9216</v>
      </c>
      <c r="K37" s="2">
        <v>0</v>
      </c>
      <c r="L37" s="2">
        <v>0</v>
      </c>
      <c r="M37" s="32">
        <v>770</v>
      </c>
      <c r="N37" s="2">
        <v>100.10000000000001</v>
      </c>
      <c r="O37" s="2">
        <v>0</v>
      </c>
      <c r="P37" s="2">
        <v>0</v>
      </c>
      <c r="Q37" s="32">
        <v>870.1</v>
      </c>
      <c r="S37" s="2" t="s">
        <v>1</v>
      </c>
    </row>
    <row r="38" spans="1:19" hidden="1" x14ac:dyDescent="0.25">
      <c r="A38" s="2" t="s">
        <v>9020</v>
      </c>
      <c r="B38" s="40">
        <v>45139</v>
      </c>
      <c r="C38" s="2" t="s">
        <v>1</v>
      </c>
      <c r="D38" s="2" t="s">
        <v>0</v>
      </c>
      <c r="E38" s="2" t="s">
        <v>9177</v>
      </c>
      <c r="F38" s="2" t="s">
        <v>9178</v>
      </c>
      <c r="G38" s="33">
        <v>30</v>
      </c>
      <c r="H38" s="38">
        <v>30</v>
      </c>
      <c r="I38" s="39" t="s">
        <v>7676</v>
      </c>
      <c r="J38" s="32" t="s">
        <v>7675</v>
      </c>
      <c r="K38" s="2">
        <v>0</v>
      </c>
      <c r="L38" s="2">
        <v>0</v>
      </c>
      <c r="M38" s="32">
        <v>0</v>
      </c>
      <c r="N38" s="2">
        <v>0</v>
      </c>
      <c r="O38" s="2">
        <v>0</v>
      </c>
      <c r="P38" s="2">
        <v>0</v>
      </c>
      <c r="Q38" s="32">
        <v>0</v>
      </c>
      <c r="S38" s="2" t="s">
        <v>1</v>
      </c>
    </row>
    <row r="39" spans="1:19" hidden="1" x14ac:dyDescent="0.25">
      <c r="A39" s="2" t="s">
        <v>9019</v>
      </c>
      <c r="B39" s="40">
        <v>45138</v>
      </c>
      <c r="C39" s="2" t="s">
        <v>1</v>
      </c>
      <c r="D39" s="2" t="s">
        <v>0</v>
      </c>
      <c r="E39" s="2" t="s">
        <v>9177</v>
      </c>
      <c r="F39" s="2" t="s">
        <v>9178</v>
      </c>
      <c r="G39" s="33">
        <v>29</v>
      </c>
      <c r="H39" s="38">
        <v>29</v>
      </c>
      <c r="I39" s="39" t="s">
        <v>9155</v>
      </c>
      <c r="J39" s="32" t="s">
        <v>9156</v>
      </c>
      <c r="K39" s="2">
        <v>0</v>
      </c>
      <c r="L39" s="2">
        <v>0</v>
      </c>
      <c r="M39" s="32">
        <v>280</v>
      </c>
      <c r="N39" s="2">
        <v>36.4</v>
      </c>
      <c r="O39" s="2">
        <v>0</v>
      </c>
      <c r="P39" s="2">
        <v>0</v>
      </c>
      <c r="Q39" s="32">
        <v>316.39999999999998</v>
      </c>
      <c r="S39" s="2" t="s">
        <v>1</v>
      </c>
    </row>
    <row r="40" spans="1:19" hidden="1" x14ac:dyDescent="0.25">
      <c r="A40" s="2" t="s">
        <v>9019</v>
      </c>
      <c r="B40" s="40">
        <v>45138</v>
      </c>
      <c r="C40" s="2" t="s">
        <v>1</v>
      </c>
      <c r="D40" s="2" t="s">
        <v>0</v>
      </c>
      <c r="E40" s="2" t="s">
        <v>9177</v>
      </c>
      <c r="F40" s="2" t="s">
        <v>9178</v>
      </c>
      <c r="G40" s="33">
        <v>28</v>
      </c>
      <c r="H40" s="38">
        <v>28</v>
      </c>
      <c r="I40" s="39" t="s">
        <v>1375</v>
      </c>
      <c r="J40" s="32" t="s">
        <v>1376</v>
      </c>
      <c r="K40" s="2">
        <v>0</v>
      </c>
      <c r="L40" s="2">
        <v>0</v>
      </c>
      <c r="M40" s="32">
        <v>81</v>
      </c>
      <c r="N40" s="2">
        <v>10.530000000000001</v>
      </c>
      <c r="O40" s="2">
        <v>0</v>
      </c>
      <c r="P40" s="2">
        <v>0</v>
      </c>
      <c r="Q40" s="32">
        <v>91.53</v>
      </c>
      <c r="S40" s="2" t="s">
        <v>1</v>
      </c>
    </row>
    <row r="41" spans="1:19" hidden="1" x14ac:dyDescent="0.25">
      <c r="A41" s="2" t="s">
        <v>9019</v>
      </c>
      <c r="B41" s="40">
        <v>45135</v>
      </c>
      <c r="C41" s="2" t="s">
        <v>1</v>
      </c>
      <c r="D41" s="2" t="s">
        <v>0</v>
      </c>
      <c r="E41" s="2" t="s">
        <v>9177</v>
      </c>
      <c r="F41" s="2" t="s">
        <v>9178</v>
      </c>
      <c r="G41" s="33">
        <v>27</v>
      </c>
      <c r="H41" s="38">
        <v>27</v>
      </c>
      <c r="I41" s="39" t="s">
        <v>9108</v>
      </c>
      <c r="J41" s="32" t="s">
        <v>9109</v>
      </c>
      <c r="K41" s="2">
        <v>0</v>
      </c>
      <c r="L41" s="2">
        <v>0</v>
      </c>
      <c r="M41" s="32">
        <v>40</v>
      </c>
      <c r="N41" s="2">
        <v>5.2</v>
      </c>
      <c r="O41" s="2">
        <v>0</v>
      </c>
      <c r="P41" s="2">
        <v>0</v>
      </c>
      <c r="Q41" s="32">
        <v>45.2</v>
      </c>
      <c r="S41" s="2" t="s">
        <v>1</v>
      </c>
    </row>
    <row r="42" spans="1:19" hidden="1" x14ac:dyDescent="0.25">
      <c r="A42" s="2" t="s">
        <v>9019</v>
      </c>
      <c r="B42" s="40">
        <v>45131</v>
      </c>
      <c r="C42" s="2" t="s">
        <v>1</v>
      </c>
      <c r="D42" s="2" t="s">
        <v>0</v>
      </c>
      <c r="E42" s="2" t="s">
        <v>9177</v>
      </c>
      <c r="F42" s="2" t="s">
        <v>9178</v>
      </c>
      <c r="G42" s="33">
        <v>26</v>
      </c>
      <c r="H42" s="38">
        <v>26</v>
      </c>
      <c r="I42" s="39" t="s">
        <v>9150</v>
      </c>
      <c r="J42" s="32" t="s">
        <v>9075</v>
      </c>
      <c r="K42" s="2">
        <v>0</v>
      </c>
      <c r="L42" s="2">
        <v>0</v>
      </c>
      <c r="M42" s="32">
        <v>534</v>
      </c>
      <c r="N42" s="2">
        <v>69.42</v>
      </c>
      <c r="O42" s="2">
        <v>0</v>
      </c>
      <c r="P42" s="2">
        <v>0</v>
      </c>
      <c r="Q42" s="32">
        <v>603.41999999999996</v>
      </c>
      <c r="S42" s="2" t="s">
        <v>1</v>
      </c>
    </row>
    <row r="43" spans="1:19" hidden="1" x14ac:dyDescent="0.25">
      <c r="A43" s="2" t="s">
        <v>9019</v>
      </c>
      <c r="B43" s="40">
        <v>45131</v>
      </c>
      <c r="C43" s="2" t="s">
        <v>1</v>
      </c>
      <c r="D43" s="2" t="s">
        <v>0</v>
      </c>
      <c r="E43" s="2" t="s">
        <v>9177</v>
      </c>
      <c r="F43" s="2" t="s">
        <v>9178</v>
      </c>
      <c r="G43" s="33">
        <v>25</v>
      </c>
      <c r="H43" s="38">
        <v>25</v>
      </c>
      <c r="I43" s="39" t="s">
        <v>3561</v>
      </c>
      <c r="J43" s="32" t="s">
        <v>3562</v>
      </c>
      <c r="K43" s="2">
        <v>0</v>
      </c>
      <c r="L43" s="2">
        <v>0</v>
      </c>
      <c r="M43" s="32">
        <v>750</v>
      </c>
      <c r="N43" s="2">
        <v>97.5</v>
      </c>
      <c r="O43" s="2">
        <v>0</v>
      </c>
      <c r="P43" s="2">
        <v>0</v>
      </c>
      <c r="Q43" s="32">
        <v>847.5</v>
      </c>
      <c r="S43" s="2" t="s">
        <v>1</v>
      </c>
    </row>
    <row r="44" spans="1:19" hidden="1" x14ac:dyDescent="0.25">
      <c r="A44" s="2" t="s">
        <v>9019</v>
      </c>
      <c r="B44" s="40">
        <v>45129</v>
      </c>
      <c r="C44" s="2" t="s">
        <v>1</v>
      </c>
      <c r="D44" s="2" t="s">
        <v>0</v>
      </c>
      <c r="E44" s="2" t="s">
        <v>9177</v>
      </c>
      <c r="F44" s="2" t="s">
        <v>9178</v>
      </c>
      <c r="G44" s="33">
        <v>24</v>
      </c>
      <c r="H44" s="38">
        <v>24</v>
      </c>
      <c r="I44" s="39" t="s">
        <v>9150</v>
      </c>
      <c r="J44" s="32" t="s">
        <v>9075</v>
      </c>
      <c r="K44" s="2">
        <v>0</v>
      </c>
      <c r="L44" s="2">
        <v>0</v>
      </c>
      <c r="M44" s="32">
        <v>20</v>
      </c>
      <c r="N44" s="2">
        <v>2.6</v>
      </c>
      <c r="O44" s="2">
        <v>0</v>
      </c>
      <c r="P44" s="2">
        <v>0</v>
      </c>
      <c r="Q44" s="32">
        <v>22.6</v>
      </c>
      <c r="S44" s="2" t="s">
        <v>1</v>
      </c>
    </row>
    <row r="45" spans="1:19" hidden="1" x14ac:dyDescent="0.25">
      <c r="A45" s="2" t="s">
        <v>9019</v>
      </c>
      <c r="B45" s="40">
        <v>45127</v>
      </c>
      <c r="C45" s="2" t="s">
        <v>1</v>
      </c>
      <c r="D45" s="2" t="s">
        <v>0</v>
      </c>
      <c r="E45" s="2" t="s">
        <v>9177</v>
      </c>
      <c r="F45" s="2" t="s">
        <v>9178</v>
      </c>
      <c r="G45" s="33">
        <v>23</v>
      </c>
      <c r="H45" s="38">
        <v>23</v>
      </c>
      <c r="I45" s="39" t="s">
        <v>6822</v>
      </c>
      <c r="J45" s="32" t="s">
        <v>6823</v>
      </c>
      <c r="K45" s="2">
        <v>0</v>
      </c>
      <c r="L45" s="2">
        <v>0</v>
      </c>
      <c r="M45" s="32">
        <v>210</v>
      </c>
      <c r="N45" s="2">
        <v>27.3</v>
      </c>
      <c r="O45" s="2">
        <v>0</v>
      </c>
      <c r="P45" s="2">
        <v>0</v>
      </c>
      <c r="Q45" s="32">
        <v>237.3</v>
      </c>
      <c r="S45" s="2" t="s">
        <v>1</v>
      </c>
    </row>
    <row r="46" spans="1:19" hidden="1" x14ac:dyDescent="0.25">
      <c r="A46" s="2" t="s">
        <v>9019</v>
      </c>
      <c r="B46" s="40">
        <v>45126</v>
      </c>
      <c r="C46" s="2" t="s">
        <v>1</v>
      </c>
      <c r="D46" s="2" t="s">
        <v>0</v>
      </c>
      <c r="E46" s="2" t="s">
        <v>9177</v>
      </c>
      <c r="F46" s="2" t="s">
        <v>9178</v>
      </c>
      <c r="G46" s="33">
        <v>22</v>
      </c>
      <c r="H46" s="38">
        <v>22</v>
      </c>
      <c r="I46" s="39" t="s">
        <v>9150</v>
      </c>
      <c r="J46" s="32" t="s">
        <v>9075</v>
      </c>
      <c r="K46" s="2">
        <v>0</v>
      </c>
      <c r="L46" s="2">
        <v>0</v>
      </c>
      <c r="M46" s="32">
        <v>288.7</v>
      </c>
      <c r="N46" s="2">
        <v>37.530999999999999</v>
      </c>
      <c r="O46" s="2">
        <v>0</v>
      </c>
      <c r="P46" s="2">
        <v>0</v>
      </c>
      <c r="Q46" s="32">
        <v>326.23099999999999</v>
      </c>
      <c r="S46" s="2" t="s">
        <v>1</v>
      </c>
    </row>
    <row r="47" spans="1:19" hidden="1" x14ac:dyDescent="0.25">
      <c r="A47" s="2" t="s">
        <v>9019</v>
      </c>
      <c r="B47" s="40">
        <v>45126</v>
      </c>
      <c r="C47" s="2" t="s">
        <v>1</v>
      </c>
      <c r="D47" s="2" t="s">
        <v>0</v>
      </c>
      <c r="E47" s="2" t="s">
        <v>9177</v>
      </c>
      <c r="F47" s="2" t="s">
        <v>9178</v>
      </c>
      <c r="G47" s="33">
        <v>21</v>
      </c>
      <c r="H47" s="38">
        <v>21</v>
      </c>
      <c r="I47" s="39" t="s">
        <v>9150</v>
      </c>
      <c r="J47" s="32" t="s">
        <v>9075</v>
      </c>
      <c r="K47" s="2">
        <v>0</v>
      </c>
      <c r="L47" s="2">
        <v>0</v>
      </c>
      <c r="M47" s="32">
        <v>300</v>
      </c>
      <c r="N47" s="2">
        <v>39</v>
      </c>
      <c r="O47" s="2">
        <v>0</v>
      </c>
      <c r="P47" s="2">
        <v>0</v>
      </c>
      <c r="Q47" s="32">
        <v>339</v>
      </c>
      <c r="S47" s="2" t="s">
        <v>1</v>
      </c>
    </row>
    <row r="48" spans="1:19" hidden="1" x14ac:dyDescent="0.25">
      <c r="A48" s="2" t="s">
        <v>9019</v>
      </c>
      <c r="B48" s="40">
        <v>45124</v>
      </c>
      <c r="C48" s="2" t="s">
        <v>1</v>
      </c>
      <c r="D48" s="2" t="s">
        <v>0</v>
      </c>
      <c r="E48" s="2" t="s">
        <v>9177</v>
      </c>
      <c r="F48" s="2" t="s">
        <v>9178</v>
      </c>
      <c r="G48" s="33">
        <v>20</v>
      </c>
      <c r="H48" s="38">
        <v>20</v>
      </c>
      <c r="I48" s="39" t="s">
        <v>6822</v>
      </c>
      <c r="J48" s="32" t="s">
        <v>6823</v>
      </c>
      <c r="K48" s="2">
        <v>0</v>
      </c>
      <c r="L48" s="2">
        <v>0</v>
      </c>
      <c r="M48" s="32">
        <v>10</v>
      </c>
      <c r="N48" s="2">
        <v>1.3</v>
      </c>
      <c r="O48" s="2">
        <v>0</v>
      </c>
      <c r="P48" s="2">
        <v>0</v>
      </c>
      <c r="Q48" s="32">
        <v>11.3</v>
      </c>
      <c r="S48" s="2" t="s">
        <v>1</v>
      </c>
    </row>
    <row r="49" spans="1:19" hidden="1" x14ac:dyDescent="0.25">
      <c r="A49" s="2" t="s">
        <v>9019</v>
      </c>
      <c r="B49" s="40">
        <v>45120</v>
      </c>
      <c r="C49" s="2" t="s">
        <v>1</v>
      </c>
      <c r="D49" s="2" t="s">
        <v>0</v>
      </c>
      <c r="E49" s="2" t="s">
        <v>9177</v>
      </c>
      <c r="F49" s="2" t="s">
        <v>9178</v>
      </c>
      <c r="G49" s="33">
        <v>19</v>
      </c>
      <c r="H49" s="38">
        <v>19</v>
      </c>
      <c r="I49" s="39" t="s">
        <v>9150</v>
      </c>
      <c r="J49" s="32" t="s">
        <v>9075</v>
      </c>
      <c r="K49" s="2">
        <v>0</v>
      </c>
      <c r="L49" s="2">
        <v>0</v>
      </c>
      <c r="M49" s="32">
        <v>190</v>
      </c>
      <c r="N49" s="2">
        <v>24.7</v>
      </c>
      <c r="O49" s="2">
        <v>0</v>
      </c>
      <c r="P49" s="2">
        <v>0</v>
      </c>
      <c r="Q49" s="32">
        <v>214.7</v>
      </c>
      <c r="S49" s="2" t="s">
        <v>1</v>
      </c>
    </row>
    <row r="50" spans="1:19" hidden="1" x14ac:dyDescent="0.25">
      <c r="A50" s="2" t="s">
        <v>9019</v>
      </c>
      <c r="B50" s="40">
        <v>45120</v>
      </c>
      <c r="C50" s="2" t="s">
        <v>1</v>
      </c>
      <c r="D50" s="2" t="s">
        <v>0</v>
      </c>
      <c r="E50" s="2" t="s">
        <v>9177</v>
      </c>
      <c r="F50" s="2" t="s">
        <v>9178</v>
      </c>
      <c r="G50" s="33">
        <v>18</v>
      </c>
      <c r="H50" s="38">
        <v>18</v>
      </c>
      <c r="I50" s="39" t="s">
        <v>7676</v>
      </c>
      <c r="J50" s="32" t="s">
        <v>7675</v>
      </c>
      <c r="K50" s="2">
        <v>0</v>
      </c>
      <c r="L50" s="2">
        <v>0</v>
      </c>
      <c r="M50" s="32">
        <v>0</v>
      </c>
      <c r="N50" s="2">
        <v>0</v>
      </c>
      <c r="O50" s="2">
        <v>0</v>
      </c>
      <c r="P50" s="2">
        <v>0</v>
      </c>
      <c r="Q50" s="32">
        <v>0</v>
      </c>
      <c r="S50" s="2" t="s">
        <v>1</v>
      </c>
    </row>
    <row r="51" spans="1:19" hidden="1" x14ac:dyDescent="0.25">
      <c r="A51" s="2" t="s">
        <v>9019</v>
      </c>
      <c r="B51" s="40">
        <v>45117</v>
      </c>
      <c r="C51" s="2" t="s">
        <v>1</v>
      </c>
      <c r="D51" s="2" t="s">
        <v>0</v>
      </c>
      <c r="E51" s="2" t="s">
        <v>9177</v>
      </c>
      <c r="F51" s="2" t="s">
        <v>9178</v>
      </c>
      <c r="G51" s="33">
        <v>17</v>
      </c>
      <c r="H51" s="38">
        <v>17</v>
      </c>
      <c r="I51" s="39" t="s">
        <v>9089</v>
      </c>
      <c r="J51" s="32" t="s">
        <v>9090</v>
      </c>
      <c r="K51" s="2">
        <v>0</v>
      </c>
      <c r="L51" s="2">
        <v>0</v>
      </c>
      <c r="M51" s="32">
        <v>190.4</v>
      </c>
      <c r="N51" s="2">
        <v>24.752000000000002</v>
      </c>
      <c r="O51" s="2">
        <v>0</v>
      </c>
      <c r="P51" s="2">
        <v>0</v>
      </c>
      <c r="Q51" s="32">
        <v>215.15200000000002</v>
      </c>
      <c r="S51" s="2" t="s">
        <v>1</v>
      </c>
    </row>
    <row r="52" spans="1:19" hidden="1" x14ac:dyDescent="0.25">
      <c r="A52" s="2" t="s">
        <v>9019</v>
      </c>
      <c r="B52" s="40">
        <v>45113</v>
      </c>
      <c r="C52" s="2" t="s">
        <v>1</v>
      </c>
      <c r="D52" s="2" t="s">
        <v>0</v>
      </c>
      <c r="E52" s="2" t="s">
        <v>9177</v>
      </c>
      <c r="F52" s="2" t="s">
        <v>9178</v>
      </c>
      <c r="G52" s="33">
        <v>16</v>
      </c>
      <c r="H52" s="38">
        <v>16</v>
      </c>
      <c r="I52" s="39" t="s">
        <v>91</v>
      </c>
      <c r="J52" s="32" t="s">
        <v>92</v>
      </c>
      <c r="K52" s="2">
        <v>0</v>
      </c>
      <c r="L52" s="2">
        <v>0</v>
      </c>
      <c r="M52" s="32">
        <v>15</v>
      </c>
      <c r="N52" s="2">
        <v>1.9500000000000002</v>
      </c>
      <c r="O52" s="2">
        <v>0</v>
      </c>
      <c r="P52" s="2">
        <v>0</v>
      </c>
      <c r="Q52" s="32">
        <v>16.95</v>
      </c>
      <c r="S52" s="2" t="s">
        <v>1</v>
      </c>
    </row>
    <row r="53" spans="1:19" hidden="1" x14ac:dyDescent="0.25">
      <c r="A53" s="2" t="s">
        <v>9019</v>
      </c>
      <c r="B53" s="40">
        <v>45111</v>
      </c>
      <c r="C53" s="2" t="s">
        <v>1</v>
      </c>
      <c r="D53" s="2" t="s">
        <v>0</v>
      </c>
      <c r="E53" s="2" t="s">
        <v>9177</v>
      </c>
      <c r="F53" s="2" t="s">
        <v>9178</v>
      </c>
      <c r="G53" s="33">
        <v>15</v>
      </c>
      <c r="H53" s="38">
        <v>15</v>
      </c>
      <c r="I53" s="39" t="s">
        <v>91</v>
      </c>
      <c r="J53" s="32" t="s">
        <v>92</v>
      </c>
      <c r="K53" s="2">
        <v>0</v>
      </c>
      <c r="L53" s="2">
        <v>0</v>
      </c>
      <c r="M53" s="32">
        <v>20.8</v>
      </c>
      <c r="N53" s="2">
        <v>2.7040000000000002</v>
      </c>
      <c r="O53" s="2">
        <v>0</v>
      </c>
      <c r="P53" s="2">
        <v>0</v>
      </c>
      <c r="Q53" s="32">
        <v>23.504000000000001</v>
      </c>
      <c r="S53" s="2" t="s">
        <v>1</v>
      </c>
    </row>
    <row r="54" spans="1:19" hidden="1" x14ac:dyDescent="0.25">
      <c r="A54" s="2" t="s">
        <v>9019</v>
      </c>
      <c r="B54" s="40">
        <v>45111</v>
      </c>
      <c r="C54" s="2" t="s">
        <v>1</v>
      </c>
      <c r="D54" s="2" t="s">
        <v>0</v>
      </c>
      <c r="E54" s="2" t="s">
        <v>9177</v>
      </c>
      <c r="F54" s="2" t="s">
        <v>9178</v>
      </c>
      <c r="G54" s="33">
        <v>14</v>
      </c>
      <c r="H54" s="38">
        <v>14</v>
      </c>
      <c r="I54" s="39" t="s">
        <v>6822</v>
      </c>
      <c r="J54" s="32" t="s">
        <v>6823</v>
      </c>
      <c r="K54" s="2">
        <v>0</v>
      </c>
      <c r="L54" s="2">
        <v>0</v>
      </c>
      <c r="M54" s="32">
        <v>225</v>
      </c>
      <c r="N54" s="2">
        <v>29.25</v>
      </c>
      <c r="O54" s="2">
        <v>0</v>
      </c>
      <c r="P54" s="2">
        <v>0</v>
      </c>
      <c r="Q54" s="32">
        <v>254.25</v>
      </c>
      <c r="S54" s="2" t="s">
        <v>1</v>
      </c>
    </row>
    <row r="55" spans="1:19" hidden="1" x14ac:dyDescent="0.25">
      <c r="A55" s="2" t="s">
        <v>9019</v>
      </c>
      <c r="B55" s="40">
        <v>45110</v>
      </c>
      <c r="C55" s="2" t="s">
        <v>1</v>
      </c>
      <c r="D55" s="2" t="s">
        <v>0</v>
      </c>
      <c r="E55" s="2" t="s">
        <v>9177</v>
      </c>
      <c r="F55" s="2" t="s">
        <v>9178</v>
      </c>
      <c r="G55" s="33">
        <v>13</v>
      </c>
      <c r="H55" s="38">
        <v>13</v>
      </c>
      <c r="I55" s="39" t="s">
        <v>6822</v>
      </c>
      <c r="J55" s="32" t="s">
        <v>6823</v>
      </c>
      <c r="K55" s="2">
        <v>0</v>
      </c>
      <c r="L55" s="2">
        <v>0</v>
      </c>
      <c r="M55" s="32">
        <v>269.5</v>
      </c>
      <c r="N55" s="2">
        <v>35.035000000000004</v>
      </c>
      <c r="O55" s="2">
        <v>0</v>
      </c>
      <c r="P55" s="2">
        <v>0</v>
      </c>
      <c r="Q55" s="32">
        <v>304.53500000000003</v>
      </c>
      <c r="S55" s="2" t="s">
        <v>1</v>
      </c>
    </row>
    <row r="56" spans="1:19" hidden="1" x14ac:dyDescent="0.25">
      <c r="A56" s="2" t="s">
        <v>8489</v>
      </c>
      <c r="B56" s="40">
        <v>45107</v>
      </c>
      <c r="C56" s="2" t="s">
        <v>1</v>
      </c>
      <c r="D56" s="2" t="s">
        <v>0</v>
      </c>
      <c r="E56" s="2" t="s">
        <v>9177</v>
      </c>
      <c r="F56" s="2" t="s">
        <v>9178</v>
      </c>
      <c r="G56" s="33">
        <v>12</v>
      </c>
      <c r="H56" s="38">
        <v>12</v>
      </c>
      <c r="I56" s="39" t="s">
        <v>9089</v>
      </c>
      <c r="J56" s="32" t="s">
        <v>9090</v>
      </c>
      <c r="K56" s="2">
        <v>0</v>
      </c>
      <c r="L56" s="2">
        <v>0</v>
      </c>
      <c r="M56" s="32">
        <v>600</v>
      </c>
      <c r="N56" s="2">
        <v>78</v>
      </c>
      <c r="O56" s="2">
        <v>0</v>
      </c>
      <c r="P56" s="2">
        <v>0</v>
      </c>
      <c r="Q56" s="32">
        <v>678</v>
      </c>
      <c r="S56" s="2" t="s">
        <v>1</v>
      </c>
    </row>
    <row r="57" spans="1:19" hidden="1" x14ac:dyDescent="0.25">
      <c r="A57" s="2" t="s">
        <v>8489</v>
      </c>
      <c r="B57" s="40">
        <v>45100</v>
      </c>
      <c r="C57" s="2" t="s">
        <v>1</v>
      </c>
      <c r="D57" s="2" t="s">
        <v>0</v>
      </c>
      <c r="E57" s="2" t="s">
        <v>9177</v>
      </c>
      <c r="F57" s="2" t="s">
        <v>9178</v>
      </c>
      <c r="G57" s="33">
        <v>11</v>
      </c>
      <c r="H57" s="38">
        <v>11</v>
      </c>
      <c r="I57" s="39" t="s">
        <v>9089</v>
      </c>
      <c r="J57" s="32" t="s">
        <v>9090</v>
      </c>
      <c r="K57" s="2">
        <v>0</v>
      </c>
      <c r="L57" s="2">
        <v>0</v>
      </c>
      <c r="M57" s="32">
        <v>99.2</v>
      </c>
      <c r="N57" s="2">
        <v>12.896000000000001</v>
      </c>
      <c r="O57" s="2">
        <v>0</v>
      </c>
      <c r="P57" s="2">
        <v>0</v>
      </c>
      <c r="Q57" s="32">
        <v>112.096</v>
      </c>
      <c r="S57" s="2" t="s">
        <v>1</v>
      </c>
    </row>
    <row r="58" spans="1:19" hidden="1" x14ac:dyDescent="0.25">
      <c r="A58" s="2" t="s">
        <v>8489</v>
      </c>
      <c r="B58" s="40">
        <v>45099</v>
      </c>
      <c r="C58" s="2" t="s">
        <v>1</v>
      </c>
      <c r="D58" s="2" t="s">
        <v>0</v>
      </c>
      <c r="E58" s="2" t="s">
        <v>9177</v>
      </c>
      <c r="F58" s="2" t="s">
        <v>9178</v>
      </c>
      <c r="G58" s="33">
        <v>10</v>
      </c>
      <c r="H58" s="38">
        <v>10</v>
      </c>
      <c r="I58" s="39" t="s">
        <v>9089</v>
      </c>
      <c r="J58" s="32" t="s">
        <v>9090</v>
      </c>
      <c r="K58" s="2">
        <v>0</v>
      </c>
      <c r="L58" s="2">
        <v>0</v>
      </c>
      <c r="M58" s="32">
        <v>78</v>
      </c>
      <c r="N58" s="2">
        <v>10.14</v>
      </c>
      <c r="O58" s="2">
        <v>0</v>
      </c>
      <c r="P58" s="2">
        <v>0</v>
      </c>
      <c r="Q58" s="32">
        <v>88.14</v>
      </c>
      <c r="S58" s="2" t="s">
        <v>1</v>
      </c>
    </row>
    <row r="59" spans="1:19" hidden="1" x14ac:dyDescent="0.25">
      <c r="A59" s="2" t="s">
        <v>8489</v>
      </c>
      <c r="B59" s="40">
        <v>45091</v>
      </c>
      <c r="C59" s="2" t="s">
        <v>1</v>
      </c>
      <c r="D59" s="2" t="s">
        <v>0</v>
      </c>
      <c r="E59" s="2" t="s">
        <v>9177</v>
      </c>
      <c r="F59" s="2" t="s">
        <v>9178</v>
      </c>
      <c r="G59" s="33">
        <v>9</v>
      </c>
      <c r="H59" s="38">
        <v>9</v>
      </c>
      <c r="I59" s="39" t="s">
        <v>9089</v>
      </c>
      <c r="J59" s="32" t="s">
        <v>9090</v>
      </c>
      <c r="K59" s="2">
        <v>0</v>
      </c>
      <c r="L59" s="2">
        <v>0</v>
      </c>
      <c r="M59" s="32">
        <v>120</v>
      </c>
      <c r="N59" s="2">
        <v>15.600000000000001</v>
      </c>
      <c r="O59" s="2">
        <v>0</v>
      </c>
      <c r="P59" s="2">
        <v>0</v>
      </c>
      <c r="Q59" s="32">
        <v>135.6</v>
      </c>
      <c r="S59" s="2" t="s">
        <v>1</v>
      </c>
    </row>
    <row r="60" spans="1:19" hidden="1" x14ac:dyDescent="0.25">
      <c r="A60" s="2" t="s">
        <v>8489</v>
      </c>
      <c r="B60" s="40">
        <v>45086</v>
      </c>
      <c r="C60" s="2" t="s">
        <v>1</v>
      </c>
      <c r="D60" s="2" t="s">
        <v>0</v>
      </c>
      <c r="E60" s="2" t="s">
        <v>9177</v>
      </c>
      <c r="F60" s="2" t="s">
        <v>9178</v>
      </c>
      <c r="G60" s="33">
        <v>8</v>
      </c>
      <c r="H60" s="38">
        <v>8</v>
      </c>
      <c r="I60" s="39" t="s">
        <v>9089</v>
      </c>
      <c r="J60" s="32" t="s">
        <v>9090</v>
      </c>
      <c r="K60" s="2">
        <v>0</v>
      </c>
      <c r="L60" s="2">
        <v>0</v>
      </c>
      <c r="M60" s="32">
        <v>100</v>
      </c>
      <c r="N60" s="2">
        <v>13</v>
      </c>
      <c r="O60" s="2">
        <v>0</v>
      </c>
      <c r="P60" s="2">
        <v>0</v>
      </c>
      <c r="Q60" s="32">
        <v>113</v>
      </c>
      <c r="S60" s="2" t="s">
        <v>1</v>
      </c>
    </row>
    <row r="61" spans="1:19" hidden="1" x14ac:dyDescent="0.25">
      <c r="A61" s="2" t="s">
        <v>8489</v>
      </c>
      <c r="B61" s="40">
        <v>45086</v>
      </c>
      <c r="C61" s="2" t="s">
        <v>1</v>
      </c>
      <c r="D61" s="2" t="s">
        <v>0</v>
      </c>
      <c r="E61" s="2" t="s">
        <v>9177</v>
      </c>
      <c r="F61" s="2" t="s">
        <v>9178</v>
      </c>
      <c r="G61" s="33">
        <v>7</v>
      </c>
      <c r="H61" s="38">
        <v>7</v>
      </c>
      <c r="I61" s="39" t="s">
        <v>9089</v>
      </c>
      <c r="J61" s="32" t="s">
        <v>9090</v>
      </c>
      <c r="K61" s="2">
        <v>0</v>
      </c>
      <c r="L61" s="2">
        <v>0</v>
      </c>
      <c r="M61" s="32">
        <v>245</v>
      </c>
      <c r="N61" s="2">
        <v>31.85</v>
      </c>
      <c r="O61" s="2">
        <v>0</v>
      </c>
      <c r="P61" s="2">
        <v>0</v>
      </c>
      <c r="Q61" s="32">
        <v>276.85000000000002</v>
      </c>
      <c r="S61" s="2" t="s">
        <v>1</v>
      </c>
    </row>
    <row r="62" spans="1:19" hidden="1" x14ac:dyDescent="0.25">
      <c r="A62" s="2" t="s">
        <v>8489</v>
      </c>
      <c r="B62" s="40">
        <v>45086</v>
      </c>
      <c r="C62" s="2" t="s">
        <v>1</v>
      </c>
      <c r="D62" s="2" t="s">
        <v>0</v>
      </c>
      <c r="E62" s="2" t="s">
        <v>9177</v>
      </c>
      <c r="F62" s="2" t="s">
        <v>9178</v>
      </c>
      <c r="G62" s="33">
        <v>6</v>
      </c>
      <c r="H62" s="38">
        <v>6</v>
      </c>
      <c r="I62" s="39" t="s">
        <v>9089</v>
      </c>
      <c r="J62" s="32" t="s">
        <v>9090</v>
      </c>
      <c r="K62" s="2">
        <v>0</v>
      </c>
      <c r="L62" s="2">
        <v>0</v>
      </c>
      <c r="M62" s="32">
        <v>38</v>
      </c>
      <c r="N62" s="2">
        <v>4.9400000000000004</v>
      </c>
      <c r="O62" s="2">
        <v>0</v>
      </c>
      <c r="P62" s="2">
        <v>0</v>
      </c>
      <c r="Q62" s="32">
        <v>42.94</v>
      </c>
      <c r="S62" s="2" t="s">
        <v>1</v>
      </c>
    </row>
    <row r="63" spans="1:19" hidden="1" x14ac:dyDescent="0.25">
      <c r="A63" s="2" t="s">
        <v>8489</v>
      </c>
      <c r="B63" s="40">
        <v>45083</v>
      </c>
      <c r="C63" s="2" t="s">
        <v>1</v>
      </c>
      <c r="D63" s="2" t="s">
        <v>0</v>
      </c>
      <c r="E63" s="2" t="s">
        <v>9177</v>
      </c>
      <c r="F63" s="2" t="s">
        <v>9178</v>
      </c>
      <c r="G63" s="33">
        <v>5</v>
      </c>
      <c r="H63" s="38">
        <v>5</v>
      </c>
      <c r="I63" s="39" t="s">
        <v>9089</v>
      </c>
      <c r="J63" s="32" t="s">
        <v>9090</v>
      </c>
      <c r="K63" s="2">
        <v>0</v>
      </c>
      <c r="L63" s="2">
        <v>0</v>
      </c>
      <c r="M63" s="32">
        <v>98</v>
      </c>
      <c r="N63" s="2">
        <v>12.74</v>
      </c>
      <c r="O63" s="2">
        <v>0</v>
      </c>
      <c r="P63" s="2">
        <v>0</v>
      </c>
      <c r="Q63" s="32">
        <v>110.74</v>
      </c>
      <c r="S63" s="2" t="s">
        <v>1</v>
      </c>
    </row>
    <row r="64" spans="1:19" hidden="1" x14ac:dyDescent="0.25">
      <c r="A64" s="2" t="s">
        <v>8489</v>
      </c>
      <c r="B64" s="40">
        <v>45079</v>
      </c>
      <c r="C64" s="2" t="s">
        <v>1</v>
      </c>
      <c r="D64" s="2" t="s">
        <v>0</v>
      </c>
      <c r="E64" s="2" t="s">
        <v>9177</v>
      </c>
      <c r="F64" s="2" t="s">
        <v>9178</v>
      </c>
      <c r="G64" s="33">
        <v>4</v>
      </c>
      <c r="H64" s="38">
        <v>4</v>
      </c>
      <c r="I64" s="39" t="s">
        <v>9089</v>
      </c>
      <c r="J64" s="32" t="s">
        <v>9090</v>
      </c>
      <c r="K64" s="2">
        <v>0</v>
      </c>
      <c r="L64" s="2">
        <v>0</v>
      </c>
      <c r="M64" s="32">
        <v>55</v>
      </c>
      <c r="N64" s="2">
        <v>7.15</v>
      </c>
      <c r="O64" s="2">
        <v>0</v>
      </c>
      <c r="P64" s="2">
        <v>0</v>
      </c>
      <c r="Q64" s="32">
        <v>62.15</v>
      </c>
      <c r="S64" s="2" t="s">
        <v>1</v>
      </c>
    </row>
    <row r="65" spans="1:19" hidden="1" x14ac:dyDescent="0.25">
      <c r="A65" s="2" t="s">
        <v>8489</v>
      </c>
      <c r="B65" s="40">
        <v>45079</v>
      </c>
      <c r="C65" s="2" t="s">
        <v>1</v>
      </c>
      <c r="D65" s="2" t="s">
        <v>0</v>
      </c>
      <c r="E65" s="2" t="s">
        <v>9177</v>
      </c>
      <c r="F65" s="2" t="s">
        <v>9178</v>
      </c>
      <c r="G65" s="33">
        <v>3</v>
      </c>
      <c r="H65" s="38">
        <v>3</v>
      </c>
      <c r="I65" s="39" t="s">
        <v>9089</v>
      </c>
      <c r="J65" s="32" t="s">
        <v>9090</v>
      </c>
      <c r="K65" s="2">
        <v>0</v>
      </c>
      <c r="L65" s="2">
        <v>0</v>
      </c>
      <c r="M65" s="32">
        <v>36</v>
      </c>
      <c r="N65" s="2">
        <v>4.68</v>
      </c>
      <c r="O65" s="2">
        <v>0</v>
      </c>
      <c r="P65" s="2">
        <v>0</v>
      </c>
      <c r="Q65" s="32">
        <v>40.68</v>
      </c>
      <c r="S65" s="2" t="s">
        <v>1</v>
      </c>
    </row>
    <row r="66" spans="1:19" hidden="1" x14ac:dyDescent="0.25">
      <c r="A66" s="2" t="s">
        <v>8489</v>
      </c>
      <c r="B66" s="40">
        <v>45079</v>
      </c>
      <c r="C66" s="2" t="s">
        <v>1</v>
      </c>
      <c r="D66" s="2" t="s">
        <v>0</v>
      </c>
      <c r="E66" s="2" t="s">
        <v>9177</v>
      </c>
      <c r="F66" s="2" t="s">
        <v>9178</v>
      </c>
      <c r="G66" s="33">
        <v>2</v>
      </c>
      <c r="H66" s="38">
        <v>2</v>
      </c>
      <c r="I66" s="39" t="s">
        <v>9089</v>
      </c>
      <c r="J66" s="32" t="s">
        <v>9090</v>
      </c>
      <c r="K66" s="2">
        <v>0</v>
      </c>
      <c r="L66" s="2">
        <v>0</v>
      </c>
      <c r="M66" s="32">
        <v>41</v>
      </c>
      <c r="N66" s="2">
        <v>5.33</v>
      </c>
      <c r="O66" s="2">
        <v>0</v>
      </c>
      <c r="P66" s="2">
        <v>0</v>
      </c>
      <c r="Q66" s="32">
        <v>46.33</v>
      </c>
      <c r="S66" s="2" t="s">
        <v>1</v>
      </c>
    </row>
    <row r="67" spans="1:19" hidden="1" x14ac:dyDescent="0.25">
      <c r="A67" s="2" t="s">
        <v>8489</v>
      </c>
      <c r="B67" s="40">
        <v>45079</v>
      </c>
      <c r="C67" s="2" t="s">
        <v>1</v>
      </c>
      <c r="D67" s="2" t="s">
        <v>0</v>
      </c>
      <c r="E67" s="2" t="s">
        <v>9177</v>
      </c>
      <c r="F67" s="2" t="s">
        <v>9178</v>
      </c>
      <c r="G67" s="33">
        <v>1</v>
      </c>
      <c r="H67" s="38">
        <v>1</v>
      </c>
      <c r="I67" s="39" t="s">
        <v>9089</v>
      </c>
      <c r="J67" s="32" t="s">
        <v>9090</v>
      </c>
      <c r="K67" s="2">
        <v>0</v>
      </c>
      <c r="L67" s="2">
        <v>0</v>
      </c>
      <c r="M67" s="32">
        <v>126.5</v>
      </c>
      <c r="N67" s="2">
        <v>16.445</v>
      </c>
      <c r="O67" s="2">
        <v>0</v>
      </c>
      <c r="P67" s="2">
        <v>0</v>
      </c>
      <c r="Q67" s="32">
        <v>142.94499999999999</v>
      </c>
      <c r="S67" s="2" t="s">
        <v>1</v>
      </c>
    </row>
    <row r="68" spans="1:19" hidden="1" x14ac:dyDescent="0.25">
      <c r="A68" s="2" t="s">
        <v>8490</v>
      </c>
      <c r="B68" s="40">
        <v>45070</v>
      </c>
      <c r="C68" s="2" t="s">
        <v>1</v>
      </c>
      <c r="D68" s="2" t="s">
        <v>0</v>
      </c>
      <c r="E68" s="2" t="s">
        <v>9106</v>
      </c>
      <c r="F68" s="2" t="s">
        <v>9107</v>
      </c>
      <c r="G68" s="33">
        <v>250</v>
      </c>
      <c r="H68" s="38">
        <v>250</v>
      </c>
      <c r="I68" s="39" t="s">
        <v>9155</v>
      </c>
      <c r="J68" s="32" t="s">
        <v>9156</v>
      </c>
      <c r="K68" s="2">
        <v>0</v>
      </c>
      <c r="L68" s="2">
        <v>0</v>
      </c>
      <c r="M68" s="32">
        <v>330</v>
      </c>
      <c r="N68" s="2">
        <v>42.9</v>
      </c>
      <c r="O68" s="2">
        <v>0</v>
      </c>
      <c r="P68" s="2">
        <v>0</v>
      </c>
      <c r="Q68" s="32">
        <v>372.9</v>
      </c>
      <c r="S68" s="2" t="s">
        <v>1</v>
      </c>
    </row>
    <row r="69" spans="1:19" hidden="1" x14ac:dyDescent="0.25">
      <c r="A69" s="2" t="s">
        <v>8490</v>
      </c>
      <c r="B69" s="40">
        <v>45064</v>
      </c>
      <c r="C69" s="2" t="s">
        <v>1</v>
      </c>
      <c r="D69" s="2" t="s">
        <v>0</v>
      </c>
      <c r="E69" s="2" t="s">
        <v>9106</v>
      </c>
      <c r="F69" s="2" t="s">
        <v>9107</v>
      </c>
      <c r="G69" s="33">
        <v>249</v>
      </c>
      <c r="H69" s="38">
        <v>249</v>
      </c>
      <c r="I69" s="39" t="s">
        <v>9153</v>
      </c>
      <c r="J69" s="32" t="s">
        <v>9154</v>
      </c>
      <c r="K69" s="2">
        <v>0</v>
      </c>
      <c r="L69" s="2">
        <v>0</v>
      </c>
      <c r="M69" s="32">
        <v>50</v>
      </c>
      <c r="N69" s="2">
        <v>6.5</v>
      </c>
      <c r="O69" s="2">
        <v>0</v>
      </c>
      <c r="P69" s="2">
        <v>0</v>
      </c>
      <c r="Q69" s="32">
        <v>56.5</v>
      </c>
      <c r="S69" s="2" t="s">
        <v>1</v>
      </c>
    </row>
    <row r="70" spans="1:19" hidden="1" x14ac:dyDescent="0.25">
      <c r="A70" s="2" t="s">
        <v>8490</v>
      </c>
      <c r="B70" s="40">
        <v>45064</v>
      </c>
      <c r="C70" s="2" t="s">
        <v>1</v>
      </c>
      <c r="D70" s="2" t="s">
        <v>0</v>
      </c>
      <c r="E70" s="2" t="s">
        <v>9106</v>
      </c>
      <c r="F70" s="2" t="s">
        <v>9107</v>
      </c>
      <c r="G70" s="33">
        <v>248</v>
      </c>
      <c r="H70" s="38">
        <v>248</v>
      </c>
      <c r="I70" s="39" t="s">
        <v>3561</v>
      </c>
      <c r="J70" s="32" t="s">
        <v>3562</v>
      </c>
      <c r="K70" s="2">
        <v>0</v>
      </c>
      <c r="L70" s="2">
        <v>0</v>
      </c>
      <c r="M70" s="32">
        <v>15</v>
      </c>
      <c r="N70" s="2">
        <v>1.9500000000000002</v>
      </c>
      <c r="O70" s="2">
        <v>0</v>
      </c>
      <c r="P70" s="2">
        <v>0</v>
      </c>
      <c r="Q70" s="32">
        <v>16.95</v>
      </c>
      <c r="S70" s="2" t="s">
        <v>1</v>
      </c>
    </row>
    <row r="71" spans="1:19" hidden="1" x14ac:dyDescent="0.25">
      <c r="A71" s="2" t="s">
        <v>8490</v>
      </c>
      <c r="B71" s="40">
        <v>45064</v>
      </c>
      <c r="C71" s="2" t="s">
        <v>1</v>
      </c>
      <c r="D71" s="2" t="s">
        <v>0</v>
      </c>
      <c r="E71" s="2" t="s">
        <v>9106</v>
      </c>
      <c r="F71" s="2" t="s">
        <v>9107</v>
      </c>
      <c r="G71" s="33">
        <v>247</v>
      </c>
      <c r="H71" s="38">
        <v>247</v>
      </c>
      <c r="I71" s="39" t="s">
        <v>3561</v>
      </c>
      <c r="J71" s="32" t="s">
        <v>3562</v>
      </c>
      <c r="K71" s="2">
        <v>0</v>
      </c>
      <c r="L71" s="2">
        <v>0</v>
      </c>
      <c r="M71" s="32">
        <v>15</v>
      </c>
      <c r="N71" s="2">
        <v>1.9500000000000002</v>
      </c>
      <c r="O71" s="2">
        <v>0</v>
      </c>
      <c r="P71" s="2">
        <v>0</v>
      </c>
      <c r="Q71" s="32">
        <v>16.95</v>
      </c>
      <c r="S71" s="2" t="s">
        <v>1</v>
      </c>
    </row>
    <row r="72" spans="1:19" hidden="1" x14ac:dyDescent="0.25">
      <c r="A72" s="2" t="s">
        <v>8490</v>
      </c>
      <c r="B72" s="40">
        <v>45061</v>
      </c>
      <c r="C72" s="2" t="s">
        <v>1</v>
      </c>
      <c r="D72" s="2" t="s">
        <v>0</v>
      </c>
      <c r="E72" s="2" t="s">
        <v>9106</v>
      </c>
      <c r="F72" s="2" t="s">
        <v>9107</v>
      </c>
      <c r="G72" s="33">
        <v>246</v>
      </c>
      <c r="H72" s="38">
        <v>246</v>
      </c>
      <c r="I72" s="39" t="s">
        <v>9089</v>
      </c>
      <c r="J72" s="32" t="s">
        <v>9090</v>
      </c>
      <c r="K72" s="2">
        <v>0</v>
      </c>
      <c r="L72" s="2">
        <v>0</v>
      </c>
      <c r="M72" s="32">
        <v>98</v>
      </c>
      <c r="N72" s="2">
        <v>12.74</v>
      </c>
      <c r="O72" s="2">
        <v>0</v>
      </c>
      <c r="P72" s="2">
        <v>0</v>
      </c>
      <c r="Q72" s="32">
        <v>110.74</v>
      </c>
      <c r="S72" s="2" t="s">
        <v>1</v>
      </c>
    </row>
    <row r="73" spans="1:19" hidden="1" x14ac:dyDescent="0.25">
      <c r="A73" s="2" t="s">
        <v>8490</v>
      </c>
      <c r="B73" s="40">
        <v>45054</v>
      </c>
      <c r="C73" s="2" t="s">
        <v>1</v>
      </c>
      <c r="D73" s="2" t="s">
        <v>0</v>
      </c>
      <c r="E73" s="2" t="s">
        <v>9106</v>
      </c>
      <c r="F73" s="2" t="s">
        <v>9107</v>
      </c>
      <c r="G73" s="33">
        <v>245</v>
      </c>
      <c r="H73" s="38">
        <v>245</v>
      </c>
      <c r="I73" s="39" t="s">
        <v>9151</v>
      </c>
      <c r="J73" s="32" t="s">
        <v>9152</v>
      </c>
      <c r="K73" s="2">
        <v>0</v>
      </c>
      <c r="L73" s="2">
        <v>0</v>
      </c>
      <c r="M73" s="32">
        <v>30</v>
      </c>
      <c r="N73" s="2">
        <v>3.9000000000000004</v>
      </c>
      <c r="O73" s="2">
        <v>0</v>
      </c>
      <c r="P73" s="2">
        <v>0</v>
      </c>
      <c r="Q73" s="32">
        <v>33.9</v>
      </c>
      <c r="S73" s="2" t="s">
        <v>1</v>
      </c>
    </row>
    <row r="74" spans="1:19" hidden="1" x14ac:dyDescent="0.25">
      <c r="A74" s="2" t="s">
        <v>8490</v>
      </c>
      <c r="B74" s="40">
        <v>45054</v>
      </c>
      <c r="C74" s="2" t="s">
        <v>1</v>
      </c>
      <c r="D74" s="2" t="s">
        <v>0</v>
      </c>
      <c r="E74" s="2" t="s">
        <v>9106</v>
      </c>
      <c r="F74" s="2" t="s">
        <v>9107</v>
      </c>
      <c r="G74" s="33">
        <v>244</v>
      </c>
      <c r="H74" s="38">
        <v>244</v>
      </c>
      <c r="I74" s="39" t="s">
        <v>9150</v>
      </c>
      <c r="J74" s="32" t="s">
        <v>9075</v>
      </c>
      <c r="K74" s="2">
        <v>0</v>
      </c>
      <c r="L74" s="2">
        <v>0</v>
      </c>
      <c r="M74" s="32">
        <v>474</v>
      </c>
      <c r="N74" s="2">
        <v>61.620000000000005</v>
      </c>
      <c r="O74" s="2">
        <v>0</v>
      </c>
      <c r="P74" s="2">
        <v>0</v>
      </c>
      <c r="Q74" s="32">
        <v>535.62</v>
      </c>
      <c r="S74" s="2" t="s">
        <v>1</v>
      </c>
    </row>
    <row r="75" spans="1:19" hidden="1" x14ac:dyDescent="0.25">
      <c r="A75" s="2" t="s">
        <v>8490</v>
      </c>
      <c r="B75" s="40">
        <v>45051</v>
      </c>
      <c r="C75" s="2" t="s">
        <v>1</v>
      </c>
      <c r="D75" s="2" t="s">
        <v>0</v>
      </c>
      <c r="E75" s="2" t="s">
        <v>9106</v>
      </c>
      <c r="F75" s="2" t="s">
        <v>9107</v>
      </c>
      <c r="G75" s="33">
        <v>243</v>
      </c>
      <c r="H75" s="38">
        <v>243</v>
      </c>
      <c r="I75" s="39" t="s">
        <v>1375</v>
      </c>
      <c r="J75" s="32" t="s">
        <v>1376</v>
      </c>
      <c r="K75" s="2">
        <v>0</v>
      </c>
      <c r="L75" s="2">
        <v>0</v>
      </c>
      <c r="M75" s="32">
        <v>572</v>
      </c>
      <c r="N75" s="2">
        <v>74.36</v>
      </c>
      <c r="O75" s="2">
        <v>0</v>
      </c>
      <c r="P75" s="2">
        <v>0</v>
      </c>
      <c r="Q75" s="32">
        <v>646.36</v>
      </c>
      <c r="S75" s="2" t="s">
        <v>1</v>
      </c>
    </row>
    <row r="76" spans="1:19" hidden="1" x14ac:dyDescent="0.25">
      <c r="A76" s="2" t="s">
        <v>8490</v>
      </c>
      <c r="B76" s="40">
        <v>45051</v>
      </c>
      <c r="C76" s="2" t="s">
        <v>1</v>
      </c>
      <c r="D76" s="2" t="s">
        <v>0</v>
      </c>
      <c r="E76" s="2" t="s">
        <v>9106</v>
      </c>
      <c r="F76" s="2" t="s">
        <v>9107</v>
      </c>
      <c r="G76" s="33">
        <v>242</v>
      </c>
      <c r="H76" s="38">
        <v>242</v>
      </c>
      <c r="I76" s="39" t="s">
        <v>9149</v>
      </c>
      <c r="J76" s="32" t="s">
        <v>9077</v>
      </c>
      <c r="K76" s="2">
        <v>0</v>
      </c>
      <c r="L76" s="2">
        <v>0</v>
      </c>
      <c r="M76" s="32">
        <v>134.5</v>
      </c>
      <c r="N76" s="2">
        <v>17.484999999999999</v>
      </c>
      <c r="O76" s="2">
        <v>0</v>
      </c>
      <c r="P76" s="2">
        <v>0</v>
      </c>
      <c r="Q76" s="32">
        <v>151.98500000000001</v>
      </c>
      <c r="S76" s="2" t="s">
        <v>1</v>
      </c>
    </row>
    <row r="77" spans="1:19" hidden="1" x14ac:dyDescent="0.25">
      <c r="A77" s="2" t="s">
        <v>8488</v>
      </c>
      <c r="B77" s="40">
        <v>45042</v>
      </c>
      <c r="C77" s="2" t="s">
        <v>1</v>
      </c>
      <c r="D77" s="2" t="s">
        <v>0</v>
      </c>
      <c r="E77" s="2" t="s">
        <v>9106</v>
      </c>
      <c r="F77" s="2" t="s">
        <v>9107</v>
      </c>
      <c r="G77" s="33">
        <v>240</v>
      </c>
      <c r="H77" s="38">
        <v>240</v>
      </c>
      <c r="I77" s="39" t="s">
        <v>7676</v>
      </c>
      <c r="J77" s="32" t="s">
        <v>7675</v>
      </c>
      <c r="K77" s="2">
        <v>0</v>
      </c>
      <c r="L77" s="2">
        <v>0</v>
      </c>
      <c r="M77" s="32">
        <v>0</v>
      </c>
      <c r="N77" s="2">
        <v>0</v>
      </c>
      <c r="O77" s="2">
        <v>0</v>
      </c>
      <c r="P77" s="2">
        <v>0</v>
      </c>
      <c r="Q77" s="32">
        <v>0</v>
      </c>
      <c r="S77" s="2" t="s">
        <v>1</v>
      </c>
    </row>
    <row r="78" spans="1:19" hidden="1" x14ac:dyDescent="0.25">
      <c r="A78" s="2" t="s">
        <v>8488</v>
      </c>
      <c r="B78" s="40">
        <v>45042</v>
      </c>
      <c r="C78" s="2" t="s">
        <v>1</v>
      </c>
      <c r="D78" s="2" t="s">
        <v>0</v>
      </c>
      <c r="E78" s="2" t="s">
        <v>9106</v>
      </c>
      <c r="F78" s="2" t="s">
        <v>9107</v>
      </c>
      <c r="G78" s="33">
        <v>239</v>
      </c>
      <c r="H78" s="38">
        <v>239</v>
      </c>
      <c r="I78" s="39" t="s">
        <v>6822</v>
      </c>
      <c r="J78" s="32" t="s">
        <v>6823</v>
      </c>
      <c r="K78" s="2">
        <v>0</v>
      </c>
      <c r="L78" s="2">
        <v>0</v>
      </c>
      <c r="M78" s="32">
        <v>100</v>
      </c>
      <c r="N78" s="2">
        <v>13</v>
      </c>
      <c r="O78" s="2">
        <v>0</v>
      </c>
      <c r="P78" s="2">
        <v>0</v>
      </c>
      <c r="Q78" s="32">
        <v>113</v>
      </c>
      <c r="S78" s="2" t="s">
        <v>1</v>
      </c>
    </row>
    <row r="79" spans="1:19" hidden="1" x14ac:dyDescent="0.25">
      <c r="A79" s="2" t="s">
        <v>8488</v>
      </c>
      <c r="B79" s="40">
        <v>45037</v>
      </c>
      <c r="C79" s="2" t="s">
        <v>1</v>
      </c>
      <c r="D79" s="2" t="s">
        <v>0</v>
      </c>
      <c r="E79" s="2" t="s">
        <v>9106</v>
      </c>
      <c r="F79" s="2" t="s">
        <v>9107</v>
      </c>
      <c r="G79" s="33">
        <v>238</v>
      </c>
      <c r="H79" s="38">
        <v>238</v>
      </c>
      <c r="I79" s="39" t="s">
        <v>6822</v>
      </c>
      <c r="J79" s="32" t="s">
        <v>6823</v>
      </c>
      <c r="K79" s="2">
        <v>0</v>
      </c>
      <c r="L79" s="2">
        <v>0</v>
      </c>
      <c r="M79" s="32">
        <v>20</v>
      </c>
      <c r="N79" s="2">
        <v>2.6</v>
      </c>
      <c r="O79" s="2">
        <v>0</v>
      </c>
      <c r="P79" s="2">
        <v>0</v>
      </c>
      <c r="Q79" s="32">
        <v>22.6</v>
      </c>
      <c r="S79" s="2" t="s">
        <v>1</v>
      </c>
    </row>
    <row r="80" spans="1:19" hidden="1" x14ac:dyDescent="0.25">
      <c r="A80" s="2" t="s">
        <v>8488</v>
      </c>
      <c r="B80" s="40">
        <v>45035</v>
      </c>
      <c r="C80" s="2" t="s">
        <v>1</v>
      </c>
      <c r="D80" s="2" t="s">
        <v>0</v>
      </c>
      <c r="E80" s="2" t="s">
        <v>9106</v>
      </c>
      <c r="F80" s="2" t="s">
        <v>9107</v>
      </c>
      <c r="G80" s="33">
        <v>237</v>
      </c>
      <c r="H80" s="38">
        <v>237</v>
      </c>
      <c r="I80" s="39" t="s">
        <v>9110</v>
      </c>
      <c r="J80" s="32" t="s">
        <v>9111</v>
      </c>
      <c r="K80" s="2">
        <v>0</v>
      </c>
      <c r="L80" s="2">
        <v>0</v>
      </c>
      <c r="M80" s="32">
        <v>28.8</v>
      </c>
      <c r="N80" s="2">
        <v>3.7440000000000002</v>
      </c>
      <c r="O80" s="2">
        <v>0</v>
      </c>
      <c r="P80" s="2">
        <v>0</v>
      </c>
      <c r="Q80" s="32">
        <v>32.544000000000004</v>
      </c>
      <c r="S80" s="2" t="s">
        <v>1</v>
      </c>
    </row>
    <row r="81" spans="1:19" hidden="1" x14ac:dyDescent="0.25">
      <c r="A81" s="2" t="s">
        <v>8488</v>
      </c>
      <c r="B81" s="40">
        <v>45032</v>
      </c>
      <c r="C81" s="2" t="s">
        <v>1</v>
      </c>
      <c r="D81" s="2" t="s">
        <v>0</v>
      </c>
      <c r="E81" s="2" t="s">
        <v>9106</v>
      </c>
      <c r="F81" s="2" t="s">
        <v>9107</v>
      </c>
      <c r="G81" s="33">
        <v>236</v>
      </c>
      <c r="H81" s="38">
        <v>236</v>
      </c>
      <c r="I81" s="39" t="s">
        <v>9108</v>
      </c>
      <c r="J81" s="32" t="s">
        <v>9109</v>
      </c>
      <c r="K81" s="2">
        <v>0</v>
      </c>
      <c r="L81" s="2">
        <v>0</v>
      </c>
      <c r="M81" s="32">
        <v>180</v>
      </c>
      <c r="N81" s="2">
        <v>23.400000000000002</v>
      </c>
      <c r="O81" s="2">
        <v>0</v>
      </c>
      <c r="P81" s="2">
        <v>0</v>
      </c>
      <c r="Q81" s="32">
        <v>203.4</v>
      </c>
      <c r="S81" s="2" t="s">
        <v>1</v>
      </c>
    </row>
    <row r="82" spans="1:19" hidden="1" x14ac:dyDescent="0.25">
      <c r="A82" s="2" t="s">
        <v>8488</v>
      </c>
      <c r="B82" s="40">
        <v>45030</v>
      </c>
      <c r="C82" s="2" t="s">
        <v>1</v>
      </c>
      <c r="D82" s="2" t="s">
        <v>0</v>
      </c>
      <c r="E82" s="2" t="s">
        <v>9106</v>
      </c>
      <c r="F82" s="2" t="s">
        <v>9107</v>
      </c>
      <c r="G82" s="33">
        <v>235</v>
      </c>
      <c r="H82" s="38">
        <v>235</v>
      </c>
      <c r="I82" s="39" t="s">
        <v>9089</v>
      </c>
      <c r="J82" s="32" t="s">
        <v>9090</v>
      </c>
      <c r="K82" s="2">
        <v>0</v>
      </c>
      <c r="L82" s="2">
        <v>0</v>
      </c>
      <c r="M82" s="32">
        <v>98</v>
      </c>
      <c r="N82" s="2">
        <v>12.74</v>
      </c>
      <c r="O82" s="2">
        <v>0</v>
      </c>
      <c r="P82" s="2">
        <v>0</v>
      </c>
      <c r="Q82" s="32">
        <v>110.74</v>
      </c>
      <c r="S82" s="2" t="s">
        <v>1</v>
      </c>
    </row>
    <row r="83" spans="1:19" hidden="1" x14ac:dyDescent="0.25">
      <c r="A83" s="2" t="s">
        <v>8488</v>
      </c>
      <c r="B83" s="40">
        <v>45028</v>
      </c>
      <c r="C83" s="2" t="s">
        <v>1</v>
      </c>
      <c r="D83" s="2" t="s">
        <v>0</v>
      </c>
      <c r="E83" s="2" t="s">
        <v>9106</v>
      </c>
      <c r="F83" s="2" t="s">
        <v>9107</v>
      </c>
      <c r="G83" s="33">
        <v>234</v>
      </c>
      <c r="H83" s="38">
        <v>234</v>
      </c>
      <c r="I83" s="39" t="s">
        <v>9074</v>
      </c>
      <c r="J83" s="32" t="s">
        <v>9075</v>
      </c>
      <c r="K83" s="2">
        <v>0</v>
      </c>
      <c r="L83" s="2">
        <v>0</v>
      </c>
      <c r="M83" s="32">
        <v>80</v>
      </c>
      <c r="N83" s="2">
        <v>10.4</v>
      </c>
      <c r="O83" s="2">
        <v>0</v>
      </c>
      <c r="P83" s="2">
        <v>0</v>
      </c>
      <c r="Q83" s="32">
        <v>90.4</v>
      </c>
      <c r="S83" s="2" t="s">
        <v>1</v>
      </c>
    </row>
    <row r="84" spans="1:19" hidden="1" x14ac:dyDescent="0.25">
      <c r="A84" s="2" t="s">
        <v>8488</v>
      </c>
      <c r="B84" s="40">
        <v>45026</v>
      </c>
      <c r="C84" s="2" t="s">
        <v>1</v>
      </c>
      <c r="D84" s="2" t="s">
        <v>0</v>
      </c>
      <c r="E84" s="2" t="s">
        <v>9106</v>
      </c>
      <c r="F84" s="2" t="s">
        <v>9107</v>
      </c>
      <c r="G84" s="33">
        <v>233</v>
      </c>
      <c r="H84" s="38">
        <v>233</v>
      </c>
      <c r="I84" s="39" t="s">
        <v>7676</v>
      </c>
      <c r="J84" s="32" t="s">
        <v>7675</v>
      </c>
      <c r="K84" s="2">
        <v>0</v>
      </c>
      <c r="L84" s="2">
        <v>0</v>
      </c>
      <c r="M84" s="32">
        <v>0</v>
      </c>
      <c r="N84" s="2">
        <v>0</v>
      </c>
      <c r="O84" s="2">
        <v>0</v>
      </c>
      <c r="P84" s="2">
        <v>0</v>
      </c>
      <c r="Q84" s="32">
        <v>0</v>
      </c>
      <c r="S84" s="2" t="s">
        <v>1</v>
      </c>
    </row>
    <row r="85" spans="1:19" hidden="1" x14ac:dyDescent="0.25">
      <c r="A85" s="2" t="s">
        <v>8488</v>
      </c>
      <c r="B85" s="40">
        <v>45026</v>
      </c>
      <c r="C85" s="2" t="s">
        <v>1</v>
      </c>
      <c r="D85" s="2" t="s">
        <v>0</v>
      </c>
      <c r="E85" s="2" t="s">
        <v>9106</v>
      </c>
      <c r="F85" s="2" t="s">
        <v>9107</v>
      </c>
      <c r="G85" s="33">
        <v>232</v>
      </c>
      <c r="H85" s="38">
        <v>232</v>
      </c>
      <c r="I85" s="39" t="s">
        <v>7676</v>
      </c>
      <c r="J85" s="32" t="s">
        <v>7675</v>
      </c>
      <c r="K85" s="2">
        <v>0</v>
      </c>
      <c r="L85" s="2">
        <v>0</v>
      </c>
      <c r="M85" s="32">
        <v>0</v>
      </c>
      <c r="N85" s="2">
        <v>0</v>
      </c>
      <c r="O85" s="2">
        <v>0</v>
      </c>
      <c r="P85" s="2">
        <v>0</v>
      </c>
      <c r="Q85" s="32">
        <v>0</v>
      </c>
      <c r="S85" s="2" t="s">
        <v>1</v>
      </c>
    </row>
    <row r="86" spans="1:19" hidden="1" x14ac:dyDescent="0.25">
      <c r="A86" s="2" t="s">
        <v>8488</v>
      </c>
      <c r="B86" s="40">
        <v>45026</v>
      </c>
      <c r="C86" s="2" t="s">
        <v>1</v>
      </c>
      <c r="D86" s="2" t="s">
        <v>0</v>
      </c>
      <c r="E86" s="2" t="s">
        <v>9106</v>
      </c>
      <c r="F86" s="2" t="s">
        <v>9107</v>
      </c>
      <c r="G86" s="33">
        <v>231</v>
      </c>
      <c r="H86" s="38">
        <v>231</v>
      </c>
      <c r="I86" s="39" t="s">
        <v>6822</v>
      </c>
      <c r="J86" s="32" t="s">
        <v>6823</v>
      </c>
      <c r="K86" s="2">
        <v>0</v>
      </c>
      <c r="L86" s="2">
        <v>0</v>
      </c>
      <c r="M86" s="32">
        <v>981</v>
      </c>
      <c r="N86" s="2">
        <v>127.53</v>
      </c>
      <c r="O86" s="2">
        <v>0</v>
      </c>
      <c r="P86" s="2">
        <v>0</v>
      </c>
      <c r="Q86" s="32">
        <v>1108.53</v>
      </c>
      <c r="S86" s="2" t="s">
        <v>1</v>
      </c>
    </row>
    <row r="87" spans="1:19" hidden="1" x14ac:dyDescent="0.25">
      <c r="A87" s="2" t="s">
        <v>8488</v>
      </c>
      <c r="B87" s="40">
        <v>45020</v>
      </c>
      <c r="C87" s="2" t="s">
        <v>1</v>
      </c>
      <c r="D87" s="2" t="s">
        <v>0</v>
      </c>
      <c r="E87" s="2" t="s">
        <v>9106</v>
      </c>
      <c r="F87" s="2" t="s">
        <v>9107</v>
      </c>
      <c r="G87" s="33">
        <v>230</v>
      </c>
      <c r="H87" s="38">
        <v>230</v>
      </c>
      <c r="I87" s="39" t="s">
        <v>9097</v>
      </c>
      <c r="J87" s="32" t="s">
        <v>9098</v>
      </c>
      <c r="K87" s="2">
        <v>0</v>
      </c>
      <c r="L87" s="2">
        <v>0</v>
      </c>
      <c r="M87" s="32">
        <v>410</v>
      </c>
      <c r="N87" s="2">
        <v>53.300000000000004</v>
      </c>
      <c r="O87" s="2">
        <v>0</v>
      </c>
      <c r="P87" s="2">
        <v>0</v>
      </c>
      <c r="Q87" s="32">
        <v>463.3</v>
      </c>
      <c r="S87" s="2" t="s">
        <v>1</v>
      </c>
    </row>
    <row r="88" spans="1:19" ht="15.75" hidden="1" thickBot="1" x14ac:dyDescent="0.3">
      <c r="R88" s="15"/>
      <c r="S88" s="1"/>
    </row>
    <row r="89" spans="1:19" ht="15.75" thickBot="1" x14ac:dyDescent="0.3">
      <c r="A89" s="128"/>
      <c r="B89" s="128"/>
      <c r="C89" s="128"/>
      <c r="D89" s="128"/>
      <c r="E89" s="128"/>
      <c r="F89" s="128"/>
      <c r="G89" s="128"/>
      <c r="H89" s="128"/>
      <c r="I89" s="128"/>
      <c r="J89" s="129"/>
      <c r="K89" s="4">
        <f>+SUBTOTAL(9,Tabla2[VENTA EXENTA])</f>
        <v>0</v>
      </c>
      <c r="L89" s="4">
        <f>+SUBTOTAL(9,Tabla2[VENTA NO SUJETA])</f>
        <v>0</v>
      </c>
      <c r="M89" s="3">
        <f>+SUBTOTAL(9,Tabla2[V. GRAVADA])</f>
        <v>221.9</v>
      </c>
      <c r="N89" s="4">
        <f>+SUBTOTAL(9,Tabla2[D.FISCAL])</f>
        <v>28.847000000000001</v>
      </c>
      <c r="O89" s="4">
        <f>+SUBTOTAL(9,Tabla2[V CTA DE 3])</f>
        <v>0</v>
      </c>
      <c r="P89" s="4">
        <f>+SUBTOTAL(9,Tabla2[D. FISCAL A 3])</f>
        <v>0</v>
      </c>
      <c r="Q89" s="4">
        <f>+SUBTOTAL(9,Tabla2[VENTA TOTAL])</f>
        <v>250.74700000000001</v>
      </c>
      <c r="R89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89:J89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C3" sqref="C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8329</v>
      </c>
      <c r="XFD2" t="s">
        <v>7944</v>
      </c>
    </row>
    <row r="3" spans="2:4 16384:16384" x14ac:dyDescent="0.25">
      <c r="B3" s="67" t="s">
        <v>2</v>
      </c>
      <c r="D3" s="7" t="s">
        <v>9329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1"/>
  <sheetViews>
    <sheetView topLeftCell="J1" workbookViewId="0">
      <selection activeCell="B3" sqref="B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9329</v>
      </c>
      <c r="C3" t="s">
        <v>1</v>
      </c>
      <c r="D3" t="s">
        <v>7706</v>
      </c>
      <c r="E3" t="s">
        <v>8136</v>
      </c>
      <c r="F3" t="s">
        <v>8137</v>
      </c>
      <c r="G3">
        <v>21</v>
      </c>
      <c r="H3">
        <v>21</v>
      </c>
      <c r="I3">
        <v>21</v>
      </c>
      <c r="J3">
        <v>21</v>
      </c>
      <c r="K3">
        <v>0</v>
      </c>
      <c r="L3" s="2">
        <v>0</v>
      </c>
      <c r="M3" s="2">
        <v>0</v>
      </c>
      <c r="N3" s="2">
        <v>0</v>
      </c>
      <c r="O3" s="2">
        <v>626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626</v>
      </c>
      <c r="V3" t="s">
        <v>55</v>
      </c>
    </row>
    <row r="4" spans="1:22" ht="15.75" thickBot="1" x14ac:dyDescent="0.3">
      <c r="A4" t="s">
        <v>8329</v>
      </c>
      <c r="B4" t="s">
        <v>9329</v>
      </c>
      <c r="C4" t="s">
        <v>1</v>
      </c>
      <c r="D4" t="s">
        <v>7706</v>
      </c>
      <c r="E4" t="s">
        <v>8136</v>
      </c>
      <c r="F4" t="s">
        <v>8137</v>
      </c>
      <c r="G4">
        <v>20</v>
      </c>
      <c r="H4">
        <v>20</v>
      </c>
      <c r="I4">
        <v>20</v>
      </c>
      <c r="J4">
        <v>20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2" hidden="1" x14ac:dyDescent="0.25">
      <c r="A5" t="s">
        <v>8327</v>
      </c>
      <c r="B5" t="s">
        <v>9269</v>
      </c>
      <c r="C5" t="s">
        <v>1</v>
      </c>
      <c r="D5" t="s">
        <v>7706</v>
      </c>
      <c r="E5" t="s">
        <v>8136</v>
      </c>
      <c r="F5" t="s">
        <v>8137</v>
      </c>
      <c r="G5">
        <v>19</v>
      </c>
      <c r="H5">
        <v>19</v>
      </c>
      <c r="I5">
        <v>19</v>
      </c>
      <c r="J5">
        <v>19</v>
      </c>
      <c r="K5">
        <v>0</v>
      </c>
      <c r="L5" s="2">
        <v>0</v>
      </c>
      <c r="M5" s="2">
        <v>0</v>
      </c>
      <c r="N5" s="2">
        <v>0</v>
      </c>
      <c r="O5" s="2">
        <v>50.85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50.85</v>
      </c>
      <c r="V5" t="s">
        <v>55</v>
      </c>
    </row>
    <row r="6" spans="1:22" hidden="1" x14ac:dyDescent="0.25">
      <c r="A6" t="s">
        <v>8325</v>
      </c>
      <c r="B6" t="s">
        <v>9221</v>
      </c>
      <c r="C6" t="s">
        <v>1</v>
      </c>
      <c r="D6" t="s">
        <v>7706</v>
      </c>
      <c r="E6" t="s">
        <v>8136</v>
      </c>
      <c r="F6" t="s">
        <v>8137</v>
      </c>
      <c r="G6">
        <v>18</v>
      </c>
      <c r="H6">
        <v>18</v>
      </c>
      <c r="I6">
        <v>18</v>
      </c>
      <c r="J6">
        <v>18</v>
      </c>
      <c r="K6">
        <v>0</v>
      </c>
      <c r="L6" s="2">
        <v>0</v>
      </c>
      <c r="M6" s="2">
        <v>0</v>
      </c>
      <c r="N6" s="2">
        <v>0</v>
      </c>
      <c r="O6" s="2">
        <v>141.25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141.25</v>
      </c>
      <c r="V6" t="s">
        <v>55</v>
      </c>
    </row>
    <row r="7" spans="1:22" hidden="1" x14ac:dyDescent="0.25">
      <c r="A7" t="s">
        <v>8325</v>
      </c>
      <c r="B7" t="s">
        <v>9221</v>
      </c>
      <c r="C7" t="s">
        <v>1</v>
      </c>
      <c r="D7" t="s">
        <v>7706</v>
      </c>
      <c r="E7" t="s">
        <v>8136</v>
      </c>
      <c r="F7" t="s">
        <v>8137</v>
      </c>
      <c r="G7">
        <v>17</v>
      </c>
      <c r="H7">
        <v>17</v>
      </c>
      <c r="I7">
        <v>17</v>
      </c>
      <c r="J7">
        <v>17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2" ht="15.75" hidden="1" thickBot="1" x14ac:dyDescent="0.3"/>
    <row r="9" spans="1:22" ht="15.75" thickBot="1" x14ac:dyDescent="0.3">
      <c r="A9" s="127" t="s">
        <v>76</v>
      </c>
      <c r="B9" s="128"/>
      <c r="C9" s="128"/>
      <c r="D9" s="128"/>
      <c r="E9" s="128"/>
      <c r="F9" s="128"/>
      <c r="G9" s="128"/>
      <c r="H9" s="128"/>
      <c r="I9" s="128"/>
      <c r="J9" s="128"/>
      <c r="K9" s="129"/>
      <c r="L9" s="4">
        <f>+SUBTOTAL(9,Tabla3[V EXENTA])</f>
        <v>0</v>
      </c>
      <c r="M9" s="4">
        <f>+SUBTOTAL(9,Tabla3[VENTAS NO])</f>
        <v>0</v>
      </c>
      <c r="N9" s="4">
        <f>+SUBTOTAL(9,Tabla3[V NO SUJETAS])</f>
        <v>0</v>
      </c>
      <c r="O9" s="4">
        <f>+SUBTOTAL(9,Tabla3[V GRAVADAS])</f>
        <v>626</v>
      </c>
      <c r="P9" s="4">
        <f>+SUBTOTAL(9,Tabla3[EX IN CA])</f>
        <v>0</v>
      </c>
      <c r="Q9" s="4">
        <f>+SUBTOTAL(9,Tabla3[EX OUT CA])</f>
        <v>0</v>
      </c>
      <c r="R9" s="4">
        <f>+SUBTOTAL(9,Tabla3[EX SERVICE])</f>
        <v>0</v>
      </c>
      <c r="S9" s="4">
        <f>+SUBTOTAL(9,Tabla3[V ZONA FRAN])</f>
        <v>0</v>
      </c>
      <c r="T9" s="4">
        <f>+SUBTOTAL(9,Tabla3[V CTA A 3ERO])</f>
        <v>0</v>
      </c>
      <c r="U9" s="4">
        <f>+SUBTOTAL(9,Tabla3[TOTAL VENTA])</f>
        <v>626</v>
      </c>
    </row>
    <row r="10" spans="1:22" x14ac:dyDescent="0.25">
      <c r="O10" s="2">
        <f>O9/1.13</f>
        <v>553.98230088495575</v>
      </c>
    </row>
    <row r="11" spans="1:22" x14ac:dyDescent="0.25">
      <c r="O11" s="2">
        <f>O10*0.13</f>
        <v>72.017699115044252</v>
      </c>
    </row>
  </sheetData>
  <mergeCells count="1">
    <mergeCell ref="A9:K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E6" sqref="E6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8329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9338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9339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C2" sqref="C2:I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9338</v>
      </c>
      <c r="D2" s="13">
        <v>45281</v>
      </c>
      <c r="E2" t="s">
        <v>8264</v>
      </c>
      <c r="F2" t="s">
        <v>9339</v>
      </c>
      <c r="G2" t="s">
        <v>9340</v>
      </c>
      <c r="H2" s="2">
        <v>553.98</v>
      </c>
      <c r="I2" s="2">
        <v>5.5398000000000005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5"/>
      <c r="I3" s="2"/>
      <c r="J3" s="81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553.98</v>
      </c>
      <c r="I4" s="36">
        <f>SUBTOTAL(109,Tabla6[Monto Retención 1%])</f>
        <v>5.5398000000000005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502"/>
  <sheetViews>
    <sheetView topLeftCell="A4481" workbookViewId="0">
      <selection activeCell="B4503" sqref="B4503"/>
    </sheetView>
  </sheetViews>
  <sheetFormatPr baseColWidth="10" defaultColWidth="11.42578125" defaultRowHeight="15" x14ac:dyDescent="0.25"/>
  <cols>
    <col min="1" max="1" width="16.14062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1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3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2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9026</v>
      </c>
      <c r="B4412" t="s">
        <v>9025</v>
      </c>
    </row>
    <row r="4413" spans="1:2" x14ac:dyDescent="0.25">
      <c r="A4413" s="1" t="s">
        <v>9028</v>
      </c>
      <c r="B4413" t="s">
        <v>9027</v>
      </c>
    </row>
    <row r="4414" spans="1:2" x14ac:dyDescent="0.25">
      <c r="A4414" s="1" t="s">
        <v>9029</v>
      </c>
      <c r="B4414" t="s">
        <v>9041</v>
      </c>
    </row>
    <row r="4415" spans="1:2" x14ac:dyDescent="0.25">
      <c r="A4415" s="1" t="s">
        <v>9030</v>
      </c>
      <c r="B4415" t="s">
        <v>9042</v>
      </c>
    </row>
    <row r="4416" spans="1:2" x14ac:dyDescent="0.25">
      <c r="A4416" s="1" t="s">
        <v>9031</v>
      </c>
      <c r="B4416" t="s">
        <v>9043</v>
      </c>
    </row>
    <row r="4417" spans="1:2" x14ac:dyDescent="0.25">
      <c r="A4417" s="1" t="s">
        <v>9032</v>
      </c>
      <c r="B4417" t="s">
        <v>9044</v>
      </c>
    </row>
    <row r="4418" spans="1:2" x14ac:dyDescent="0.25">
      <c r="A4418" s="1" t="s">
        <v>9033</v>
      </c>
      <c r="B4418" t="s">
        <v>9045</v>
      </c>
    </row>
    <row r="4419" spans="1:2" x14ac:dyDescent="0.25">
      <c r="A4419" s="1" t="s">
        <v>9034</v>
      </c>
      <c r="B4419" t="s">
        <v>9046</v>
      </c>
    </row>
    <row r="4420" spans="1:2" x14ac:dyDescent="0.25">
      <c r="A4420" s="1" t="s">
        <v>9035</v>
      </c>
      <c r="B4420" t="s">
        <v>9047</v>
      </c>
    </row>
    <row r="4421" spans="1:2" x14ac:dyDescent="0.25">
      <c r="A4421" s="1" t="s">
        <v>9036</v>
      </c>
      <c r="B4421" t="s">
        <v>9048</v>
      </c>
    </row>
    <row r="4422" spans="1:2" x14ac:dyDescent="0.25">
      <c r="A4422" s="1" t="s">
        <v>9037</v>
      </c>
      <c r="B4422" t="s">
        <v>9049</v>
      </c>
    </row>
    <row r="4423" spans="1:2" x14ac:dyDescent="0.25">
      <c r="A4423" s="1" t="s">
        <v>9038</v>
      </c>
      <c r="B4423" t="s">
        <v>9050</v>
      </c>
    </row>
    <row r="4424" spans="1:2" x14ac:dyDescent="0.25">
      <c r="A4424" s="1" t="s">
        <v>9039</v>
      </c>
      <c r="B4424" t="s">
        <v>9051</v>
      </c>
    </row>
    <row r="4425" spans="1:2" x14ac:dyDescent="0.25">
      <c r="A4425" s="1" t="s">
        <v>9040</v>
      </c>
      <c r="B4425" t="s">
        <v>9052</v>
      </c>
    </row>
    <row r="4426" spans="1:2" x14ac:dyDescent="0.25">
      <c r="A4426" s="1" t="s">
        <v>9053</v>
      </c>
      <c r="B4426" t="s">
        <v>9054</v>
      </c>
    </row>
    <row r="4427" spans="1:2" x14ac:dyDescent="0.25">
      <c r="A4427" s="1" t="s">
        <v>3830</v>
      </c>
      <c r="B4427" t="s">
        <v>9055</v>
      </c>
    </row>
    <row r="4428" spans="1:2" x14ac:dyDescent="0.25">
      <c r="A4428" s="1" t="s">
        <v>1498</v>
      </c>
      <c r="B4428" t="s">
        <v>1499</v>
      </c>
    </row>
    <row r="4429" spans="1:2" x14ac:dyDescent="0.25">
      <c r="A4429" s="1" t="s">
        <v>3436</v>
      </c>
      <c r="B4429" t="s">
        <v>9056</v>
      </c>
    </row>
    <row r="4430" spans="1:2" x14ac:dyDescent="0.25">
      <c r="A4430" s="1" t="s">
        <v>39</v>
      </c>
      <c r="B4430" t="s">
        <v>1419</v>
      </c>
    </row>
    <row r="4431" spans="1:2" x14ac:dyDescent="0.25">
      <c r="A4431" s="1" t="s">
        <v>9057</v>
      </c>
      <c r="B4431" t="s">
        <v>9058</v>
      </c>
    </row>
    <row r="4432" spans="1:2" x14ac:dyDescent="0.25">
      <c r="A4432" s="1">
        <v>14070503650018</v>
      </c>
      <c r="B4432" t="s">
        <v>1325</v>
      </c>
    </row>
    <row r="4433" spans="1:2" x14ac:dyDescent="0.25">
      <c r="A4433" s="1" t="s">
        <v>1375</v>
      </c>
      <c r="B4433" t="s">
        <v>9059</v>
      </c>
    </row>
    <row r="4434" spans="1:2" x14ac:dyDescent="0.25">
      <c r="A4434" s="1" t="s">
        <v>9060</v>
      </c>
      <c r="B4434" t="s">
        <v>9061</v>
      </c>
    </row>
    <row r="4435" spans="1:2" x14ac:dyDescent="0.25">
      <c r="A4435" s="1" t="s">
        <v>1498</v>
      </c>
      <c r="B4435" t="s">
        <v>1499</v>
      </c>
    </row>
    <row r="4436" spans="1:2" x14ac:dyDescent="0.25">
      <c r="A4436" s="1" t="s">
        <v>1494</v>
      </c>
      <c r="B4436" t="s">
        <v>3195</v>
      </c>
    </row>
    <row r="4437" spans="1:2" x14ac:dyDescent="0.25">
      <c r="A4437" s="1" t="s">
        <v>1459</v>
      </c>
      <c r="B4437" t="s">
        <v>1604</v>
      </c>
    </row>
    <row r="4438" spans="1:2" x14ac:dyDescent="0.25">
      <c r="A4438" s="1" t="s">
        <v>1354</v>
      </c>
      <c r="B4438" t="s">
        <v>1514</v>
      </c>
    </row>
    <row r="4439" spans="1:2" x14ac:dyDescent="0.25">
      <c r="A4439" s="1" t="s">
        <v>9062</v>
      </c>
      <c r="B4439" t="s">
        <v>9063</v>
      </c>
    </row>
    <row r="4440" spans="1:2" x14ac:dyDescent="0.25">
      <c r="A4440" s="1" t="s">
        <v>9064</v>
      </c>
      <c r="B4440" t="s">
        <v>9065</v>
      </c>
    </row>
    <row r="4441" spans="1:2" x14ac:dyDescent="0.25">
      <c r="A4441" s="1" t="s">
        <v>9066</v>
      </c>
      <c r="B4441" t="s">
        <v>9067</v>
      </c>
    </row>
    <row r="4442" spans="1:2" x14ac:dyDescent="0.25">
      <c r="A4442" s="1" t="s">
        <v>9068</v>
      </c>
      <c r="B4442" t="s">
        <v>9069</v>
      </c>
    </row>
    <row r="4443" spans="1:2" x14ac:dyDescent="0.25">
      <c r="A4443" s="1" t="s">
        <v>7711</v>
      </c>
      <c r="B4443" t="s">
        <v>7712</v>
      </c>
    </row>
    <row r="4444" spans="1:2" x14ac:dyDescent="0.25">
      <c r="A4444" s="1" t="s">
        <v>1521</v>
      </c>
      <c r="B4444" t="s">
        <v>9070</v>
      </c>
    </row>
    <row r="4445" spans="1:2" x14ac:dyDescent="0.25">
      <c r="A4445" s="1" t="s">
        <v>2202</v>
      </c>
      <c r="B4445" t="s">
        <v>2203</v>
      </c>
    </row>
    <row r="4446" spans="1:2" x14ac:dyDescent="0.25">
      <c r="A4446" s="1" t="s">
        <v>1439</v>
      </c>
      <c r="B4446" t="s">
        <v>1440</v>
      </c>
    </row>
    <row r="4447" spans="1:2" x14ac:dyDescent="0.25">
      <c r="A4447" s="1" t="s">
        <v>5246</v>
      </c>
      <c r="B4447" t="s">
        <v>9071</v>
      </c>
    </row>
    <row r="4448" spans="1:2" x14ac:dyDescent="0.25">
      <c r="A4448" s="1" t="s">
        <v>120</v>
      </c>
      <c r="B4448" t="s">
        <v>2391</v>
      </c>
    </row>
    <row r="4449" spans="1:2" x14ac:dyDescent="0.25">
      <c r="A4449" s="1" t="s">
        <v>9072</v>
      </c>
      <c r="B4449" t="s">
        <v>9073</v>
      </c>
    </row>
    <row r="4450" spans="1:2" x14ac:dyDescent="0.25">
      <c r="A4450" s="1" t="s">
        <v>9074</v>
      </c>
      <c r="B4450" t="s">
        <v>9075</v>
      </c>
    </row>
    <row r="4451" spans="1:2" x14ac:dyDescent="0.25">
      <c r="A4451" s="1" t="s">
        <v>9076</v>
      </c>
      <c r="B4451" t="s">
        <v>9077</v>
      </c>
    </row>
    <row r="4452" spans="1:2" x14ac:dyDescent="0.25">
      <c r="A4452" s="1" t="s">
        <v>9078</v>
      </c>
      <c r="B4452" t="s">
        <v>9079</v>
      </c>
    </row>
    <row r="4453" spans="1:2" x14ac:dyDescent="0.25">
      <c r="A4453" s="1" t="s">
        <v>9012</v>
      </c>
      <c r="B4453" t="s">
        <v>1447</v>
      </c>
    </row>
    <row r="4454" spans="1:2" x14ac:dyDescent="0.25">
      <c r="A4454" s="1" t="s">
        <v>7369</v>
      </c>
      <c r="B4454" t="s">
        <v>9080</v>
      </c>
    </row>
    <row r="4455" spans="1:2" x14ac:dyDescent="0.25">
      <c r="A4455" s="1" t="s">
        <v>7310</v>
      </c>
      <c r="B4455" t="s">
        <v>9081</v>
      </c>
    </row>
    <row r="4456" spans="1:2" x14ac:dyDescent="0.25">
      <c r="A4456" s="1" t="s">
        <v>9082</v>
      </c>
      <c r="B4456" t="s">
        <v>2613</v>
      </c>
    </row>
    <row r="4457" spans="1:2" x14ac:dyDescent="0.25">
      <c r="A4457" s="1" t="s">
        <v>9083</v>
      </c>
      <c r="B4457" t="s">
        <v>9084</v>
      </c>
    </row>
    <row r="4458" spans="1:2" x14ac:dyDescent="0.25">
      <c r="A4458" s="1" t="s">
        <v>9085</v>
      </c>
      <c r="B4458" t="s">
        <v>9086</v>
      </c>
    </row>
    <row r="4459" spans="1:2" x14ac:dyDescent="0.25">
      <c r="A4459" s="1" t="s">
        <v>9087</v>
      </c>
      <c r="B4459" t="s">
        <v>9088</v>
      </c>
    </row>
    <row r="4460" spans="1:2" x14ac:dyDescent="0.25">
      <c r="A4460" s="1" t="s">
        <v>9089</v>
      </c>
      <c r="B4460" t="s">
        <v>9090</v>
      </c>
    </row>
    <row r="4461" spans="1:2" x14ac:dyDescent="0.25">
      <c r="A4461" s="1" t="s">
        <v>9091</v>
      </c>
      <c r="B4461" t="s">
        <v>9058</v>
      </c>
    </row>
    <row r="4462" spans="1:2" x14ac:dyDescent="0.25">
      <c r="A4462" s="1" t="s">
        <v>9092</v>
      </c>
      <c r="B4462" t="s">
        <v>9093</v>
      </c>
    </row>
    <row r="4463" spans="1:2" x14ac:dyDescent="0.25">
      <c r="A4463" s="1" t="s">
        <v>9094</v>
      </c>
      <c r="B4463" t="s">
        <v>9095</v>
      </c>
    </row>
    <row r="4464" spans="1:2" x14ac:dyDescent="0.25">
      <c r="A4464" s="1" t="s">
        <v>1572</v>
      </c>
      <c r="B4464" t="s">
        <v>9096</v>
      </c>
    </row>
    <row r="4465" spans="1:5" x14ac:dyDescent="0.25">
      <c r="A4465" s="1" t="s">
        <v>9097</v>
      </c>
      <c r="B4465" t="s">
        <v>9098</v>
      </c>
    </row>
    <row r="4466" spans="1:5" x14ac:dyDescent="0.25">
      <c r="A4466" s="1" t="s">
        <v>9099</v>
      </c>
      <c r="B4466" t="s">
        <v>9100</v>
      </c>
    </row>
    <row r="4467" spans="1:5" x14ac:dyDescent="0.25">
      <c r="A4467" s="1" t="s">
        <v>9101</v>
      </c>
      <c r="B4467" t="s">
        <v>9102</v>
      </c>
    </row>
    <row r="4468" spans="1:5" x14ac:dyDescent="0.25">
      <c r="A4468" s="1" t="s">
        <v>1384</v>
      </c>
      <c r="B4468" t="s">
        <v>1385</v>
      </c>
    </row>
    <row r="4469" spans="1:5" x14ac:dyDescent="0.25">
      <c r="A4469" s="1" t="s">
        <v>7599</v>
      </c>
      <c r="B4469" t="s">
        <v>7600</v>
      </c>
    </row>
    <row r="4470" spans="1:5" x14ac:dyDescent="0.25">
      <c r="A4470" s="1" t="s">
        <v>2200</v>
      </c>
      <c r="B4470" t="s">
        <v>2201</v>
      </c>
    </row>
    <row r="4471" spans="1:5" x14ac:dyDescent="0.25">
      <c r="A4471" s="1" t="s">
        <v>1443</v>
      </c>
      <c r="B4471" t="s">
        <v>9103</v>
      </c>
    </row>
    <row r="4472" spans="1:5" x14ac:dyDescent="0.25">
      <c r="A4472" s="1" t="s">
        <v>1409</v>
      </c>
      <c r="B4472" t="s">
        <v>1410</v>
      </c>
    </row>
    <row r="4473" spans="1:5" x14ac:dyDescent="0.25">
      <c r="A4473" s="1" t="s">
        <v>9104</v>
      </c>
      <c r="B4473" t="s">
        <v>9105</v>
      </c>
    </row>
    <row r="4474" spans="1:5" x14ac:dyDescent="0.25">
      <c r="A4474" s="1" t="s">
        <v>9108</v>
      </c>
      <c r="B4474" t="s">
        <v>9109</v>
      </c>
      <c r="E4474">
        <v>288.04000000000002</v>
      </c>
    </row>
    <row r="4475" spans="1:5" x14ac:dyDescent="0.25">
      <c r="A4475" s="1" t="s">
        <v>9110</v>
      </c>
      <c r="B4475" t="s">
        <v>9111</v>
      </c>
      <c r="C4475">
        <v>1936.16</v>
      </c>
      <c r="E4475">
        <v>703.16</v>
      </c>
    </row>
    <row r="4476" spans="1:5" x14ac:dyDescent="0.25">
      <c r="A4476" s="1" t="s">
        <v>9132</v>
      </c>
      <c r="B4476" t="s">
        <v>9133</v>
      </c>
      <c r="C4476">
        <v>1946.16</v>
      </c>
      <c r="E4476">
        <v>191.61</v>
      </c>
    </row>
    <row r="4477" spans="1:5" x14ac:dyDescent="0.25">
      <c r="A4477" s="1" t="s">
        <v>9137</v>
      </c>
      <c r="B4477" t="s">
        <v>9138</v>
      </c>
      <c r="C4477">
        <f>SUM(C4475:C4476)</f>
        <v>3882.32</v>
      </c>
      <c r="E4477">
        <v>370.13</v>
      </c>
    </row>
    <row r="4478" spans="1:5" x14ac:dyDescent="0.25">
      <c r="A4478" s="1" t="s">
        <v>9143</v>
      </c>
      <c r="B4478" t="s">
        <v>9144</v>
      </c>
      <c r="E4478">
        <v>393.22</v>
      </c>
    </row>
    <row r="4479" spans="1:5" x14ac:dyDescent="0.25">
      <c r="A4479" s="22" t="s">
        <v>9149</v>
      </c>
      <c r="B4479" t="s">
        <v>9077</v>
      </c>
      <c r="E4479">
        <f>SUM(E4474:E4478)</f>
        <v>1946.16</v>
      </c>
    </row>
    <row r="4480" spans="1:5" x14ac:dyDescent="0.25">
      <c r="A4480" s="22" t="s">
        <v>9150</v>
      </c>
      <c r="B4480" t="s">
        <v>9075</v>
      </c>
    </row>
    <row r="4481" spans="1:2" x14ac:dyDescent="0.25">
      <c r="A4481" s="22" t="s">
        <v>9151</v>
      </c>
      <c r="B4481" t="s">
        <v>9152</v>
      </c>
    </row>
    <row r="4482" spans="1:2" x14ac:dyDescent="0.25">
      <c r="A4482" s="22" t="s">
        <v>9153</v>
      </c>
      <c r="B4482" t="s">
        <v>9154</v>
      </c>
    </row>
    <row r="4483" spans="1:2" x14ac:dyDescent="0.25">
      <c r="A4483" s="22" t="s">
        <v>9155</v>
      </c>
      <c r="B4483" t="s">
        <v>9156</v>
      </c>
    </row>
    <row r="4484" spans="1:2" x14ac:dyDescent="0.25">
      <c r="A4484" s="22" t="s">
        <v>9163</v>
      </c>
      <c r="B4484" t="s">
        <v>9164</v>
      </c>
    </row>
    <row r="4485" spans="1:2" x14ac:dyDescent="0.25">
      <c r="A4485" s="22" t="s">
        <v>9166</v>
      </c>
      <c r="B4485" t="s">
        <v>9167</v>
      </c>
    </row>
    <row r="4486" spans="1:2" x14ac:dyDescent="0.25">
      <c r="A4486" s="22" t="s">
        <v>9193</v>
      </c>
      <c r="B4486" t="s">
        <v>9194</v>
      </c>
    </row>
    <row r="4487" spans="1:2" x14ac:dyDescent="0.25">
      <c r="A4487" s="22" t="s">
        <v>9203</v>
      </c>
      <c r="B4487" t="s">
        <v>9204</v>
      </c>
    </row>
    <row r="4488" spans="1:2" x14ac:dyDescent="0.25">
      <c r="A4488" s="22" t="s">
        <v>9215</v>
      </c>
      <c r="B4488" t="s">
        <v>9216</v>
      </c>
    </row>
    <row r="4489" spans="1:2" x14ac:dyDescent="0.25">
      <c r="A4489" s="22" t="s">
        <v>9217</v>
      </c>
      <c r="B4489" t="s">
        <v>9218</v>
      </c>
    </row>
    <row r="4490" spans="1:2" x14ac:dyDescent="0.25">
      <c r="A4490" s="22" t="s">
        <v>9219</v>
      </c>
      <c r="B4490" t="s">
        <v>9220</v>
      </c>
    </row>
    <row r="4491" spans="1:2" x14ac:dyDescent="0.25">
      <c r="A4491" s="22" t="s">
        <v>9238</v>
      </c>
      <c r="B4491" t="s">
        <v>9239</v>
      </c>
    </row>
    <row r="4492" spans="1:2" x14ac:dyDescent="0.25">
      <c r="A4492" s="1" t="s">
        <v>6822</v>
      </c>
      <c r="B4492" t="s">
        <v>9242</v>
      </c>
    </row>
    <row r="4493" spans="1:2" x14ac:dyDescent="0.25">
      <c r="A4493" s="22" t="s">
        <v>9250</v>
      </c>
      <c r="B4493" t="s">
        <v>9251</v>
      </c>
    </row>
    <row r="4494" spans="1:2" x14ac:dyDescent="0.25">
      <c r="A4494" s="22" t="s">
        <v>9254</v>
      </c>
      <c r="B4494" t="s">
        <v>9255</v>
      </c>
    </row>
    <row r="4495" spans="1:2" x14ac:dyDescent="0.25">
      <c r="A4495" s="22" t="s">
        <v>9257</v>
      </c>
      <c r="B4495" t="s">
        <v>9258</v>
      </c>
    </row>
    <row r="4496" spans="1:2" x14ac:dyDescent="0.25">
      <c r="A4496" s="22" t="s">
        <v>9266</v>
      </c>
      <c r="B4496" t="s">
        <v>9267</v>
      </c>
    </row>
    <row r="4497" spans="1:2" x14ac:dyDescent="0.25">
      <c r="A4497" s="22" t="s">
        <v>9276</v>
      </c>
      <c r="B4497" t="s">
        <v>9277</v>
      </c>
    </row>
    <row r="4498" spans="1:2" x14ac:dyDescent="0.25">
      <c r="A4498" s="21" t="s">
        <v>1317</v>
      </c>
      <c r="B4498" t="s">
        <v>2429</v>
      </c>
    </row>
    <row r="4499" spans="1:2" x14ac:dyDescent="0.25">
      <c r="A4499" s="22" t="s">
        <v>9305</v>
      </c>
      <c r="B4499" t="s">
        <v>9306</v>
      </c>
    </row>
    <row r="4500" spans="1:2" x14ac:dyDescent="0.25">
      <c r="A4500" s="22" t="s">
        <v>9308</v>
      </c>
      <c r="B4500" t="s">
        <v>9309</v>
      </c>
    </row>
    <row r="4501" spans="1:2" x14ac:dyDescent="0.25">
      <c r="A4501" s="22" t="s">
        <v>9315</v>
      </c>
      <c r="B4501" t="s">
        <v>9316</v>
      </c>
    </row>
    <row r="4502" spans="1:2" x14ac:dyDescent="0.25">
      <c r="A4502" s="22" t="s">
        <v>9327</v>
      </c>
      <c r="B4502" t="s">
        <v>9328</v>
      </c>
    </row>
  </sheetData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workbookViewId="0">
      <selection activeCell="B4" sqref="B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D1" sqref="D1:F1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2"/>
      <c r="C1" s="133"/>
      <c r="D1" s="130" t="s">
        <v>8954</v>
      </c>
      <c r="E1" s="131"/>
      <c r="F1" s="131"/>
      <c r="I1" s="88"/>
    </row>
    <row r="3" spans="1:10 16383:16383" ht="21.75" customHeight="1" x14ac:dyDescent="0.25">
      <c r="D3" s="84" t="s">
        <v>8573</v>
      </c>
      <c r="E3" s="85" t="s">
        <v>8329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GRAVADAS]],Tabla3[[#All],[MES]],Tabla7[[#Headers],[DICIEMBRE]])/(1.13),2)</f>
        <v>553.98</v>
      </c>
      <c r="F4" s="93"/>
      <c r="G4" s="110"/>
      <c r="H4" s="91" t="s">
        <v>8759</v>
      </c>
      <c r="I4" s="115">
        <f>ROUND(F7*0.13-F11*0.13-E13-E14,2)</f>
        <v>57.03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GRAVADA]],Tabla2[[#All],[MES]],Tabla7[[#Headers],[DICIEMBRE]],Tabla2[[#All],[TIPO DE DOC]],3),2)</f>
        <v>221.9</v>
      </c>
      <c r="F5" s="93"/>
      <c r="G5" s="76"/>
      <c r="H5" s="91" t="s">
        <v>8761</v>
      </c>
      <c r="I5" s="101">
        <f>ROUND(F7*0.0175,2)+E15</f>
        <v>13.58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GRAVADA]],Tabla2[[#All],[MES]],Tabla7[[#Headers],[DICIEMBRE]],Tabla2[[#All],[TIPO DE DOC]],5),2)</f>
        <v>0</v>
      </c>
      <c r="F6" s="93"/>
      <c r="G6" s="110"/>
      <c r="H6" s="108" t="s">
        <v>8763</v>
      </c>
      <c r="I6" s="102">
        <f>SUM(I4:I5)</f>
        <v>70.61</v>
      </c>
      <c r="XFC6" t="s">
        <v>8265</v>
      </c>
    </row>
    <row r="7" spans="1:10 16383:16383" ht="18" customHeight="1" x14ac:dyDescent="0.25">
      <c r="D7" s="118" t="s">
        <v>8773</v>
      </c>
      <c r="E7" s="119"/>
      <c r="F7" s="120">
        <f>+E4+E5-E6</f>
        <v>775.88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GRAVADA]],Tabla1[[#All],[MES]],Tabla7[[#Headers],[DICIEMBRE]],Tabla1[[#All],[TIPO DE DOC]],"03")</f>
        <v>294.57999999999993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BIENES]],Tabla1[[#All],[MES]],Tabla7[[#Headers],[DICIEMBRE]],Tabla1[[#All],[TIPO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GRAVADA]],Tabla1[[#All],[MES]],Tabla7[[#Headers],[DICIEMBRE]],Tabla1[[#All],[TIPO DE DOC]],"05")</f>
        <v>0</v>
      </c>
      <c r="F10" s="95"/>
      <c r="XFC10" t="s">
        <v>8325</v>
      </c>
    </row>
    <row r="11" spans="1:10 16383:16383" ht="18" customHeight="1" x14ac:dyDescent="0.25">
      <c r="D11" s="118" t="s">
        <v>8774</v>
      </c>
      <c r="E11" s="119"/>
      <c r="F11" s="120">
        <f>IFERROR(+E8+E9-E10,"")</f>
        <v>294.57999999999993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EXENTAS]],Tabla1[[#All],[MES]],Tabla7[[#Headers],[DICIEMBRE]],Tabla1[[#All],[TIPO DE DOC]],"03")</f>
        <v>11.93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SUMIFS(Tabla1[[#All],[PERCEPCIONES]],Tabla1[[#All],[MES]],Tabla7[[#Headers],[DICIEMBRE]],Tabla1[[#All],[TIPO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1%]],Tabla6[[#Headers],[#Data],[Mes]],Tabla7[[#Headers],[DICIEMBRE]])</f>
        <v>5.5398000000000005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2024-01-16T01:53:59Z</dcterms:modified>
</cp:coreProperties>
</file>