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0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VENTAS NOVIEMBRE" sheetId="23" r:id="rId8"/>
    <sheet name="Hoja1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6" hidden="1">'Libro de Consumidor'!$O$5</definedName>
    <definedName name="_xlnm._FilterDatabase" localSheetId="9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3" i="10" l="1"/>
  <c r="U172" i="10"/>
  <c r="U171" i="10"/>
  <c r="U170" i="10"/>
  <c r="U169" i="10" l="1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L135" i="23" l="1"/>
  <c r="N135" i="23" s="1"/>
  <c r="G135" i="23"/>
  <c r="I135" i="23" s="1"/>
  <c r="D135" i="23"/>
  <c r="L134" i="23"/>
  <c r="N134" i="23" s="1"/>
  <c r="G134" i="23"/>
  <c r="I134" i="23" s="1"/>
  <c r="D134" i="23"/>
  <c r="L133" i="23"/>
  <c r="N133" i="23" s="1"/>
  <c r="G133" i="23"/>
  <c r="I133" i="23" s="1"/>
  <c r="D133" i="23"/>
  <c r="N132" i="23"/>
  <c r="L132" i="23"/>
  <c r="G132" i="23"/>
  <c r="I132" i="23" s="1"/>
  <c r="D132" i="23"/>
  <c r="L131" i="23"/>
  <c r="N131" i="23" s="1"/>
  <c r="G131" i="23"/>
  <c r="I131" i="23" s="1"/>
  <c r="D131" i="23"/>
  <c r="L125" i="23"/>
  <c r="N125" i="23" s="1"/>
  <c r="G125" i="23"/>
  <c r="I125" i="23" s="1"/>
  <c r="D125" i="23"/>
  <c r="L124" i="23"/>
  <c r="N124" i="23" s="1"/>
  <c r="G124" i="23"/>
  <c r="I124" i="23" s="1"/>
  <c r="D124" i="23"/>
  <c r="L123" i="23"/>
  <c r="N123" i="23" s="1"/>
  <c r="G123" i="23"/>
  <c r="I123" i="23" s="1"/>
  <c r="D123" i="23"/>
  <c r="L122" i="23"/>
  <c r="N122" i="23" s="1"/>
  <c r="G122" i="23"/>
  <c r="I122" i="23" s="1"/>
  <c r="D122" i="23"/>
  <c r="L121" i="23"/>
  <c r="N121" i="23" s="1"/>
  <c r="G121" i="23"/>
  <c r="I121" i="23" s="1"/>
  <c r="D121" i="23"/>
  <c r="L115" i="23"/>
  <c r="N115" i="23" s="1"/>
  <c r="G115" i="23"/>
  <c r="I115" i="23" s="1"/>
  <c r="D115" i="23"/>
  <c r="L114" i="23"/>
  <c r="N114" i="23" s="1"/>
  <c r="I114" i="23"/>
  <c r="G114" i="23"/>
  <c r="D114" i="23"/>
  <c r="L113" i="23"/>
  <c r="N113" i="23" s="1"/>
  <c r="G113" i="23"/>
  <c r="I113" i="23" s="1"/>
  <c r="D113" i="23"/>
  <c r="L112" i="23"/>
  <c r="N112" i="23" s="1"/>
  <c r="G112" i="23"/>
  <c r="I112" i="23" s="1"/>
  <c r="D112" i="23"/>
  <c r="L111" i="23"/>
  <c r="N111" i="23" s="1"/>
  <c r="G111" i="23"/>
  <c r="I111" i="23" s="1"/>
  <c r="D111" i="23"/>
  <c r="L105" i="23"/>
  <c r="N105" i="23" s="1"/>
  <c r="G105" i="23"/>
  <c r="I105" i="23" s="1"/>
  <c r="D105" i="23"/>
  <c r="L104" i="23"/>
  <c r="N104" i="23" s="1"/>
  <c r="G104" i="23"/>
  <c r="I104" i="23" s="1"/>
  <c r="D104" i="23"/>
  <c r="L103" i="23"/>
  <c r="N103" i="23" s="1"/>
  <c r="G103" i="23"/>
  <c r="I103" i="23" s="1"/>
  <c r="D103" i="23"/>
  <c r="L102" i="23"/>
  <c r="N102" i="23" s="1"/>
  <c r="G102" i="23"/>
  <c r="I102" i="23" s="1"/>
  <c r="D102" i="23"/>
  <c r="L101" i="23"/>
  <c r="N101" i="23" s="1"/>
  <c r="G101" i="23"/>
  <c r="I101" i="23" s="1"/>
  <c r="D101" i="23"/>
  <c r="L95" i="23"/>
  <c r="N95" i="23" s="1"/>
  <c r="G95" i="23"/>
  <c r="I95" i="23" s="1"/>
  <c r="D95" i="23"/>
  <c r="L94" i="23"/>
  <c r="N94" i="23" s="1"/>
  <c r="G94" i="23"/>
  <c r="I94" i="23" s="1"/>
  <c r="D94" i="23"/>
  <c r="L93" i="23"/>
  <c r="N93" i="23" s="1"/>
  <c r="G93" i="23"/>
  <c r="I93" i="23" s="1"/>
  <c r="D93" i="23"/>
  <c r="N92" i="23"/>
  <c r="L92" i="23"/>
  <c r="G92" i="23"/>
  <c r="I92" i="23" s="1"/>
  <c r="D92" i="23"/>
  <c r="L91" i="23"/>
  <c r="N91" i="23" s="1"/>
  <c r="G91" i="23"/>
  <c r="I91" i="23" s="1"/>
  <c r="D91" i="23"/>
  <c r="L85" i="23"/>
  <c r="N85" i="23" s="1"/>
  <c r="G85" i="23"/>
  <c r="I85" i="23" s="1"/>
  <c r="D85" i="23"/>
  <c r="L84" i="23"/>
  <c r="N84" i="23" s="1"/>
  <c r="I84" i="23"/>
  <c r="G84" i="23"/>
  <c r="D84" i="23"/>
  <c r="L83" i="23"/>
  <c r="N83" i="23" s="1"/>
  <c r="G83" i="23"/>
  <c r="I83" i="23" s="1"/>
  <c r="D83" i="23"/>
  <c r="L82" i="23"/>
  <c r="N82" i="23" s="1"/>
  <c r="G82" i="23"/>
  <c r="I82" i="23" s="1"/>
  <c r="D82" i="23"/>
  <c r="L81" i="23"/>
  <c r="N81" i="23" s="1"/>
  <c r="G81" i="23"/>
  <c r="I81" i="23" s="1"/>
  <c r="D81" i="23"/>
  <c r="L75" i="23"/>
  <c r="N75" i="23" s="1"/>
  <c r="G75" i="23"/>
  <c r="I75" i="23" s="1"/>
  <c r="D75" i="23"/>
  <c r="L74" i="23"/>
  <c r="N74" i="23" s="1"/>
  <c r="G74" i="23"/>
  <c r="I74" i="23" s="1"/>
  <c r="D74" i="23"/>
  <c r="L73" i="23"/>
  <c r="N73" i="23" s="1"/>
  <c r="G73" i="23"/>
  <c r="I73" i="23" s="1"/>
  <c r="D73" i="23"/>
  <c r="L72" i="23"/>
  <c r="N72" i="23" s="1"/>
  <c r="G72" i="23"/>
  <c r="I72" i="23" s="1"/>
  <c r="D72" i="23"/>
  <c r="L71" i="23"/>
  <c r="N71" i="23" s="1"/>
  <c r="G71" i="23"/>
  <c r="I71" i="23" s="1"/>
  <c r="D71" i="23"/>
  <c r="L65" i="23"/>
  <c r="N65" i="23" s="1"/>
  <c r="G65" i="23"/>
  <c r="I65" i="23" s="1"/>
  <c r="D65" i="23"/>
  <c r="L64" i="23"/>
  <c r="N64" i="23" s="1"/>
  <c r="G64" i="23"/>
  <c r="I64" i="23" s="1"/>
  <c r="D64" i="23"/>
  <c r="L63" i="23"/>
  <c r="N63" i="23" s="1"/>
  <c r="G63" i="23"/>
  <c r="I63" i="23" s="1"/>
  <c r="D63" i="23"/>
  <c r="L62" i="23"/>
  <c r="N62" i="23" s="1"/>
  <c r="G62" i="23"/>
  <c r="I62" i="23" s="1"/>
  <c r="D62" i="23"/>
  <c r="L61" i="23"/>
  <c r="N61" i="23" s="1"/>
  <c r="G61" i="23"/>
  <c r="I61" i="23" s="1"/>
  <c r="D61" i="23"/>
  <c r="L55" i="23"/>
  <c r="N55" i="23" s="1"/>
  <c r="I55" i="23"/>
  <c r="G55" i="23"/>
  <c r="D55" i="23"/>
  <c r="L54" i="23"/>
  <c r="N54" i="23" s="1"/>
  <c r="G54" i="23"/>
  <c r="I54" i="23" s="1"/>
  <c r="D54" i="23"/>
  <c r="L53" i="23"/>
  <c r="N53" i="23" s="1"/>
  <c r="G53" i="23"/>
  <c r="I53" i="23" s="1"/>
  <c r="D53" i="23"/>
  <c r="L52" i="23"/>
  <c r="N52" i="23" s="1"/>
  <c r="G52" i="23"/>
  <c r="I52" i="23" s="1"/>
  <c r="D52" i="23"/>
  <c r="L51" i="23"/>
  <c r="N51" i="23" s="1"/>
  <c r="G51" i="23"/>
  <c r="I51" i="23" s="1"/>
  <c r="D51" i="23"/>
  <c r="L45" i="23"/>
  <c r="N45" i="23" s="1"/>
  <c r="I45" i="23"/>
  <c r="G45" i="23"/>
  <c r="D45" i="23"/>
  <c r="L44" i="23"/>
  <c r="N44" i="23" s="1"/>
  <c r="G44" i="23"/>
  <c r="I44" i="23" s="1"/>
  <c r="D44" i="23"/>
  <c r="N43" i="23"/>
  <c r="L43" i="23"/>
  <c r="G43" i="23"/>
  <c r="I43" i="23" s="1"/>
  <c r="D43" i="23"/>
  <c r="L42" i="23"/>
  <c r="N42" i="23" s="1"/>
  <c r="G42" i="23"/>
  <c r="I42" i="23" s="1"/>
  <c r="D42" i="23"/>
  <c r="L41" i="23"/>
  <c r="N41" i="23" s="1"/>
  <c r="I41" i="23"/>
  <c r="G41" i="23"/>
  <c r="D41" i="23"/>
  <c r="L35" i="23"/>
  <c r="N35" i="23" s="1"/>
  <c r="I35" i="23"/>
  <c r="G35" i="23"/>
  <c r="D35" i="23"/>
  <c r="L34" i="23"/>
  <c r="N34" i="23" s="1"/>
  <c r="G34" i="23"/>
  <c r="I34" i="23" s="1"/>
  <c r="D34" i="23"/>
  <c r="L33" i="23"/>
  <c r="N33" i="23" s="1"/>
  <c r="G33" i="23"/>
  <c r="I33" i="23" s="1"/>
  <c r="D33" i="23"/>
  <c r="L32" i="23"/>
  <c r="N32" i="23" s="1"/>
  <c r="G32" i="23"/>
  <c r="I32" i="23" s="1"/>
  <c r="D32" i="23"/>
  <c r="L31" i="23"/>
  <c r="N31" i="23" s="1"/>
  <c r="G31" i="23"/>
  <c r="I31" i="23" s="1"/>
  <c r="D31" i="23"/>
  <c r="L25" i="23"/>
  <c r="N25" i="23" s="1"/>
  <c r="G25" i="23"/>
  <c r="I25" i="23" s="1"/>
  <c r="D25" i="23"/>
  <c r="L24" i="23"/>
  <c r="N24" i="23" s="1"/>
  <c r="G24" i="23"/>
  <c r="I24" i="23" s="1"/>
  <c r="D24" i="23"/>
  <c r="L23" i="23"/>
  <c r="N23" i="23" s="1"/>
  <c r="G23" i="23"/>
  <c r="I23" i="23" s="1"/>
  <c r="D23" i="23"/>
  <c r="L22" i="23"/>
  <c r="N22" i="23" s="1"/>
  <c r="G22" i="23"/>
  <c r="I22" i="23" s="1"/>
  <c r="D22" i="23"/>
  <c r="L21" i="23"/>
  <c r="N21" i="23" s="1"/>
  <c r="G21" i="23"/>
  <c r="I21" i="23" s="1"/>
  <c r="D21" i="23"/>
  <c r="N15" i="23"/>
  <c r="L15" i="23"/>
  <c r="I15" i="23"/>
  <c r="G15" i="23"/>
  <c r="D15" i="23"/>
  <c r="L14" i="23"/>
  <c r="N14" i="23" s="1"/>
  <c r="G14" i="23"/>
  <c r="I14" i="23" s="1"/>
  <c r="D14" i="23"/>
  <c r="L13" i="23"/>
  <c r="N13" i="23" s="1"/>
  <c r="G13" i="23"/>
  <c r="I13" i="23" s="1"/>
  <c r="D13" i="23"/>
  <c r="L12" i="23"/>
  <c r="N12" i="23" s="1"/>
  <c r="G12" i="23"/>
  <c r="I12" i="23" s="1"/>
  <c r="D12" i="23"/>
  <c r="L11" i="23"/>
  <c r="N11" i="23" s="1"/>
  <c r="G11" i="23"/>
  <c r="I11" i="23" s="1"/>
  <c r="D11" i="23"/>
  <c r="N5" i="23"/>
  <c r="L5" i="23"/>
  <c r="I5" i="23"/>
  <c r="G5" i="23"/>
  <c r="D5" i="23"/>
  <c r="L4" i="23"/>
  <c r="N4" i="23" s="1"/>
  <c r="G4" i="23"/>
  <c r="I4" i="23" s="1"/>
  <c r="D4" i="23"/>
  <c r="L3" i="23"/>
  <c r="N3" i="23" s="1"/>
  <c r="G3" i="23"/>
  <c r="I3" i="23" s="1"/>
  <c r="D3" i="23"/>
  <c r="L2" i="23"/>
  <c r="N2" i="23" s="1"/>
  <c r="G2" i="23"/>
  <c r="I2" i="23" s="1"/>
  <c r="D2" i="23"/>
  <c r="L1" i="23"/>
  <c r="N1" i="23" s="1"/>
  <c r="G1" i="23"/>
  <c r="I1" i="23" s="1"/>
  <c r="D1" i="23"/>
  <c r="I57" i="23" l="1"/>
  <c r="Q33" i="23" s="1"/>
  <c r="D127" i="23"/>
  <c r="Q53" i="23" s="1"/>
  <c r="D17" i="23"/>
  <c r="Q20" i="23" s="1"/>
  <c r="N137" i="23"/>
  <c r="Q58" i="23" s="1"/>
  <c r="N97" i="23"/>
  <c r="Q46" i="23" s="1"/>
  <c r="I27" i="23"/>
  <c r="Q24" i="23" s="1"/>
  <c r="I47" i="23"/>
  <c r="Q30" i="23" s="1"/>
  <c r="D87" i="23"/>
  <c r="Q41" i="23" s="1"/>
  <c r="D67" i="23"/>
  <c r="Q35" i="23" s="1"/>
  <c r="D137" i="23"/>
  <c r="Q56" i="23" s="1"/>
  <c r="D117" i="23"/>
  <c r="Q50" i="23" s="1"/>
  <c r="I107" i="23"/>
  <c r="Q48" i="23" s="1"/>
  <c r="D107" i="23"/>
  <c r="Q47" i="23" s="1"/>
  <c r="D97" i="23"/>
  <c r="Q44" i="23" s="1"/>
  <c r="I77" i="23"/>
  <c r="Q39" i="23" s="1"/>
  <c r="D77" i="23"/>
  <c r="Q38" i="23" s="1"/>
  <c r="N67" i="23"/>
  <c r="Q37" i="23" s="1"/>
  <c r="N57" i="23"/>
  <c r="Q34" i="23" s="1"/>
  <c r="N47" i="23"/>
  <c r="Q31" i="23" s="1"/>
  <c r="N27" i="23"/>
  <c r="Q25" i="23" s="1"/>
  <c r="N7" i="23"/>
  <c r="Q19" i="23" s="1"/>
  <c r="I7" i="23"/>
  <c r="Q18" i="23" s="1"/>
  <c r="N17" i="23"/>
  <c r="Q22" i="23" s="1"/>
  <c r="N37" i="23"/>
  <c r="Q28" i="23" s="1"/>
  <c r="I37" i="23"/>
  <c r="Q27" i="23" s="1"/>
  <c r="I67" i="23"/>
  <c r="Q36" i="23" s="1"/>
  <c r="I87" i="23"/>
  <c r="Q42" i="23" s="1"/>
  <c r="N107" i="23"/>
  <c r="Q49" i="23" s="1"/>
  <c r="I117" i="23"/>
  <c r="Q51" i="23" s="1"/>
  <c r="D7" i="23"/>
  <c r="Q17" i="23" s="1"/>
  <c r="D27" i="23"/>
  <c r="Q23" i="23" s="1"/>
  <c r="D37" i="23"/>
  <c r="Q26" i="23" s="1"/>
  <c r="D47" i="23"/>
  <c r="Q29" i="23" s="1"/>
  <c r="D57" i="23"/>
  <c r="Q32" i="23" s="1"/>
  <c r="N77" i="23"/>
  <c r="Q40" i="23" s="1"/>
  <c r="N87" i="23"/>
  <c r="Q43" i="23" s="1"/>
  <c r="N117" i="23"/>
  <c r="Q52" i="23" s="1"/>
  <c r="I127" i="23"/>
  <c r="Q54" i="23" s="1"/>
  <c r="I97" i="23"/>
  <c r="Q45" i="23" s="1"/>
  <c r="N127" i="23"/>
  <c r="Q55" i="23" s="1"/>
  <c r="I137" i="23"/>
  <c r="Q57" i="23" s="1"/>
  <c r="I17" i="23"/>
  <c r="Q21" i="23" s="1"/>
  <c r="Q60" i="23" l="1"/>
  <c r="O11" i="23"/>
  <c r="P11" i="23" s="1"/>
  <c r="U146" i="10"/>
  <c r="U145" i="10"/>
  <c r="U144" i="10"/>
  <c r="U143" i="10"/>
  <c r="U142" i="10"/>
  <c r="P12" i="23" l="1"/>
  <c r="R12" i="23" s="1"/>
  <c r="T11" i="23"/>
  <c r="R11" i="23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00" i="10"/>
  <c r="U101" i="10"/>
  <c r="U102" i="10"/>
  <c r="T15" i="23" l="1"/>
  <c r="U80" i="10" l="1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79" i="10"/>
  <c r="D9" i="6"/>
  <c r="U78" i="10" l="1"/>
  <c r="U77" i="10"/>
  <c r="U76" i="10"/>
  <c r="U75" i="10"/>
  <c r="U74" i="10"/>
  <c r="U73" i="10"/>
  <c r="U51" i="10" l="1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E22" i="11"/>
  <c r="E21" i="11"/>
  <c r="E20" i="11"/>
  <c r="E19" i="11"/>
  <c r="E18" i="11"/>
  <c r="E17" i="11"/>
  <c r="E16" i="11"/>
  <c r="E15" i="11"/>
  <c r="E14" i="11"/>
  <c r="E13" i="11"/>
  <c r="E12" i="11"/>
  <c r="E11" i="11"/>
  <c r="U47" i="10"/>
  <c r="U48" i="10"/>
  <c r="U49" i="10"/>
  <c r="U50" i="10"/>
  <c r="U40" i="10" l="1"/>
  <c r="U41" i="10"/>
  <c r="U42" i="10"/>
  <c r="U43" i="10"/>
  <c r="U44" i="10"/>
  <c r="U45" i="10"/>
  <c r="U46" i="10"/>
  <c r="U37" i="10"/>
  <c r="U38" i="10"/>
  <c r="U39" i="10"/>
  <c r="E10" i="11" l="1"/>
  <c r="E9" i="11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D17" i="6" l="1"/>
  <c r="F17" i="6"/>
  <c r="U22" i="10" l="1"/>
  <c r="U21" i="10"/>
  <c r="U20" i="10"/>
  <c r="U19" i="10"/>
  <c r="U18" i="10"/>
  <c r="U16" i="10"/>
  <c r="U17" i="10"/>
  <c r="U11" i="10" l="1"/>
  <c r="U12" i="10"/>
  <c r="U13" i="10"/>
  <c r="U14" i="10"/>
  <c r="U15" i="10"/>
  <c r="U8" i="10"/>
  <c r="U9" i="10"/>
  <c r="U10" i="10"/>
  <c r="E8" i="11"/>
  <c r="E7" i="11"/>
  <c r="E6" i="11"/>
  <c r="U3" i="10" l="1"/>
  <c r="U4" i="10"/>
  <c r="U5" i="10"/>
  <c r="U6" i="10"/>
  <c r="U7" i="10"/>
  <c r="E5" i="11"/>
  <c r="E4" i="11"/>
  <c r="E3" i="11"/>
  <c r="E2" i="11"/>
  <c r="H3" i="14" l="1"/>
  <c r="I18" i="13" s="1"/>
  <c r="G3" i="14"/>
  <c r="G4" i="13"/>
  <c r="G9" i="13" s="1"/>
  <c r="I8" i="13"/>
  <c r="R70" i="12"/>
  <c r="P70" i="12"/>
  <c r="O70" i="12"/>
  <c r="K70" i="12"/>
  <c r="F14" i="13" s="1"/>
  <c r="F15" i="13" s="1"/>
  <c r="F18" i="13" s="1"/>
  <c r="H70" i="12"/>
  <c r="G14" i="13" s="1"/>
  <c r="E1" i="11" l="1"/>
  <c r="D19" i="6" l="1"/>
  <c r="D19" i="5"/>
  <c r="R174" i="10" l="1"/>
  <c r="J4" i="13" s="1"/>
  <c r="J9" i="13" s="1"/>
  <c r="U174" i="10" l="1"/>
  <c r="O174" i="10"/>
  <c r="V174" i="10"/>
  <c r="U4" i="8"/>
  <c r="R4" i="8"/>
  <c r="Q4" i="8"/>
  <c r="H4" i="13" s="1"/>
  <c r="H9" i="13" s="1"/>
  <c r="W4" i="8"/>
  <c r="G4" i="6"/>
  <c r="F4" i="6"/>
  <c r="I4" i="13" l="1"/>
  <c r="I5" i="13" s="1"/>
  <c r="I9" i="13" s="1"/>
  <c r="J4" i="6"/>
  <c r="D4" i="6" s="1"/>
  <c r="D11" i="5"/>
  <c r="D9" i="5"/>
  <c r="K9" i="13" l="1"/>
  <c r="K13" i="13" s="1"/>
  <c r="K14" i="13" s="1"/>
  <c r="L14" i="13" s="1"/>
  <c r="G18" i="13" s="1"/>
  <c r="G19" i="13" s="1"/>
  <c r="I14" i="13"/>
  <c r="I15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<sst xmlns="http://schemas.openxmlformats.org/spreadsheetml/2006/main" count="2624" uniqueCount="607">
  <si>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</si>
  <si>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</si>
  <si>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</si>
  <si>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</si>
  <si>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</si>
  <si>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</si>
  <si>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</si>
  <si>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</si>
  <si>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</si>
  <si>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</si>
  <si>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</si>
  <si>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</si>
  <si>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</si>
  <si>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</si>
  <si>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</si>
  <si>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</si>
  <si>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</si>
  <si>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</si>
  <si>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</si>
  <si>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</si>
  <si>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</si>
  <si>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</si>
  <si>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</si>
  <si>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</si>
  <si>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</si>
  <si>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</si>
  <si>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</si>
  <si>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</si>
  <si>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</si>
  <si>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</si>
  <si>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</si>
  <si>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</si>
  <si>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</si>
  <si>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</si>
  <si>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</si>
  <si>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</si>
  <si>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</si>
  <si>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</si>
  <si>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</si>
  <si>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</si>
  <si>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</si>
  <si>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</si>
  <si>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</si>
  <si>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</si>
  <si>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</si>
  <si>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</si>
  <si>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</si>
  <si>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</si>
  <si>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</si>
  <si>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</si>
  <si>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</si>
  <si>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</si>
  <si>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</si>
  <si>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</si>
  <si>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</si>
  <si>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</si>
  <si>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</si>
  <si>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</si>
  <si>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</si>
  <si>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</si>
  <si>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</si>
  <si>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</si>
  <si>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</si>
  <si>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</si>
  <si>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</si>
  <si>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</si>
  <si>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</si>
  <si>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</si>
  <si>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</si>
  <si>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</si>
  <si>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</si>
  <si>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</si>
  <si>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</si>
  <si>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</si>
  <si>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</si>
  <si>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</si>
  <si>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</si>
  <si>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</si>
  <si>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</si>
  <si>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</si>
  <si>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</si>
  <si>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</si>
  <si>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</si>
  <si>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</si>
  <si>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</si>
  <si>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</si>
  <si>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</si>
  <si>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</si>
  <si>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</si>
  <si>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</si>
  <si>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</si>
  <si>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</si>
  <si>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</si>
  <si>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</si>
  <si>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</si>
  <si>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</si>
  <si>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</si>
  <si>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</si>
  <si>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</si>
  <si>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</si>
  <si>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</si>
  <si>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</si>
  <si>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</si>
  <si>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</si>
  <si>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</si>
  <si>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</si>
  <si>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</si>
  <si>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</si>
  <si>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</si>
  <si>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</si>
  <si>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</si>
  <si>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</si>
  <si>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</si>
  <si>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</si>
  <si>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</si>
  <si>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</si>
  <si>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</si>
  <si>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</si>
  <si>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</si>
  <si>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</si>
  <si>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</si>
  <si>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</si>
  <si>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</si>
  <si>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</si>
  <si>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</si>
  <si>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</si>
  <si>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</si>
  <si>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</si>
  <si>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</si>
  <si>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</si>
  <si>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</si>
  <si>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</si>
  <si>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</si>
  <si>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</si>
  <si>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</si>
  <si>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</si>
  <si>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</si>
  <si>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</si>
  <si>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</si>
  <si>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</si>
  <si>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</si>
  <si>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</si>
  <si>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</si>
  <si>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</si>
  <si>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</si>
  <si>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</si>
  <si>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</si>
  <si>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</si>
  <si>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</si>
  <si>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</si>
  <si>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</si>
  <si>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</si>
  <si>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</si>
  <si>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</si>
  <si>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</si>
  <si>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</si>
  <si>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</si>
  <si>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</si>
  <si>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</si>
  <si>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</si>
  <si>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</si>
  <si>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</si>
  <si>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</si>
  <si>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</si>
  <si>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</si>
  <si>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</si>
  <si>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</si>
  <si>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</si>
  <si>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</si>
  <si>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</si>
  <si>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</si>
  <si>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</si>
  <si>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</si>
  <si>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</si>
  <si>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</si>
  <si>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</si>
  <si>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</si>
  <si>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</si>
  <si>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</si>
  <si>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</si>
  <si>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</si>
  <si>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</si>
  <si>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</si>
  <si>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</si>
  <si>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</si>
  <si>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</si>
  <si>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</si>
  <si>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</si>
  <si>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</si>
  <si>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</si>
  <si>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</si>
  <si>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</si>
  <si>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</si>
  <si>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</si>
  <si>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</si>
  <si>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</si>
  <si>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</si>
  <si>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</si>
  <si>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</si>
  <si>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</si>
  <si>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</si>
  <si>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</si>
  <si>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</si>
  <si>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</si>
  <si>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</si>
  <si>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</si>
  <si>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</si>
  <si>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</si>
  <si>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</si>
  <si>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</si>
  <si>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</si>
  <si>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</si>
  <si>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</si>
  <si>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</si>
  <si>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</si>
  <si>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</si>
  <si>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</si>
  <si>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</si>
  <si>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</si>
  <si>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</si>
  <si>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</si>
  <si>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</si>
  <si>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</si>
  <si>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</si>
  <si>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</si>
  <si>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</si>
  <si>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</si>
  <si>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</si>
  <si>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</si>
  <si>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</si>
  <si>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</si>
  <si>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</si>
  <si>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</si>
  <si>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</si>
  <si>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</si>
  <si>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</si>
  <si>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</si>
  <si>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</si>
  <si>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</si>
  <si>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</si>
  <si>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</si>
  <si>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</si>
  <si>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</si>
  <si>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</si>
  <si>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</si>
  <si>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</si>
  <si>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</si>
  <si>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</si>
  <si>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</si>
  <si>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</si>
  <si>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</si>
  <si>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</si>
  <si>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</si>
  <si>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</si>
  <si>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</si>
  <si>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</si>
  <si>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</si>
  <si>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</si>
  <si>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</si>
  <si>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</si>
  <si>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</si>
  <si>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</si>
  <si>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</si>
  <si>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</si>
  <si>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</si>
  <si>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</si>
  <si>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</si>
  <si>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</si>
  <si>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</si>
  <si>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</si>
  <si>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</si>
  <si>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</si>
  <si>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</si>
  <si>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</si>
  <si>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</si>
  <si>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</si>
  <si>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</si>
  <si>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</si>
  <si>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</si>
  <si>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</si>
  <si>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</si>
  <si>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</si>
  <si>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</si>
  <si>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</si>
  <si>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</si>
  <si>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</si>
  <si>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</si>
  <si>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</si>
  <si>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</si>
  <si>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</si>
  <si>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</si>
  <si>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</si>
  <si>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</si>
  <si>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</si>
  <si>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</si>
  <si>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</si>
  <si>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</si>
  <si>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</si>
  <si>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</si>
  <si>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</si>
  <si>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</si>
  <si>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</si>
  <si>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</si>
  <si>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</si>
  <si>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</si>
  <si>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</si>
  <si>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</si>
  <si>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</si>
  <si>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</si>
  <si>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</si>
  <si>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</si>
  <si>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</si>
  <si>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</si>
  <si>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</si>
  <si>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</si>
  <si>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</si>
  <si>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</si>
  <si>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</si>
  <si>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</si>
  <si>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</si>
  <si>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</si>
  <si>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</si>
  <si>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</si>
  <si>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</si>
  <si>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</si>
  <si>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</si>
  <si>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</si>
  <si>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</si>
  <si>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</si>
  <si>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</si>
  <si>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</si>
  <si>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</si>
  <si>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</si>
  <si>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</si>
  <si>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</si>
  <si>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</si>
  <si>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</si>
  <si>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</si>
  <si>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</si>
  <si>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</si>
  <si>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</si>
  <si>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</si>
  <si>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</si>
  <si>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</si>
  <si>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</si>
  <si>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</si>
  <si>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</si>
  <si>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</si>
  <si>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</si>
  <si>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</si>
  <si>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</si>
  <si>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</si>
  <si>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</si>
  <si>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</si>
  <si>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</si>
  <si>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</si>
  <si>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</si>
  <si>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</si>
  <si>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</si>
  <si>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</si>
  <si>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</si>
  <si>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</si>
  <si>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</si>
  <si>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</si>
  <si>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</si>
  <si>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</si>
  <si>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</si>
  <si>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</si>
  <si>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</si>
  <si>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</si>
  <si>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</si>
  <si>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</si>
  <si>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</si>
  <si>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</si>
  <si>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</si>
  <si>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</si>
  <si>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</si>
  <si>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</si>
  <si>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</si>
  <si>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</si>
  <si>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</si>
  <si>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</si>
  <si>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</si>
  <si>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</si>
  <si>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</si>
  <si>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</si>
  <si>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</si>
  <si>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</si>
  <si>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</si>
  <si>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</si>
  <si>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</si>
  <si>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MAIZ</t>
  </si>
  <si>
    <t>SEDA</t>
  </si>
  <si>
    <t>TINTO</t>
  </si>
  <si>
    <t>CAL</t>
  </si>
  <si>
    <t>06142708101053</t>
  </si>
  <si>
    <t>12/01/2022</t>
  </si>
  <si>
    <t>GRUPO NSV S.A DE C.V.</t>
  </si>
  <si>
    <t>25/01/2022</t>
  </si>
  <si>
    <t>06140104620021</t>
  </si>
  <si>
    <t>06/01/2022</t>
  </si>
  <si>
    <t xml:space="preserve">TALLER DIDEA S.A DE C.V </t>
  </si>
  <si>
    <t>05111202111011</t>
  </si>
  <si>
    <t>28/01/2022</t>
  </si>
  <si>
    <t>RESAUTO, S.A DE C.V.</t>
  </si>
  <si>
    <t>05112507891021</t>
  </si>
  <si>
    <t>29/01/2022</t>
  </si>
  <si>
    <t>AUTODO S.A DE C.V.</t>
  </si>
  <si>
    <t>10115RESCR384902007</t>
  </si>
  <si>
    <t>07TS000F</t>
  </si>
  <si>
    <t>05/01/2022</t>
  </si>
  <si>
    <t>15/01/2022</t>
  </si>
  <si>
    <t>JOSE LUIS</t>
  </si>
  <si>
    <t>FEBRERO</t>
  </si>
  <si>
    <t>06142006031022</t>
  </si>
  <si>
    <t>05/02/2022</t>
  </si>
  <si>
    <t>14/02/2022</t>
  </si>
  <si>
    <t>21/02/2022</t>
  </si>
  <si>
    <t>06141511720027</t>
  </si>
  <si>
    <t>11/02/2022</t>
  </si>
  <si>
    <t xml:space="preserve">SUPER REPUESTOS EL SALVADOR </t>
  </si>
  <si>
    <t>06140106700019</t>
  </si>
  <si>
    <t>09/02/2022</t>
  </si>
  <si>
    <t>F.A. DALTON Y CO</t>
  </si>
  <si>
    <t>02/02/2022</t>
  </si>
  <si>
    <t>12/02/2022</t>
  </si>
  <si>
    <t>15/02/2022</t>
  </si>
  <si>
    <t>18/02/2022</t>
  </si>
  <si>
    <t>20/02/2022</t>
  </si>
  <si>
    <t>25/02/2022</t>
  </si>
  <si>
    <t>MARZO</t>
  </si>
  <si>
    <t>01/03/2022</t>
  </si>
  <si>
    <t>09/03/2022</t>
  </si>
  <si>
    <t>17/03/2022</t>
  </si>
  <si>
    <t>RAMIREZ VENTURA S.A DE C.V.</t>
  </si>
  <si>
    <t>10/03/2022</t>
  </si>
  <si>
    <t>15/03/2022</t>
  </si>
  <si>
    <t>22/03/2022</t>
  </si>
  <si>
    <t>30/03/2022</t>
  </si>
  <si>
    <t>ABRIL</t>
  </si>
  <si>
    <t>02/04/2022</t>
  </si>
  <si>
    <t>06143107620016</t>
  </si>
  <si>
    <t>08/04/2022</t>
  </si>
  <si>
    <t>REPUESTOS DIDEA S.A DE C.V.</t>
  </si>
  <si>
    <t>16/04/2022</t>
  </si>
  <si>
    <t>02132105590013</t>
  </si>
  <si>
    <t>21/04/2022</t>
  </si>
  <si>
    <t>OSCAR ALBERTO FLORES MENJIVAR</t>
  </si>
  <si>
    <t>27/04/2022</t>
  </si>
  <si>
    <t>05/04/2022</t>
  </si>
  <si>
    <t>06/04/2022</t>
  </si>
  <si>
    <t>09/04/2022</t>
  </si>
  <si>
    <t>18/04/2022</t>
  </si>
  <si>
    <t>19/04/2022</t>
  </si>
  <si>
    <t>22/04/2022</t>
  </si>
  <si>
    <t>25/04/2022</t>
  </si>
  <si>
    <t>29/04/2022</t>
  </si>
  <si>
    <t>MAYO</t>
  </si>
  <si>
    <t>04/05/2022</t>
  </si>
  <si>
    <t>23/05/2022</t>
  </si>
  <si>
    <t>14/05/2022</t>
  </si>
  <si>
    <t>06140305931029</t>
  </si>
  <si>
    <t>09/05/2022</t>
  </si>
  <si>
    <t>DOÑO S.A DE C.V.</t>
  </si>
  <si>
    <t>13</t>
  </si>
  <si>
    <t>02/05/2022</t>
  </si>
  <si>
    <t>06/05/2022</t>
  </si>
  <si>
    <t>11/05/2022</t>
  </si>
  <si>
    <t>13/05/2022</t>
  </si>
  <si>
    <t>17/05/2022</t>
  </si>
  <si>
    <t>18/05/2022</t>
  </si>
  <si>
    <t>19/05/2022</t>
  </si>
  <si>
    <t>26/05/2022</t>
  </si>
  <si>
    <t>JUNIO</t>
  </si>
  <si>
    <t>05/06/2022</t>
  </si>
  <si>
    <t>06/06/2022</t>
  </si>
  <si>
    <t>13/06/2022</t>
  </si>
  <si>
    <t>25/06/2022</t>
  </si>
  <si>
    <t>16</t>
  </si>
  <si>
    <t>04/06/2022</t>
  </si>
  <si>
    <t>12/06/2022</t>
  </si>
  <si>
    <t>16/06/2022</t>
  </si>
  <si>
    <t>18/06/2022</t>
  </si>
  <si>
    <t>21/06/2022</t>
  </si>
  <si>
    <t>24/06/2022</t>
  </si>
  <si>
    <t>26/06/2022</t>
  </si>
  <si>
    <t>30/06/2022</t>
  </si>
  <si>
    <t>JULIO</t>
  </si>
  <si>
    <t>06142407500017</t>
  </si>
  <si>
    <t>30/07/2022</t>
  </si>
  <si>
    <t>GUILLERMO E. MIGUEL B.</t>
  </si>
  <si>
    <t>19/07/2022</t>
  </si>
  <si>
    <t>06/07/2022</t>
  </si>
  <si>
    <t>22</t>
  </si>
  <si>
    <t>29</t>
  </si>
  <si>
    <t>04/07/2022</t>
  </si>
  <si>
    <t>13/07/2022</t>
  </si>
  <si>
    <t>16/07/2022</t>
  </si>
  <si>
    <t>22/07/2022</t>
  </si>
  <si>
    <t>29/07/2022</t>
  </si>
  <si>
    <t>AGOSTO</t>
  </si>
  <si>
    <t>17/08/2022</t>
  </si>
  <si>
    <t>10/08/2022</t>
  </si>
  <si>
    <t>30/08/2022</t>
  </si>
  <si>
    <t>27/08/2022</t>
  </si>
  <si>
    <t>24/08/2022</t>
  </si>
  <si>
    <t>01011201931032</t>
  </si>
  <si>
    <t>02/08/2022</t>
  </si>
  <si>
    <t>CESAR ROBERTO VALDIVIESO FLORES</t>
  </si>
  <si>
    <t>05111204540020</t>
  </si>
  <si>
    <t>09/08/2022</t>
  </si>
  <si>
    <t>JULIO ALBERTO PONCE</t>
  </si>
  <si>
    <t>06141205111012</t>
  </si>
  <si>
    <t>CORPORACION LEMUS S.A DE C.V.</t>
  </si>
  <si>
    <t>18/08/2022</t>
  </si>
  <si>
    <t>08</t>
  </si>
  <si>
    <t>02</t>
  </si>
  <si>
    <t>05</t>
  </si>
  <si>
    <t>12</t>
  </si>
  <si>
    <t>23</t>
  </si>
  <si>
    <t>26</t>
  </si>
  <si>
    <t>27</t>
  </si>
  <si>
    <t>28</t>
  </si>
  <si>
    <t>30</t>
  </si>
  <si>
    <t>15041RESIN497002022</t>
  </si>
  <si>
    <t>22ST000F</t>
  </si>
  <si>
    <t>05/08/2022</t>
  </si>
  <si>
    <t>12/08/2022</t>
  </si>
  <si>
    <t>13/08/2022</t>
  </si>
  <si>
    <t>15/08/2022</t>
  </si>
  <si>
    <t>16/08/2022</t>
  </si>
  <si>
    <t>21/08/2022</t>
  </si>
  <si>
    <t>22/08/2022</t>
  </si>
  <si>
    <t>23/08/2022</t>
  </si>
  <si>
    <t>26/08/2022</t>
  </si>
  <si>
    <t>28/08/2022</t>
  </si>
  <si>
    <t>29/08/2022</t>
  </si>
  <si>
    <t>SEPTIEMBRE</t>
  </si>
  <si>
    <t>06141501850054</t>
  </si>
  <si>
    <t>02/09/2022</t>
  </si>
  <si>
    <t xml:space="preserve">GALVANIS S.A DE C.V </t>
  </si>
  <si>
    <t>01082009761012</t>
  </si>
  <si>
    <t>26/09/2022</t>
  </si>
  <si>
    <t>JOSE ANTONIO ESCOBAR ORELLANA</t>
  </si>
  <si>
    <t>09/09/2022</t>
  </si>
  <si>
    <t>23/09/2022</t>
  </si>
  <si>
    <t>09</t>
  </si>
  <si>
    <t>06</t>
  </si>
  <si>
    <t>14</t>
  </si>
  <si>
    <t>19</t>
  </si>
  <si>
    <t>20</t>
  </si>
  <si>
    <t>05/09/2022</t>
  </si>
  <si>
    <t>06/09/2022</t>
  </si>
  <si>
    <t>07/09/2022</t>
  </si>
  <si>
    <t>08/09/2022</t>
  </si>
  <si>
    <t>12/09/2022</t>
  </si>
  <si>
    <t>13/09/2022</t>
  </si>
  <si>
    <t>14/09/2022</t>
  </si>
  <si>
    <t>16/09/2022</t>
  </si>
  <si>
    <t>19/09/2022</t>
  </si>
  <si>
    <t>20/09/2022</t>
  </si>
  <si>
    <t>22/09/2022</t>
  </si>
  <si>
    <t>27/09/2022</t>
  </si>
  <si>
    <t>28/09/2022</t>
  </si>
  <si>
    <t>29/09/2022</t>
  </si>
  <si>
    <t>30/09/2022</t>
  </si>
  <si>
    <t>OCTUBRE</t>
  </si>
  <si>
    <t>08210507660026</t>
  </si>
  <si>
    <t>03/10/2022</t>
  </si>
  <si>
    <t>JOSE LUIS VILLALTA CARCAMO</t>
  </si>
  <si>
    <t>14/10/2022</t>
  </si>
  <si>
    <t>18/10/2022</t>
  </si>
  <si>
    <t>22/10/2022</t>
  </si>
  <si>
    <t>12/10/2022</t>
  </si>
  <si>
    <t>17/10/2022</t>
  </si>
  <si>
    <t>26/10/2022</t>
  </si>
  <si>
    <t>NOVIEMBRE</t>
  </si>
  <si>
    <t>23/11/2022</t>
  </si>
  <si>
    <t>06/11/2022</t>
  </si>
  <si>
    <t>01/11/2022</t>
  </si>
  <si>
    <t>14/11/2022</t>
  </si>
  <si>
    <t>18/11/2022</t>
  </si>
  <si>
    <t>13/10/2022</t>
  </si>
  <si>
    <t>29/11/2022</t>
  </si>
  <si>
    <t>06141202620014</t>
  </si>
  <si>
    <t>SEGUROS E INVERSIONES S.A</t>
  </si>
  <si>
    <t>02102311620052</t>
  </si>
  <si>
    <t xml:space="preserve">ANGEL MAURICIO TRUJILLO </t>
  </si>
  <si>
    <t>04/11/2022</t>
  </si>
  <si>
    <t>09/11/2022</t>
  </si>
  <si>
    <t>10/11/2022</t>
  </si>
  <si>
    <t>15/11/2022</t>
  </si>
  <si>
    <t>22/11/2022</t>
  </si>
  <si>
    <t>24/11/2022</t>
  </si>
  <si>
    <t>25/11/2022</t>
  </si>
  <si>
    <t>26/11/2022</t>
  </si>
  <si>
    <t>28/11/2022</t>
  </si>
  <si>
    <t>30/11/2022</t>
  </si>
  <si>
    <t>DICIEMBRE</t>
  </si>
  <si>
    <t>06/12/2022</t>
  </si>
  <si>
    <t>08/12/2022</t>
  </si>
  <si>
    <t>09/12/2022</t>
  </si>
  <si>
    <t>2712</t>
  </si>
  <si>
    <t>27/12/2022</t>
  </si>
  <si>
    <t>14/12/2022</t>
  </si>
  <si>
    <t>22/12/2022</t>
  </si>
  <si>
    <t>30/12/2022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</si>
</sst>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5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49" fontId="0" fillId="0" borderId="0" xfId="1" applyNumberFormat="1" applyFont="1"/>
    <xf numFmtId="44" fontId="0" fillId="0" borderId="0" xfId="1" applyNumberFormat="1" applyFont="1"/>
    <xf numFmtId="0" fontId="0" fillId="0" borderId="25" xfId="0" applyBorder="1"/>
    <xf numFmtId="0" fontId="0" fillId="9" borderId="18" xfId="0" applyFill="1" applyBorder="1"/>
    <xf numFmtId="0" fontId="0" fillId="0" borderId="18" xfId="0" applyFill="1" applyBorder="1"/>
    <xf numFmtId="0" fontId="0" fillId="0" borderId="0" xfId="0" applyFill="1" applyBorder="1"/>
    <xf numFmtId="0" fontId="0" fillId="9" borderId="0" xfId="0" applyFill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/>
    <xf numFmtId="0" fontId="0" fillId="0" borderId="17" xfId="0" applyFill="1" applyBorder="1"/>
    <xf numFmtId="0" fontId="0" fillId="0" borderId="24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9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70" totalsRowCount="1">
  <autoFilter ref="A3:R69">
    <filterColumn colId="0">
      <filters>
        <filter val="DICIEMBRE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5" dataCellStyle="Moneda"/>
    <tableColumn id="9" name="I. EXENTAS" totalsRowDxfId="54" dataCellStyle="Moneda"/>
    <tableColumn id="10" name="IMPOR EX" totalsRowDxfId="53" dataCellStyle="Moneda"/>
    <tableColumn id="11" name="C. GRAVADA" totalsRowFunction="sum" totalsRowDxfId="52" dataCellStyle="Moneda"/>
    <tableColumn id="12" name="INTER GRAVA" totalsRowDxfId="51" dataCellStyle="Moneda"/>
    <tableColumn id="13" name="IMPOR BIENES" totalsRowDxfId="50" dataCellStyle="Moneda"/>
    <tableColumn id="14" name="IMPOR SERV" totalsRowDxfId="49" dataCellStyle="Moneda"/>
    <tableColumn id="15" name="IVA" totalsRowFunction="sum" totalsRowDxfId="48" dataCellStyle="Moneda"/>
    <tableColumn id="16" name="TOTAL C." totalsRowFunction="sum" totalsRowDxfId="47" dataCellStyle="Moneda"/>
    <tableColumn id="18" name="DUI" dataDxfId="46" totalsRowDxfId="45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3" dataCellStyle="Moneda"/>
    <tableColumn id="12" name="VENTA NO SUJETA" totalsRowDxfId="42" dataCellStyle="Moneda"/>
    <tableColumn id="13" name="V. GRAVADA" totalsRowFunction="sum" totalsRowDxfId="41" dataCellStyle="Moneda"/>
    <tableColumn id="14" name="D.FISCAL" totalsRowFunction="sum" totalsRowDxfId="40" dataCellStyle="Moneda"/>
    <tableColumn id="15" name="V CTA DE 3" totalsRowDxfId="39" dataCellStyle="Moneda"/>
    <tableColumn id="16" name="D. FISCAL A 3" totalsRowDxfId="38" dataCellStyle="Moneda"/>
    <tableColumn id="17" name="VENTA TOTAL" totalsRowFunction="sum" totalsRowDxfId="37" dataCellStyle="Moneda"/>
    <tableColumn id="19" name="DUI" dataDxfId="36" totalsRowDxfId="35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74" totalsRowCount="1">
  <autoFilter ref="A2:V173">
    <filterColumn colId="0">
      <filters>
        <filter val="DICIEMBRE"/>
      </filters>
    </filterColumn>
  </autoFilter>
  <sortState ref="A3:V565">
    <sortCondition ref="G2:G565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598</v>
      </c>
    </row>
    <row r="4" spans="2:10" x14ac:dyDescent="0.25">
      <c r="B4" s="5" t="s">
        <v>2</v>
      </c>
      <c r="D4" s="30" t="str">
        <f>+J4</f>
        <v>27/12/2022</v>
      </c>
      <c r="E4" s="27" t="s">
        <v>602</v>
      </c>
      <c r="F4" s="28" t="str">
        <f>+LEFT(E4,2)</f>
        <v>27</v>
      </c>
      <c r="G4" s="28" t="str">
        <f>+RIGHT(E4,2)</f>
        <v>12</v>
      </c>
      <c r="H4" s="29" t="s">
        <v>99</v>
      </c>
      <c r="I4" s="28" t="s">
        <v>93</v>
      </c>
      <c r="J4" s="28" t="str">
        <f>+F4&amp;I4&amp;G4&amp;I4&amp;H4</f>
        <v>27/12/2022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395</v>
      </c>
    </row>
    <row r="9" spans="2:10" x14ac:dyDescent="0.25">
      <c r="B9" s="5" t="s">
        <v>85</v>
      </c>
      <c r="D9" s="24" t="str">
        <f>IFERROR(VLOOKUP(D8,'[1]BASE DE PROVEEDORES'!$A:$B,2,0),"No Existe")</f>
        <v>GRUPO NSV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6" x14ac:dyDescent="0.25">
      <c r="B17" s="5" t="s">
        <v>14</v>
      </c>
      <c r="D17" s="8">
        <f>+(D16++D15+D14+D13)*0.13</f>
        <v>0</v>
      </c>
      <c r="F17" s="8">
        <f>+(F16++F15+F14+F13)*0.13</f>
        <v>0</v>
      </c>
    </row>
    <row r="18" spans="2:6" x14ac:dyDescent="0.25">
      <c r="B18" s="5" t="s">
        <v>15</v>
      </c>
      <c r="D18" s="8">
        <f>+SUBTOTAL(9,D10,D11,D12,D13,D14,D15,D16,D17)</f>
        <v>0</v>
      </c>
    </row>
    <row r="19" spans="2:6" x14ac:dyDescent="0.25">
      <c r="B19" s="5" t="s">
        <v>95</v>
      </c>
      <c r="D19" s="32" t="str">
        <f>IFERROR(VLOOKUP(D8,'[2]BASE DE PROVEEDORES'!$A:$C,3,0),"ACTUALICE")</f>
        <v>ACTUALICE</v>
      </c>
    </row>
    <row r="20" spans="2:6" ht="15.75" thickBot="1" x14ac:dyDescent="0.3">
      <c r="B20" s="5" t="s">
        <v>16</v>
      </c>
      <c r="D20" s="9">
        <v>3</v>
      </c>
    </row>
  </sheetData>
  <conditionalFormatting sqref="D19">
    <cfRule type="containsText" dxfId="58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B2" sqref="B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81" t="s">
        <v>387</v>
      </c>
      <c r="H1" s="81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tabSelected="1" workbookViewId="0">
      <selection activeCell="G32" sqref="G32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114" t="s">
        <v>412</v>
      </c>
      <c r="B2" s="115"/>
      <c r="C2" s="115"/>
      <c r="D2" s="116"/>
      <c r="E2" s="123"/>
      <c r="F2" s="124"/>
      <c r="G2" s="104" t="s">
        <v>370</v>
      </c>
      <c r="H2" s="104" t="s">
        <v>371</v>
      </c>
      <c r="I2" s="104" t="s">
        <v>372</v>
      </c>
      <c r="J2" s="104" t="s">
        <v>373</v>
      </c>
      <c r="K2" s="104" t="s">
        <v>374</v>
      </c>
      <c r="L2" s="106" t="s">
        <v>375</v>
      </c>
      <c r="M2" s="107"/>
    </row>
    <row r="3" spans="1:13" ht="15.75" thickBot="1" x14ac:dyDescent="0.3">
      <c r="A3" s="117"/>
      <c r="B3" s="118"/>
      <c r="C3" s="118"/>
      <c r="D3" s="119"/>
      <c r="E3" s="51"/>
      <c r="F3" s="51"/>
      <c r="G3" s="105"/>
      <c r="H3" s="105"/>
      <c r="I3" s="105"/>
      <c r="J3" s="105"/>
      <c r="K3" s="105"/>
      <c r="L3" s="108"/>
      <c r="M3" s="109"/>
    </row>
    <row r="4" spans="1:13" x14ac:dyDescent="0.25">
      <c r="A4" s="117"/>
      <c r="B4" s="118"/>
      <c r="C4" s="118"/>
      <c r="D4" s="119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670</v>
      </c>
      <c r="J4" s="52">
        <f>+Tabla3[[#Totals],[EX SERVICE]]</f>
        <v>0</v>
      </c>
      <c r="K4" s="53"/>
      <c r="L4" s="54"/>
      <c r="M4" s="55"/>
    </row>
    <row r="5" spans="1:13" x14ac:dyDescent="0.25">
      <c r="A5" s="117"/>
      <c r="B5" s="118"/>
      <c r="C5" s="118"/>
      <c r="D5" s="119"/>
      <c r="E5" s="51"/>
      <c r="F5" s="51"/>
      <c r="G5" s="52"/>
      <c r="H5" s="52"/>
      <c r="I5" s="56">
        <f>+I4/1.13</f>
        <v>592.92035398230098</v>
      </c>
      <c r="J5" s="52"/>
      <c r="K5" s="53"/>
      <c r="L5" s="54"/>
      <c r="M5" s="55"/>
    </row>
    <row r="6" spans="1:13" x14ac:dyDescent="0.25">
      <c r="A6" s="117"/>
      <c r="B6" s="118"/>
      <c r="C6" s="118"/>
      <c r="D6" s="119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17"/>
      <c r="B7" s="118"/>
      <c r="C7" s="118"/>
      <c r="D7" s="119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17"/>
      <c r="B8" s="118"/>
      <c r="C8" s="118"/>
      <c r="D8" s="119"/>
      <c r="E8" s="51"/>
      <c r="F8" s="51"/>
      <c r="G8" s="52"/>
      <c r="H8" s="52"/>
      <c r="I8" s="56">
        <f>+I7/1.13</f>
        <v>0</v>
      </c>
      <c r="J8" s="52"/>
      <c r="K8" s="53"/>
      <c r="L8" s="57" t="s">
        <v>376</v>
      </c>
      <c r="M8" s="55"/>
    </row>
    <row r="9" spans="1:13" ht="15.75" thickBot="1" x14ac:dyDescent="0.3">
      <c r="A9" s="117"/>
      <c r="B9" s="118"/>
      <c r="C9" s="118"/>
      <c r="D9" s="119"/>
      <c r="E9" s="51"/>
      <c r="F9" s="51"/>
      <c r="G9" s="58">
        <f>SUM(G4:G8)</f>
        <v>0</v>
      </c>
      <c r="H9" s="58">
        <f>+H4+H7</f>
        <v>0</v>
      </c>
      <c r="I9" s="58">
        <f>+I8+I5</f>
        <v>592.92035398230098</v>
      </c>
      <c r="J9" s="58">
        <f>+J4</f>
        <v>0</v>
      </c>
      <c r="K9" s="58">
        <f>SUM(G9:J9)</f>
        <v>592.92035398230098</v>
      </c>
      <c r="L9" s="59">
        <f>+I9*0.003</f>
        <v>1.778761061946903</v>
      </c>
      <c r="M9" s="55"/>
    </row>
    <row r="10" spans="1:13" x14ac:dyDescent="0.25">
      <c r="A10" s="117"/>
      <c r="B10" s="118"/>
      <c r="C10" s="118"/>
      <c r="D10" s="119"/>
      <c r="E10" s="51"/>
      <c r="F10" s="51"/>
      <c r="G10" s="60"/>
      <c r="H10" s="60"/>
      <c r="I10" s="60"/>
      <c r="J10" s="60"/>
      <c r="K10" s="60"/>
      <c r="L10" s="110"/>
      <c r="M10" s="112">
        <f>+L9+L10</f>
        <v>1.778761061946903</v>
      </c>
    </row>
    <row r="11" spans="1:13" ht="15.75" thickBot="1" x14ac:dyDescent="0.3">
      <c r="A11" s="117"/>
      <c r="B11" s="118"/>
      <c r="C11" s="118"/>
      <c r="D11" s="119"/>
      <c r="E11" s="51"/>
      <c r="F11" s="51"/>
      <c r="G11" s="60"/>
      <c r="H11" s="60"/>
      <c r="I11" s="60"/>
      <c r="J11" s="60"/>
      <c r="K11" s="60" t="s">
        <v>377</v>
      </c>
      <c r="L11" s="111"/>
      <c r="M11" s="113"/>
    </row>
    <row r="12" spans="1:13" ht="15.75" thickBot="1" x14ac:dyDescent="0.3">
      <c r="A12" s="117"/>
      <c r="B12" s="118"/>
      <c r="C12" s="118"/>
      <c r="D12" s="119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17"/>
      <c r="B13" s="118"/>
      <c r="C13" s="118"/>
      <c r="D13" s="119"/>
      <c r="E13" s="62"/>
      <c r="F13" s="63" t="s">
        <v>378</v>
      </c>
      <c r="G13" s="58" t="s">
        <v>379</v>
      </c>
      <c r="H13" s="64"/>
      <c r="I13" s="65" t="s">
        <v>380</v>
      </c>
      <c r="J13" s="60"/>
      <c r="K13" s="60">
        <f>+K9+G9</f>
        <v>592.92035398230098</v>
      </c>
      <c r="L13" s="61"/>
      <c r="M13" s="55"/>
    </row>
    <row r="14" spans="1:13" x14ac:dyDescent="0.25">
      <c r="A14" s="117"/>
      <c r="B14" s="118"/>
      <c r="C14" s="118"/>
      <c r="D14" s="119"/>
      <c r="E14" s="51" t="s">
        <v>381</v>
      </c>
      <c r="F14" s="52">
        <f>+Tabla1[[#Totals],[C. GRAVADA]]</f>
        <v>160.19</v>
      </c>
      <c r="G14" s="52">
        <f>+Tabla1[[#Totals],[C. EXENTAS]]</f>
        <v>9.4</v>
      </c>
      <c r="H14" s="53" t="s">
        <v>381</v>
      </c>
      <c r="I14" s="66">
        <f>+H9+I9</f>
        <v>592.92035398230098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17"/>
      <c r="B15" s="118"/>
      <c r="C15" s="118"/>
      <c r="D15" s="119"/>
      <c r="E15" s="51" t="s">
        <v>382</v>
      </c>
      <c r="F15" s="52">
        <f>+F14*0.13</f>
        <v>20.8247</v>
      </c>
      <c r="G15" s="52"/>
      <c r="H15" s="53" t="s">
        <v>382</v>
      </c>
      <c r="I15" s="66">
        <f>+I14*0.13</f>
        <v>77.079646017699133</v>
      </c>
      <c r="J15" s="60"/>
      <c r="K15" s="60"/>
      <c r="L15" s="61"/>
      <c r="M15" s="55"/>
    </row>
    <row r="16" spans="1:13" ht="15.75" thickBot="1" x14ac:dyDescent="0.3">
      <c r="A16" s="117"/>
      <c r="B16" s="118"/>
      <c r="C16" s="118"/>
      <c r="D16" s="119"/>
      <c r="E16" s="51"/>
      <c r="F16" s="52"/>
      <c r="G16" s="52"/>
      <c r="H16" s="53"/>
      <c r="I16" s="66"/>
      <c r="J16" s="60"/>
      <c r="K16" s="60"/>
      <c r="L16" s="67">
        <f>+L9+L10+J18</f>
        <v>58.033707079646035</v>
      </c>
      <c r="M16" s="55"/>
    </row>
    <row r="17" spans="1:13" ht="15.75" thickTop="1" x14ac:dyDescent="0.25">
      <c r="A17" s="117"/>
      <c r="B17" s="118"/>
      <c r="C17" s="118"/>
      <c r="D17" s="119"/>
      <c r="E17" s="51"/>
      <c r="F17" s="68"/>
      <c r="G17" s="69" t="s">
        <v>383</v>
      </c>
      <c r="H17" s="53"/>
      <c r="I17" s="70" t="s">
        <v>384</v>
      </c>
      <c r="J17" s="60"/>
      <c r="K17" s="60"/>
      <c r="L17" s="61"/>
      <c r="M17" s="55"/>
    </row>
    <row r="18" spans="1:13" ht="15.75" thickBot="1" x14ac:dyDescent="0.3">
      <c r="A18" s="117"/>
      <c r="B18" s="118"/>
      <c r="C18" s="118"/>
      <c r="D18" s="119"/>
      <c r="E18" s="51"/>
      <c r="F18" s="71">
        <f>+F15+F16</f>
        <v>20.8247</v>
      </c>
      <c r="G18" s="72">
        <f>+L14</f>
        <v>0</v>
      </c>
      <c r="H18" s="73">
        <f>+I15-G19</f>
        <v>56.254946017699133</v>
      </c>
      <c r="I18" s="74">
        <f>+Tabla4[[#Totals],[RETENCION]]</f>
        <v>0</v>
      </c>
      <c r="J18" s="75">
        <f>+H18-I18</f>
        <v>56.254946017699133</v>
      </c>
      <c r="K18" s="60"/>
      <c r="L18" s="61"/>
      <c r="M18" s="55"/>
    </row>
    <row r="19" spans="1:13" ht="15.75" thickBot="1" x14ac:dyDescent="0.3">
      <c r="A19" s="117"/>
      <c r="B19" s="118"/>
      <c r="C19" s="118"/>
      <c r="D19" s="119"/>
      <c r="E19" s="51"/>
      <c r="F19" s="51"/>
      <c r="G19" s="76">
        <f>+F18-G18</f>
        <v>20.8247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20"/>
      <c r="B20" s="121"/>
      <c r="C20" s="121"/>
      <c r="D20" s="122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70"/>
  <sheetViews>
    <sheetView workbookViewId="0">
      <pane ySplit="3" topLeftCell="A4" activePane="bottomLeft" state="frozen"/>
      <selection pane="bottomLeft" activeCell="B4" sqref="B4:R7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369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598</v>
      </c>
      <c r="B4" t="s">
        <v>603</v>
      </c>
      <c r="C4" t="s">
        <v>1</v>
      </c>
      <c r="D4" t="s">
        <v>0</v>
      </c>
      <c r="E4">
        <v>4101743</v>
      </c>
      <c r="F4" t="s">
        <v>395</v>
      </c>
      <c r="G4" t="s">
        <v>397</v>
      </c>
      <c r="H4" s="3">
        <v>4.5</v>
      </c>
      <c r="I4" s="3">
        <v>0</v>
      </c>
      <c r="J4" s="3">
        <v>0</v>
      </c>
      <c r="K4" s="3">
        <v>50.89</v>
      </c>
      <c r="L4" s="3">
        <v>0</v>
      </c>
      <c r="M4" s="3">
        <v>0</v>
      </c>
      <c r="N4" s="3">
        <v>0</v>
      </c>
      <c r="O4" s="3">
        <v>6.6157000000000004</v>
      </c>
      <c r="P4" s="3">
        <v>62.005700000000004</v>
      </c>
      <c r="R4">
        <v>3</v>
      </c>
    </row>
    <row r="5" spans="1:18" x14ac:dyDescent="0.25">
      <c r="A5" t="s">
        <v>598</v>
      </c>
      <c r="B5" t="s">
        <v>601</v>
      </c>
      <c r="C5" t="s">
        <v>1</v>
      </c>
      <c r="D5" t="s">
        <v>0</v>
      </c>
      <c r="E5">
        <v>3154674</v>
      </c>
      <c r="F5" t="s">
        <v>418</v>
      </c>
      <c r="G5" t="s">
        <v>420</v>
      </c>
      <c r="H5" s="3">
        <v>0</v>
      </c>
      <c r="I5" s="3">
        <v>0</v>
      </c>
      <c r="J5" s="3">
        <v>0</v>
      </c>
      <c r="K5" s="3">
        <v>19.829999999999998</v>
      </c>
      <c r="L5" s="3">
        <v>0</v>
      </c>
      <c r="M5" s="3">
        <v>0</v>
      </c>
      <c r="N5" s="3">
        <v>0</v>
      </c>
      <c r="O5" s="3">
        <v>2.5779000000000001</v>
      </c>
      <c r="P5" s="3">
        <v>22.407899999999998</v>
      </c>
      <c r="R5">
        <v>3</v>
      </c>
    </row>
    <row r="6" spans="1:18" x14ac:dyDescent="0.25">
      <c r="A6" t="s">
        <v>598</v>
      </c>
      <c r="B6" t="s">
        <v>600</v>
      </c>
      <c r="C6" t="s">
        <v>1</v>
      </c>
      <c r="D6" t="s">
        <v>0</v>
      </c>
      <c r="E6">
        <v>18027</v>
      </c>
      <c r="F6" t="s">
        <v>402</v>
      </c>
      <c r="G6" t="s">
        <v>404</v>
      </c>
      <c r="H6" s="3">
        <v>0</v>
      </c>
      <c r="I6" s="3">
        <v>0</v>
      </c>
      <c r="J6" s="3">
        <v>0</v>
      </c>
      <c r="K6" s="3">
        <v>34.51</v>
      </c>
      <c r="L6" s="3">
        <v>0</v>
      </c>
      <c r="M6" s="3">
        <v>0</v>
      </c>
      <c r="N6" s="3">
        <v>0</v>
      </c>
      <c r="O6" s="3">
        <v>4.4863</v>
      </c>
      <c r="P6" s="3">
        <v>38.996299999999998</v>
      </c>
      <c r="R6">
        <v>3</v>
      </c>
    </row>
    <row r="7" spans="1:18" x14ac:dyDescent="0.25">
      <c r="A7" t="s">
        <v>598</v>
      </c>
      <c r="B7" t="s">
        <v>599</v>
      </c>
      <c r="C7" t="s">
        <v>1</v>
      </c>
      <c r="D7" t="s">
        <v>0</v>
      </c>
      <c r="E7">
        <v>3168867</v>
      </c>
      <c r="F7" t="s">
        <v>586</v>
      </c>
      <c r="G7" t="s">
        <v>587</v>
      </c>
      <c r="H7" s="3">
        <v>4.9000000000000004</v>
      </c>
      <c r="I7" s="3">
        <v>0</v>
      </c>
      <c r="J7" s="3">
        <v>0</v>
      </c>
      <c r="K7" s="3">
        <v>54.96</v>
      </c>
      <c r="L7" s="3">
        <v>0</v>
      </c>
      <c r="M7" s="3">
        <v>0</v>
      </c>
      <c r="N7" s="3">
        <v>0</v>
      </c>
      <c r="O7" s="3">
        <v>7.1448</v>
      </c>
      <c r="P7" s="3">
        <v>67.004800000000003</v>
      </c>
      <c r="R7">
        <v>3</v>
      </c>
    </row>
    <row r="8" spans="1:18" hidden="1" x14ac:dyDescent="0.25">
      <c r="A8" t="s">
        <v>576</v>
      </c>
      <c r="B8" t="s">
        <v>581</v>
      </c>
      <c r="C8" t="s">
        <v>1</v>
      </c>
      <c r="D8" t="s">
        <v>0</v>
      </c>
      <c r="E8">
        <v>169</v>
      </c>
      <c r="F8" t="s">
        <v>586</v>
      </c>
      <c r="G8" t="s">
        <v>587</v>
      </c>
      <c r="H8" s="3">
        <v>0</v>
      </c>
      <c r="I8" s="3">
        <v>0</v>
      </c>
      <c r="J8" s="3">
        <v>0</v>
      </c>
      <c r="K8" s="3">
        <v>2035.4</v>
      </c>
      <c r="L8" s="3">
        <v>0</v>
      </c>
      <c r="M8" s="3">
        <v>0</v>
      </c>
      <c r="N8" s="3">
        <v>0</v>
      </c>
      <c r="O8" s="3">
        <v>264.60200000000003</v>
      </c>
      <c r="P8" s="3">
        <v>2300.002</v>
      </c>
      <c r="R8">
        <v>3</v>
      </c>
    </row>
    <row r="9" spans="1:18" hidden="1" x14ac:dyDescent="0.25">
      <c r="A9" t="s">
        <v>576</v>
      </c>
      <c r="B9" t="s">
        <v>560</v>
      </c>
      <c r="C9" t="s">
        <v>1</v>
      </c>
      <c r="D9" t="s">
        <v>0</v>
      </c>
      <c r="E9">
        <v>3235</v>
      </c>
      <c r="F9" t="s">
        <v>584</v>
      </c>
      <c r="G9" t="s">
        <v>585</v>
      </c>
      <c r="H9" s="3">
        <v>0</v>
      </c>
      <c r="I9" s="3">
        <v>0</v>
      </c>
      <c r="J9" s="3">
        <v>0</v>
      </c>
      <c r="K9" s="3">
        <v>718.63</v>
      </c>
      <c r="L9" s="3">
        <v>0</v>
      </c>
      <c r="M9" s="3">
        <v>0</v>
      </c>
      <c r="N9" s="3">
        <v>0</v>
      </c>
      <c r="O9" s="3">
        <v>93.421900000000008</v>
      </c>
      <c r="P9" s="3">
        <v>812.05190000000005</v>
      </c>
      <c r="R9">
        <v>3</v>
      </c>
    </row>
    <row r="10" spans="1:18" hidden="1" x14ac:dyDescent="0.25">
      <c r="A10" t="s">
        <v>576</v>
      </c>
      <c r="B10" t="s">
        <v>577</v>
      </c>
      <c r="C10" t="s">
        <v>1</v>
      </c>
      <c r="D10" t="s">
        <v>0</v>
      </c>
      <c r="E10">
        <v>26226</v>
      </c>
      <c r="F10" t="s">
        <v>567</v>
      </c>
      <c r="G10" t="s">
        <v>569</v>
      </c>
      <c r="H10" s="3">
        <v>1.39</v>
      </c>
      <c r="I10" s="3">
        <v>0</v>
      </c>
      <c r="J10" s="3">
        <v>0</v>
      </c>
      <c r="K10" s="3">
        <v>16.47</v>
      </c>
      <c r="L10" s="3">
        <v>0</v>
      </c>
      <c r="M10" s="3">
        <v>0</v>
      </c>
      <c r="N10" s="3">
        <v>0</v>
      </c>
      <c r="O10" s="3">
        <v>2.1410999999999998</v>
      </c>
      <c r="P10" s="3">
        <v>20.001100000000001</v>
      </c>
      <c r="R10">
        <v>3</v>
      </c>
    </row>
    <row r="11" spans="1:18" hidden="1" x14ac:dyDescent="0.25">
      <c r="A11" t="s">
        <v>576</v>
      </c>
      <c r="B11" t="s">
        <v>583</v>
      </c>
      <c r="C11" t="s">
        <v>1</v>
      </c>
      <c r="D11" t="s">
        <v>0</v>
      </c>
      <c r="E11">
        <v>1251491</v>
      </c>
      <c r="F11" t="s">
        <v>395</v>
      </c>
      <c r="G11" t="s">
        <v>397</v>
      </c>
      <c r="H11" s="3">
        <v>4.29</v>
      </c>
      <c r="I11" s="3">
        <v>0</v>
      </c>
      <c r="J11" s="3">
        <v>0</v>
      </c>
      <c r="K11" s="3">
        <v>48.41</v>
      </c>
      <c r="L11" s="3">
        <v>0</v>
      </c>
      <c r="M11" s="3">
        <v>0</v>
      </c>
      <c r="N11" s="3">
        <v>0</v>
      </c>
      <c r="O11" s="3">
        <v>6.2932999999999995</v>
      </c>
      <c r="P11" s="3">
        <v>58.993299999999998</v>
      </c>
      <c r="R11">
        <v>3</v>
      </c>
    </row>
    <row r="12" spans="1:18" hidden="1" x14ac:dyDescent="0.25">
      <c r="A12" t="s">
        <v>576</v>
      </c>
      <c r="B12" t="s">
        <v>583</v>
      </c>
      <c r="C12" t="s">
        <v>1</v>
      </c>
      <c r="D12" t="s">
        <v>0</v>
      </c>
      <c r="E12">
        <v>2160509</v>
      </c>
      <c r="F12" t="s">
        <v>395</v>
      </c>
      <c r="G12" t="s">
        <v>397</v>
      </c>
      <c r="H12" s="3">
        <v>1.4</v>
      </c>
      <c r="I12" s="3">
        <v>0</v>
      </c>
      <c r="J12" s="3">
        <v>0</v>
      </c>
      <c r="K12" s="3">
        <v>16.46</v>
      </c>
      <c r="L12" s="3">
        <v>0</v>
      </c>
      <c r="M12" s="3">
        <v>0</v>
      </c>
      <c r="N12" s="3">
        <v>0</v>
      </c>
      <c r="O12" s="3">
        <v>2.1398000000000001</v>
      </c>
      <c r="P12" s="3">
        <v>19.9998</v>
      </c>
      <c r="R12">
        <v>3</v>
      </c>
    </row>
    <row r="13" spans="1:18" hidden="1" x14ac:dyDescent="0.25">
      <c r="A13" t="s">
        <v>576</v>
      </c>
      <c r="B13" t="s">
        <v>582</v>
      </c>
      <c r="C13" t="s">
        <v>1</v>
      </c>
      <c r="D13" t="s">
        <v>0</v>
      </c>
      <c r="E13">
        <v>2154537</v>
      </c>
      <c r="F13" t="s">
        <v>395</v>
      </c>
      <c r="G13" t="s">
        <v>397</v>
      </c>
      <c r="H13" s="3">
        <v>4.74</v>
      </c>
      <c r="I13" s="3">
        <v>0</v>
      </c>
      <c r="J13" s="3">
        <v>0</v>
      </c>
      <c r="K13" s="3">
        <v>53.33</v>
      </c>
      <c r="L13" s="3">
        <v>0</v>
      </c>
      <c r="M13" s="3">
        <v>0</v>
      </c>
      <c r="N13" s="3">
        <v>0</v>
      </c>
      <c r="O13" s="3">
        <v>6.9329000000000001</v>
      </c>
      <c r="P13" s="3">
        <v>65.002899999999997</v>
      </c>
      <c r="R13">
        <v>3</v>
      </c>
    </row>
    <row r="14" spans="1:18" hidden="1" x14ac:dyDescent="0.25">
      <c r="A14" t="s">
        <v>576</v>
      </c>
      <c r="B14" t="s">
        <v>581</v>
      </c>
      <c r="C14" t="s">
        <v>1</v>
      </c>
      <c r="D14" t="s">
        <v>0</v>
      </c>
      <c r="E14">
        <v>1249554</v>
      </c>
      <c r="F14" t="s">
        <v>395</v>
      </c>
      <c r="G14" t="s">
        <v>397</v>
      </c>
      <c r="H14" s="3">
        <v>4.1500000000000004</v>
      </c>
      <c r="I14" s="3">
        <v>0</v>
      </c>
      <c r="J14" s="3">
        <v>0</v>
      </c>
      <c r="K14" s="3">
        <v>46.77</v>
      </c>
      <c r="L14" s="3">
        <v>0</v>
      </c>
      <c r="M14" s="3">
        <v>0</v>
      </c>
      <c r="N14" s="3">
        <v>0</v>
      </c>
      <c r="O14" s="3">
        <v>6.0801000000000007</v>
      </c>
      <c r="P14" s="3">
        <v>57.000100000000003</v>
      </c>
      <c r="R14">
        <v>3</v>
      </c>
    </row>
    <row r="15" spans="1:18" hidden="1" x14ac:dyDescent="0.25">
      <c r="A15" t="s">
        <v>576</v>
      </c>
      <c r="B15" t="s">
        <v>580</v>
      </c>
      <c r="C15" t="s">
        <v>1</v>
      </c>
      <c r="D15" t="s">
        <v>0</v>
      </c>
      <c r="E15">
        <v>1248893</v>
      </c>
      <c r="F15" t="s">
        <v>395</v>
      </c>
      <c r="G15" t="s">
        <v>397</v>
      </c>
      <c r="H15" s="3">
        <v>0</v>
      </c>
      <c r="I15" s="3">
        <v>0</v>
      </c>
      <c r="J15" s="3">
        <v>0</v>
      </c>
      <c r="K15" s="3">
        <v>41.15</v>
      </c>
      <c r="L15" s="3">
        <v>0</v>
      </c>
      <c r="M15" s="3">
        <v>0</v>
      </c>
      <c r="N15" s="3">
        <v>0</v>
      </c>
      <c r="O15" s="3">
        <v>5.3494999999999999</v>
      </c>
      <c r="P15" s="3">
        <v>46.499499999999998</v>
      </c>
      <c r="R15">
        <v>3</v>
      </c>
    </row>
    <row r="16" spans="1:18" hidden="1" x14ac:dyDescent="0.25">
      <c r="A16" t="s">
        <v>576</v>
      </c>
      <c r="B16" t="s">
        <v>579</v>
      </c>
      <c r="C16" t="s">
        <v>1</v>
      </c>
      <c r="D16" t="s">
        <v>0</v>
      </c>
      <c r="E16">
        <v>4099490</v>
      </c>
      <c r="F16" t="s">
        <v>395</v>
      </c>
      <c r="G16" t="s">
        <v>397</v>
      </c>
      <c r="H16" s="3">
        <v>3.99</v>
      </c>
      <c r="I16" s="3">
        <v>0</v>
      </c>
      <c r="J16" s="3">
        <v>0</v>
      </c>
      <c r="K16" s="3">
        <v>45.15</v>
      </c>
      <c r="L16" s="3">
        <v>0</v>
      </c>
      <c r="M16" s="3">
        <v>0</v>
      </c>
      <c r="N16" s="3">
        <v>0</v>
      </c>
      <c r="O16" s="3">
        <v>5.8695000000000004</v>
      </c>
      <c r="P16" s="3">
        <v>55.009500000000003</v>
      </c>
      <c r="R16">
        <v>3</v>
      </c>
    </row>
    <row r="17" spans="1:18" hidden="1" x14ac:dyDescent="0.25">
      <c r="A17" t="s">
        <v>576</v>
      </c>
      <c r="B17" t="s">
        <v>578</v>
      </c>
      <c r="C17" t="s">
        <v>1</v>
      </c>
      <c r="D17" t="s">
        <v>0</v>
      </c>
      <c r="E17">
        <v>2157490</v>
      </c>
      <c r="F17" t="s">
        <v>395</v>
      </c>
      <c r="G17" t="s">
        <v>397</v>
      </c>
      <c r="H17" s="3">
        <v>1.8599999999999999</v>
      </c>
      <c r="I17" s="3">
        <v>0</v>
      </c>
      <c r="J17" s="3">
        <v>0</v>
      </c>
      <c r="K17" s="3">
        <v>20.91</v>
      </c>
      <c r="L17" s="3">
        <v>0</v>
      </c>
      <c r="M17" s="3">
        <v>0</v>
      </c>
      <c r="N17" s="3">
        <v>0</v>
      </c>
      <c r="O17" s="3">
        <v>2.7183000000000002</v>
      </c>
      <c r="P17" s="3">
        <v>25.488299999999999</v>
      </c>
      <c r="R17">
        <v>3</v>
      </c>
    </row>
    <row r="18" spans="1:18" hidden="1" x14ac:dyDescent="0.25">
      <c r="A18" t="s">
        <v>576</v>
      </c>
      <c r="B18" t="s">
        <v>577</v>
      </c>
      <c r="C18" t="s">
        <v>1</v>
      </c>
      <c r="D18" t="s">
        <v>0</v>
      </c>
      <c r="E18">
        <v>1250463</v>
      </c>
      <c r="F18" t="s">
        <v>395</v>
      </c>
      <c r="G18" t="s">
        <v>397</v>
      </c>
      <c r="H18" s="3">
        <v>2.94</v>
      </c>
      <c r="I18" s="3">
        <v>0</v>
      </c>
      <c r="J18" s="3">
        <v>0</v>
      </c>
      <c r="K18" s="3">
        <v>34.56</v>
      </c>
      <c r="L18" s="3">
        <v>0</v>
      </c>
      <c r="M18" s="3">
        <v>0</v>
      </c>
      <c r="N18" s="3">
        <v>0</v>
      </c>
      <c r="O18" s="3">
        <v>4.4928000000000008</v>
      </c>
      <c r="P18" s="3">
        <v>41.992800000000003</v>
      </c>
      <c r="R18">
        <v>3</v>
      </c>
    </row>
    <row r="19" spans="1:18" hidden="1" x14ac:dyDescent="0.25">
      <c r="A19" t="s">
        <v>566</v>
      </c>
      <c r="B19" t="s">
        <v>572</v>
      </c>
      <c r="C19" t="s">
        <v>1</v>
      </c>
      <c r="D19" t="s">
        <v>0</v>
      </c>
      <c r="E19">
        <v>8794</v>
      </c>
      <c r="F19" t="s">
        <v>414</v>
      </c>
      <c r="G19" t="s">
        <v>350</v>
      </c>
      <c r="H19" s="3">
        <v>4.71</v>
      </c>
      <c r="I19" s="3">
        <v>0</v>
      </c>
      <c r="J19" s="3">
        <v>0</v>
      </c>
      <c r="K19" s="3">
        <v>53.35</v>
      </c>
      <c r="L19" s="3">
        <v>0</v>
      </c>
      <c r="M19" s="3">
        <v>0</v>
      </c>
      <c r="N19" s="3">
        <v>0</v>
      </c>
      <c r="O19" s="3">
        <v>6.9355000000000002</v>
      </c>
      <c r="P19" s="3">
        <v>64.995500000000007</v>
      </c>
      <c r="R19">
        <v>3</v>
      </c>
    </row>
    <row r="20" spans="1:18" hidden="1" x14ac:dyDescent="0.25">
      <c r="A20" t="s">
        <v>566</v>
      </c>
      <c r="B20" t="s">
        <v>571</v>
      </c>
      <c r="C20" t="s">
        <v>1</v>
      </c>
      <c r="D20" t="s">
        <v>0</v>
      </c>
      <c r="E20">
        <v>20275</v>
      </c>
      <c r="F20" t="s">
        <v>567</v>
      </c>
      <c r="G20" t="s">
        <v>569</v>
      </c>
      <c r="H20" s="3">
        <v>2.09</v>
      </c>
      <c r="I20" s="3">
        <v>0</v>
      </c>
      <c r="J20" s="3">
        <v>0</v>
      </c>
      <c r="K20" s="3">
        <v>24.7</v>
      </c>
      <c r="L20" s="3">
        <v>0</v>
      </c>
      <c r="M20" s="3">
        <v>0</v>
      </c>
      <c r="N20" s="3">
        <v>0</v>
      </c>
      <c r="O20" s="3">
        <v>3.2109999999999999</v>
      </c>
      <c r="P20" s="3">
        <v>30.000999999999998</v>
      </c>
      <c r="R20">
        <v>3</v>
      </c>
    </row>
    <row r="21" spans="1:18" hidden="1" x14ac:dyDescent="0.25">
      <c r="A21" t="s">
        <v>566</v>
      </c>
      <c r="B21" t="s">
        <v>571</v>
      </c>
      <c r="C21" t="s">
        <v>1</v>
      </c>
      <c r="D21" t="s">
        <v>0</v>
      </c>
      <c r="E21">
        <v>2757078</v>
      </c>
      <c r="F21" t="s">
        <v>418</v>
      </c>
      <c r="G21" t="s">
        <v>420</v>
      </c>
      <c r="H21" s="3">
        <v>0</v>
      </c>
      <c r="I21" s="3">
        <v>0</v>
      </c>
      <c r="J21" s="3">
        <v>0</v>
      </c>
      <c r="K21" s="3">
        <v>13.3</v>
      </c>
      <c r="L21" s="3">
        <v>0</v>
      </c>
      <c r="M21" s="3">
        <v>0</v>
      </c>
      <c r="N21" s="3">
        <v>0</v>
      </c>
      <c r="O21" s="3">
        <v>1.7290000000000001</v>
      </c>
      <c r="P21" s="3">
        <v>15.029</v>
      </c>
      <c r="R21">
        <v>3</v>
      </c>
    </row>
    <row r="22" spans="1:18" hidden="1" x14ac:dyDescent="0.25">
      <c r="A22" t="s">
        <v>566</v>
      </c>
      <c r="B22" t="s">
        <v>570</v>
      </c>
      <c r="C22" t="s">
        <v>1</v>
      </c>
      <c r="D22" t="s">
        <v>0</v>
      </c>
      <c r="E22">
        <v>16096</v>
      </c>
      <c r="F22" t="s">
        <v>402</v>
      </c>
      <c r="G22" t="s">
        <v>404</v>
      </c>
      <c r="H22" s="3">
        <v>0</v>
      </c>
      <c r="I22" s="3">
        <v>0</v>
      </c>
      <c r="J22" s="3">
        <v>0</v>
      </c>
      <c r="K22" s="3">
        <v>8.5</v>
      </c>
      <c r="L22" s="3">
        <v>0</v>
      </c>
      <c r="M22" s="3">
        <v>0</v>
      </c>
      <c r="N22" s="3">
        <v>0</v>
      </c>
      <c r="O22" s="3">
        <v>1.105</v>
      </c>
      <c r="P22" s="3">
        <v>9.6050000000000004</v>
      </c>
      <c r="R22">
        <v>3</v>
      </c>
    </row>
    <row r="23" spans="1:18" hidden="1" x14ac:dyDescent="0.25">
      <c r="A23" t="s">
        <v>566</v>
      </c>
      <c r="B23" t="s">
        <v>542</v>
      </c>
      <c r="C23" t="s">
        <v>1</v>
      </c>
      <c r="D23" t="s">
        <v>0</v>
      </c>
      <c r="E23">
        <v>106945</v>
      </c>
      <c r="F23" t="s">
        <v>161</v>
      </c>
      <c r="G23" t="s">
        <v>434</v>
      </c>
      <c r="H23" s="3">
        <v>3.01</v>
      </c>
      <c r="I23" s="3">
        <v>0</v>
      </c>
      <c r="J23" s="3">
        <v>0</v>
      </c>
      <c r="K23" s="3">
        <v>51.32</v>
      </c>
      <c r="L23" s="3">
        <v>0</v>
      </c>
      <c r="M23" s="3">
        <v>0</v>
      </c>
      <c r="N23" s="3">
        <v>0</v>
      </c>
      <c r="O23" s="3">
        <v>6.6716000000000006</v>
      </c>
      <c r="P23" s="3">
        <v>61.001599999999996</v>
      </c>
      <c r="R23">
        <v>3</v>
      </c>
    </row>
    <row r="24" spans="1:18" hidden="1" x14ac:dyDescent="0.25">
      <c r="A24" t="s">
        <v>566</v>
      </c>
      <c r="B24" t="s">
        <v>568</v>
      </c>
      <c r="C24" t="s">
        <v>1</v>
      </c>
      <c r="D24" t="s">
        <v>0</v>
      </c>
      <c r="E24">
        <v>17767</v>
      </c>
      <c r="F24" t="s">
        <v>567</v>
      </c>
      <c r="G24" t="s">
        <v>569</v>
      </c>
      <c r="H24" s="3">
        <v>3.34</v>
      </c>
      <c r="I24" s="3">
        <v>0</v>
      </c>
      <c r="J24" s="3">
        <v>0</v>
      </c>
      <c r="K24" s="3">
        <v>39.520000000000003</v>
      </c>
      <c r="L24" s="3">
        <v>0</v>
      </c>
      <c r="M24" s="3">
        <v>0</v>
      </c>
      <c r="N24" s="3">
        <v>0</v>
      </c>
      <c r="O24" s="3">
        <v>5.1376000000000008</v>
      </c>
      <c r="P24" s="3">
        <v>47.997599999999998</v>
      </c>
      <c r="R24">
        <v>3</v>
      </c>
    </row>
    <row r="25" spans="1:18" hidden="1" x14ac:dyDescent="0.25">
      <c r="A25" t="s">
        <v>537</v>
      </c>
      <c r="B25" t="s">
        <v>545</v>
      </c>
      <c r="C25" t="s">
        <v>1</v>
      </c>
      <c r="D25" t="s">
        <v>0</v>
      </c>
      <c r="E25">
        <v>15304</v>
      </c>
      <c r="F25" t="s">
        <v>402</v>
      </c>
      <c r="G25" t="s">
        <v>404</v>
      </c>
      <c r="H25" s="3">
        <v>0</v>
      </c>
      <c r="I25" s="3">
        <v>0</v>
      </c>
      <c r="J25" s="3">
        <v>0</v>
      </c>
      <c r="K25" s="3">
        <v>183.92</v>
      </c>
      <c r="L25" s="3">
        <v>0</v>
      </c>
      <c r="M25" s="3">
        <v>0</v>
      </c>
      <c r="N25" s="3">
        <v>0</v>
      </c>
      <c r="O25" s="3">
        <v>23.909599999999998</v>
      </c>
      <c r="P25" s="3">
        <v>207.82959999999997</v>
      </c>
      <c r="R25">
        <v>3</v>
      </c>
    </row>
    <row r="26" spans="1:18" hidden="1" x14ac:dyDescent="0.25">
      <c r="A26" t="s">
        <v>537</v>
      </c>
      <c r="B26" t="s">
        <v>544</v>
      </c>
      <c r="C26" t="s">
        <v>1</v>
      </c>
      <c r="D26" t="s">
        <v>0</v>
      </c>
      <c r="E26">
        <v>28871</v>
      </c>
      <c r="F26" t="s">
        <v>445</v>
      </c>
      <c r="G26" t="s">
        <v>447</v>
      </c>
      <c r="H26" s="3">
        <v>0</v>
      </c>
      <c r="I26" s="3">
        <v>0</v>
      </c>
      <c r="J26" s="3">
        <v>0</v>
      </c>
      <c r="K26" s="3">
        <v>2522.12</v>
      </c>
      <c r="L26" s="3">
        <v>0</v>
      </c>
      <c r="M26" s="3">
        <v>0</v>
      </c>
      <c r="N26" s="3">
        <v>0</v>
      </c>
      <c r="O26" s="3">
        <v>327.87560000000002</v>
      </c>
      <c r="P26" s="3">
        <v>2849.9955999999997</v>
      </c>
      <c r="R26">
        <v>3</v>
      </c>
    </row>
    <row r="27" spans="1:18" hidden="1" x14ac:dyDescent="0.25">
      <c r="A27" t="s">
        <v>537</v>
      </c>
      <c r="B27" t="s">
        <v>542</v>
      </c>
      <c r="C27" t="s">
        <v>1</v>
      </c>
      <c r="D27" t="s">
        <v>0</v>
      </c>
      <c r="E27">
        <v>550</v>
      </c>
      <c r="F27" t="s">
        <v>541</v>
      </c>
      <c r="G27" t="s">
        <v>543</v>
      </c>
      <c r="H27" s="3">
        <v>0</v>
      </c>
      <c r="I27" s="3">
        <v>0</v>
      </c>
      <c r="J27" s="3">
        <v>0</v>
      </c>
      <c r="K27" s="3">
        <v>3639.82</v>
      </c>
      <c r="L27" s="3">
        <v>0</v>
      </c>
      <c r="M27" s="3">
        <v>0</v>
      </c>
      <c r="N27" s="3">
        <v>0</v>
      </c>
      <c r="O27" s="3">
        <v>473.17660000000006</v>
      </c>
      <c r="P27" s="3">
        <v>4112.9966000000004</v>
      </c>
      <c r="R27">
        <v>3</v>
      </c>
    </row>
    <row r="28" spans="1:18" hidden="1" x14ac:dyDescent="0.25">
      <c r="A28" t="s">
        <v>537</v>
      </c>
      <c r="B28" t="s">
        <v>539</v>
      </c>
      <c r="C28" t="s">
        <v>1</v>
      </c>
      <c r="D28" t="s">
        <v>0</v>
      </c>
      <c r="E28">
        <v>39683</v>
      </c>
      <c r="F28" t="s">
        <v>538</v>
      </c>
      <c r="G28" t="s">
        <v>540</v>
      </c>
      <c r="H28" s="3">
        <v>0</v>
      </c>
      <c r="I28" s="3">
        <v>0</v>
      </c>
      <c r="J28" s="3">
        <v>0</v>
      </c>
      <c r="K28" s="3">
        <v>196.98</v>
      </c>
      <c r="L28" s="3">
        <v>0</v>
      </c>
      <c r="M28" s="3">
        <v>0</v>
      </c>
      <c r="N28" s="3">
        <v>0</v>
      </c>
      <c r="O28" s="3">
        <v>25.607399999999998</v>
      </c>
      <c r="P28" s="3">
        <v>222.5874</v>
      </c>
      <c r="R28">
        <v>3</v>
      </c>
    </row>
    <row r="29" spans="1:18" hidden="1" x14ac:dyDescent="0.25">
      <c r="A29" t="s">
        <v>537</v>
      </c>
      <c r="B29" t="s">
        <v>539</v>
      </c>
      <c r="C29" t="s">
        <v>1</v>
      </c>
      <c r="D29" t="s">
        <v>0</v>
      </c>
      <c r="E29">
        <v>39690</v>
      </c>
      <c r="F29" t="s">
        <v>538</v>
      </c>
      <c r="G29" t="s">
        <v>540</v>
      </c>
      <c r="H29" s="3">
        <v>0</v>
      </c>
      <c r="I29" s="3">
        <v>0</v>
      </c>
      <c r="J29" s="3">
        <v>0</v>
      </c>
      <c r="K29" s="3">
        <v>10</v>
      </c>
      <c r="L29" s="3">
        <v>0</v>
      </c>
      <c r="M29" s="3">
        <v>0</v>
      </c>
      <c r="N29" s="3">
        <v>0</v>
      </c>
      <c r="O29" s="3">
        <v>1.3</v>
      </c>
      <c r="P29" s="3">
        <v>11.3</v>
      </c>
      <c r="R29">
        <v>3</v>
      </c>
    </row>
    <row r="30" spans="1:18" hidden="1" x14ac:dyDescent="0.25">
      <c r="A30" t="s">
        <v>500</v>
      </c>
      <c r="B30" t="s">
        <v>514</v>
      </c>
      <c r="C30" t="s">
        <v>1</v>
      </c>
      <c r="D30" t="s">
        <v>0</v>
      </c>
      <c r="E30">
        <v>16625</v>
      </c>
      <c r="F30" t="s">
        <v>512</v>
      </c>
      <c r="G30" t="s">
        <v>513</v>
      </c>
      <c r="H30" s="3">
        <v>0</v>
      </c>
      <c r="I30" s="3">
        <v>0</v>
      </c>
      <c r="J30" s="3">
        <v>0</v>
      </c>
      <c r="K30" s="3">
        <v>95</v>
      </c>
      <c r="L30" s="3">
        <v>0</v>
      </c>
      <c r="M30" s="3">
        <v>0</v>
      </c>
      <c r="N30" s="3">
        <v>0</v>
      </c>
      <c r="O30" s="3">
        <v>12.35</v>
      </c>
      <c r="P30" s="3">
        <v>107.35</v>
      </c>
      <c r="R30">
        <v>3</v>
      </c>
    </row>
    <row r="31" spans="1:18" hidden="1" x14ac:dyDescent="0.25">
      <c r="A31" t="s">
        <v>500</v>
      </c>
      <c r="B31" t="s">
        <v>502</v>
      </c>
      <c r="C31" t="s">
        <v>1</v>
      </c>
      <c r="D31" t="s">
        <v>0</v>
      </c>
      <c r="E31">
        <v>17756</v>
      </c>
      <c r="F31" t="s">
        <v>512</v>
      </c>
      <c r="G31" t="s">
        <v>513</v>
      </c>
      <c r="H31" s="3">
        <v>0</v>
      </c>
      <c r="I31" s="3">
        <v>0</v>
      </c>
      <c r="J31" s="3">
        <v>0</v>
      </c>
      <c r="K31" s="3">
        <v>27.44</v>
      </c>
      <c r="L31" s="3">
        <v>0</v>
      </c>
      <c r="M31" s="3">
        <v>0</v>
      </c>
      <c r="N31" s="3">
        <v>0</v>
      </c>
      <c r="O31" s="3">
        <v>3.5672000000000001</v>
      </c>
      <c r="P31" s="3">
        <v>31.007200000000001</v>
      </c>
      <c r="R31">
        <v>3</v>
      </c>
    </row>
    <row r="32" spans="1:18" hidden="1" x14ac:dyDescent="0.25">
      <c r="A32" t="s">
        <v>500</v>
      </c>
      <c r="B32" t="s">
        <v>507</v>
      </c>
      <c r="C32" t="s">
        <v>1</v>
      </c>
      <c r="D32" t="s">
        <v>0</v>
      </c>
      <c r="E32">
        <v>16220</v>
      </c>
      <c r="F32" t="s">
        <v>512</v>
      </c>
      <c r="G32" t="s">
        <v>513</v>
      </c>
      <c r="H32" s="3">
        <v>0</v>
      </c>
      <c r="I32" s="3">
        <v>0</v>
      </c>
      <c r="J32" s="3">
        <v>0</v>
      </c>
      <c r="K32" s="3">
        <v>641.27</v>
      </c>
      <c r="L32" s="3">
        <v>0</v>
      </c>
      <c r="M32" s="3">
        <v>0</v>
      </c>
      <c r="N32" s="3">
        <v>0</v>
      </c>
      <c r="O32" s="3">
        <v>83.365099999999998</v>
      </c>
      <c r="P32" s="3">
        <v>724.63509999999997</v>
      </c>
      <c r="R32">
        <v>3</v>
      </c>
    </row>
    <row r="33" spans="1:18" hidden="1" x14ac:dyDescent="0.25">
      <c r="A33" t="s">
        <v>500</v>
      </c>
      <c r="B33" t="s">
        <v>510</v>
      </c>
      <c r="C33" t="s">
        <v>1</v>
      </c>
      <c r="D33" t="s">
        <v>0</v>
      </c>
      <c r="E33">
        <v>68</v>
      </c>
      <c r="F33" t="s">
        <v>509</v>
      </c>
      <c r="G33" t="s">
        <v>511</v>
      </c>
      <c r="H33" s="3">
        <v>0</v>
      </c>
      <c r="I33" s="3">
        <v>0</v>
      </c>
      <c r="J33" s="3">
        <v>0</v>
      </c>
      <c r="K33" s="3">
        <v>142</v>
      </c>
      <c r="L33" s="3">
        <v>0</v>
      </c>
      <c r="M33" s="3">
        <v>0</v>
      </c>
      <c r="N33" s="3">
        <v>0</v>
      </c>
      <c r="O33" s="3">
        <v>18.46</v>
      </c>
      <c r="P33" s="3">
        <v>160.46</v>
      </c>
      <c r="R33">
        <v>3</v>
      </c>
    </row>
    <row r="34" spans="1:18" hidden="1" x14ac:dyDescent="0.25">
      <c r="A34" t="s">
        <v>500</v>
      </c>
      <c r="B34" t="s">
        <v>507</v>
      </c>
      <c r="C34" t="s">
        <v>1</v>
      </c>
      <c r="D34" t="s">
        <v>0</v>
      </c>
      <c r="E34">
        <v>99</v>
      </c>
      <c r="F34" t="s">
        <v>506</v>
      </c>
      <c r="G34" t="s">
        <v>508</v>
      </c>
      <c r="H34" s="3">
        <v>0</v>
      </c>
      <c r="I34" s="3">
        <v>0</v>
      </c>
      <c r="J34" s="3">
        <v>0</v>
      </c>
      <c r="K34" s="3">
        <v>1858.4</v>
      </c>
      <c r="L34" s="3">
        <v>0</v>
      </c>
      <c r="M34" s="3">
        <v>0</v>
      </c>
      <c r="N34" s="3">
        <v>0</v>
      </c>
      <c r="O34" s="3">
        <v>241.59200000000001</v>
      </c>
      <c r="P34" s="3">
        <v>2099.9920000000002</v>
      </c>
      <c r="R34">
        <v>3</v>
      </c>
    </row>
    <row r="35" spans="1:18" hidden="1" x14ac:dyDescent="0.25">
      <c r="A35" t="s">
        <v>500</v>
      </c>
      <c r="B35" t="s">
        <v>505</v>
      </c>
      <c r="C35" t="s">
        <v>1</v>
      </c>
      <c r="D35" t="s">
        <v>0</v>
      </c>
      <c r="E35">
        <v>193771</v>
      </c>
      <c r="F35" t="s">
        <v>395</v>
      </c>
      <c r="G35" t="s">
        <v>397</v>
      </c>
      <c r="H35" s="3">
        <v>3.31</v>
      </c>
      <c r="I35" s="3">
        <v>0</v>
      </c>
      <c r="J35" s="3">
        <v>0</v>
      </c>
      <c r="K35" s="3">
        <v>57.26</v>
      </c>
      <c r="L35" s="3">
        <v>0</v>
      </c>
      <c r="M35" s="3">
        <v>0</v>
      </c>
      <c r="N35" s="3">
        <v>0</v>
      </c>
      <c r="O35" s="3">
        <v>7.4438000000000004</v>
      </c>
      <c r="P35" s="3">
        <v>68.013800000000003</v>
      </c>
      <c r="R35">
        <v>3</v>
      </c>
    </row>
    <row r="36" spans="1:18" hidden="1" x14ac:dyDescent="0.25">
      <c r="A36" t="s">
        <v>500</v>
      </c>
      <c r="B36" t="s">
        <v>504</v>
      </c>
      <c r="C36" t="s">
        <v>1</v>
      </c>
      <c r="D36" t="s">
        <v>0</v>
      </c>
      <c r="E36">
        <v>536606</v>
      </c>
      <c r="F36" t="s">
        <v>488</v>
      </c>
      <c r="G36" t="s">
        <v>490</v>
      </c>
      <c r="H36" s="3">
        <v>0.89</v>
      </c>
      <c r="I36" s="3">
        <v>0</v>
      </c>
      <c r="J36" s="3">
        <v>0</v>
      </c>
      <c r="K36" s="3">
        <v>16.91</v>
      </c>
      <c r="L36" s="3">
        <v>0</v>
      </c>
      <c r="M36" s="3">
        <v>0</v>
      </c>
      <c r="N36" s="3">
        <v>0</v>
      </c>
      <c r="O36" s="3">
        <v>2.1983000000000001</v>
      </c>
      <c r="P36" s="3">
        <v>19.9983</v>
      </c>
      <c r="R36">
        <v>3</v>
      </c>
    </row>
    <row r="37" spans="1:18" hidden="1" x14ac:dyDescent="0.25">
      <c r="A37" t="s">
        <v>500</v>
      </c>
      <c r="B37" t="s">
        <v>503</v>
      </c>
      <c r="C37" t="s">
        <v>1</v>
      </c>
      <c r="D37" t="s">
        <v>0</v>
      </c>
      <c r="E37">
        <v>4236274</v>
      </c>
      <c r="F37" t="s">
        <v>395</v>
      </c>
      <c r="G37" t="s">
        <v>397</v>
      </c>
      <c r="H37" s="3">
        <v>0.94</v>
      </c>
      <c r="I37" s="3">
        <v>0</v>
      </c>
      <c r="J37" s="3">
        <v>0</v>
      </c>
      <c r="K37" s="3">
        <v>16.87</v>
      </c>
      <c r="L37" s="3">
        <v>0</v>
      </c>
      <c r="M37" s="3">
        <v>0</v>
      </c>
      <c r="N37" s="3">
        <v>0</v>
      </c>
      <c r="O37" s="3">
        <v>2.1931000000000003</v>
      </c>
      <c r="P37" s="3">
        <v>20.003100000000003</v>
      </c>
      <c r="R37">
        <v>3</v>
      </c>
    </row>
    <row r="38" spans="1:18" hidden="1" x14ac:dyDescent="0.25">
      <c r="A38" t="s">
        <v>500</v>
      </c>
      <c r="B38" t="s">
        <v>502</v>
      </c>
      <c r="C38" t="s">
        <v>1</v>
      </c>
      <c r="D38" t="s">
        <v>0</v>
      </c>
      <c r="E38">
        <v>2146543</v>
      </c>
      <c r="F38" t="s">
        <v>395</v>
      </c>
      <c r="G38" t="s">
        <v>397</v>
      </c>
      <c r="H38" s="3">
        <v>2.82</v>
      </c>
      <c r="I38" s="3">
        <v>0</v>
      </c>
      <c r="J38" s="3">
        <v>0</v>
      </c>
      <c r="K38" s="3">
        <v>48.84</v>
      </c>
      <c r="L38" s="3">
        <v>0</v>
      </c>
      <c r="M38" s="3">
        <v>0</v>
      </c>
      <c r="N38" s="3">
        <v>0</v>
      </c>
      <c r="O38" s="3">
        <v>6.3492000000000006</v>
      </c>
      <c r="P38" s="3">
        <v>58.009200000000007</v>
      </c>
      <c r="R38">
        <v>3</v>
      </c>
    </row>
    <row r="39" spans="1:18" hidden="1" x14ac:dyDescent="0.25">
      <c r="A39" t="s">
        <v>500</v>
      </c>
      <c r="B39" t="s">
        <v>501</v>
      </c>
      <c r="C39" t="s">
        <v>1</v>
      </c>
      <c r="D39" t="s">
        <v>0</v>
      </c>
      <c r="E39">
        <v>867615</v>
      </c>
      <c r="F39" t="s">
        <v>161</v>
      </c>
      <c r="G39" t="s">
        <v>434</v>
      </c>
      <c r="H39" s="3">
        <v>2.7</v>
      </c>
      <c r="I39" s="3">
        <v>0</v>
      </c>
      <c r="J39" s="3">
        <v>0</v>
      </c>
      <c r="K39" s="3">
        <v>45.28</v>
      </c>
      <c r="L39" s="3">
        <v>0</v>
      </c>
      <c r="M39" s="3">
        <v>0</v>
      </c>
      <c r="N39" s="3">
        <v>0</v>
      </c>
      <c r="O39" s="3">
        <v>5.8864000000000001</v>
      </c>
      <c r="P39" s="3">
        <v>53.866400000000006</v>
      </c>
      <c r="R39">
        <v>3</v>
      </c>
    </row>
    <row r="40" spans="1:18" hidden="1" x14ac:dyDescent="0.25">
      <c r="A40" t="s">
        <v>487</v>
      </c>
      <c r="B40" t="s">
        <v>492</v>
      </c>
      <c r="C40" t="s">
        <v>1</v>
      </c>
      <c r="D40" t="s">
        <v>0</v>
      </c>
      <c r="E40">
        <v>1226638</v>
      </c>
      <c r="F40" t="s">
        <v>395</v>
      </c>
      <c r="G40" t="s">
        <v>397</v>
      </c>
      <c r="H40" s="3">
        <v>2.4700000000000002</v>
      </c>
      <c r="I40" s="3">
        <v>0</v>
      </c>
      <c r="J40" s="3">
        <v>0</v>
      </c>
      <c r="K40" s="3">
        <v>42.95</v>
      </c>
      <c r="L40" s="3">
        <v>0</v>
      </c>
      <c r="M40" s="3">
        <v>0</v>
      </c>
      <c r="N40" s="3">
        <v>0</v>
      </c>
      <c r="O40" s="3">
        <v>5.5835000000000008</v>
      </c>
      <c r="P40" s="3">
        <v>51.003500000000003</v>
      </c>
      <c r="R40">
        <v>3</v>
      </c>
    </row>
    <row r="41" spans="1:18" hidden="1" x14ac:dyDescent="0.25">
      <c r="A41" t="s">
        <v>487</v>
      </c>
      <c r="B41" t="s">
        <v>491</v>
      </c>
      <c r="C41" t="s">
        <v>1</v>
      </c>
      <c r="D41" t="s">
        <v>0</v>
      </c>
      <c r="E41">
        <v>1228821</v>
      </c>
      <c r="F41" t="s">
        <v>395</v>
      </c>
      <c r="G41" t="s">
        <v>397</v>
      </c>
      <c r="H41" s="3">
        <v>2.4300000000000002</v>
      </c>
      <c r="I41" s="3">
        <v>0</v>
      </c>
      <c r="J41" s="3">
        <v>0</v>
      </c>
      <c r="K41" s="3">
        <v>42.1</v>
      </c>
      <c r="L41" s="3">
        <v>0</v>
      </c>
      <c r="M41" s="3">
        <v>0</v>
      </c>
      <c r="N41" s="3">
        <v>0</v>
      </c>
      <c r="O41" s="3">
        <v>5.4730000000000008</v>
      </c>
      <c r="P41" s="3">
        <v>50.003</v>
      </c>
      <c r="R41">
        <v>3</v>
      </c>
    </row>
    <row r="42" spans="1:18" hidden="1" x14ac:dyDescent="0.25">
      <c r="A42" t="s">
        <v>487</v>
      </c>
      <c r="B42" t="s">
        <v>489</v>
      </c>
      <c r="C42" t="s">
        <v>1</v>
      </c>
      <c r="D42" t="s">
        <v>0</v>
      </c>
      <c r="E42">
        <v>535174</v>
      </c>
      <c r="F42" t="s">
        <v>488</v>
      </c>
      <c r="G42" t="s">
        <v>490</v>
      </c>
      <c r="H42" s="3">
        <v>2.56</v>
      </c>
      <c r="I42" s="3">
        <v>0</v>
      </c>
      <c r="J42" s="3">
        <v>0</v>
      </c>
      <c r="K42" s="3">
        <v>44.64</v>
      </c>
      <c r="L42" s="3">
        <v>0</v>
      </c>
      <c r="M42" s="3">
        <v>0</v>
      </c>
      <c r="N42" s="3">
        <v>0</v>
      </c>
      <c r="O42" s="3">
        <v>5.8032000000000004</v>
      </c>
      <c r="P42" s="3">
        <v>53.003200000000007</v>
      </c>
      <c r="R42">
        <v>3</v>
      </c>
    </row>
    <row r="43" spans="1:18" hidden="1" x14ac:dyDescent="0.25">
      <c r="A43" t="s">
        <v>473</v>
      </c>
      <c r="B43" t="s">
        <v>477</v>
      </c>
      <c r="C43" t="s">
        <v>1</v>
      </c>
      <c r="D43" t="s">
        <v>0</v>
      </c>
      <c r="E43">
        <v>132439</v>
      </c>
      <c r="F43" t="s">
        <v>395</v>
      </c>
      <c r="G43" t="s">
        <v>397</v>
      </c>
      <c r="H43" s="3">
        <v>2.0299999999999998</v>
      </c>
      <c r="I43" s="3">
        <v>0</v>
      </c>
      <c r="J43" s="3">
        <v>0</v>
      </c>
      <c r="K43" s="3">
        <v>35.369999999999997</v>
      </c>
      <c r="L43" s="3">
        <v>0</v>
      </c>
      <c r="M43" s="3">
        <v>0</v>
      </c>
      <c r="N43" s="3">
        <v>0</v>
      </c>
      <c r="O43" s="3">
        <v>4.5980999999999996</v>
      </c>
      <c r="P43" s="3">
        <v>41.998100000000001</v>
      </c>
      <c r="R43">
        <v>3</v>
      </c>
    </row>
    <row r="44" spans="1:18" hidden="1" x14ac:dyDescent="0.25">
      <c r="A44" t="s">
        <v>473</v>
      </c>
      <c r="B44" t="s">
        <v>476</v>
      </c>
      <c r="C44" t="s">
        <v>1</v>
      </c>
      <c r="D44" t="s">
        <v>0</v>
      </c>
      <c r="E44">
        <v>85718</v>
      </c>
      <c r="F44" t="s">
        <v>414</v>
      </c>
      <c r="G44" t="s">
        <v>350</v>
      </c>
      <c r="H44" s="3">
        <v>2.61</v>
      </c>
      <c r="I44" s="3">
        <v>0</v>
      </c>
      <c r="J44" s="3">
        <v>0</v>
      </c>
      <c r="K44" s="3">
        <v>45.48</v>
      </c>
      <c r="L44" s="3">
        <v>0</v>
      </c>
      <c r="M44" s="3">
        <v>0</v>
      </c>
      <c r="N44" s="3">
        <v>0</v>
      </c>
      <c r="O44" s="3">
        <v>5.9123999999999999</v>
      </c>
      <c r="P44" s="3">
        <v>54.002399999999994</v>
      </c>
      <c r="R44">
        <v>3</v>
      </c>
    </row>
    <row r="45" spans="1:18" hidden="1" x14ac:dyDescent="0.25">
      <c r="A45" t="s">
        <v>473</v>
      </c>
      <c r="B45" t="s">
        <v>475</v>
      </c>
      <c r="C45" t="s">
        <v>1</v>
      </c>
      <c r="D45" t="s">
        <v>0</v>
      </c>
      <c r="E45">
        <v>28798</v>
      </c>
      <c r="F45" t="s">
        <v>445</v>
      </c>
      <c r="G45" t="s">
        <v>447</v>
      </c>
      <c r="H45" s="3">
        <v>0</v>
      </c>
      <c r="I45" s="3">
        <v>0</v>
      </c>
      <c r="J45" s="3">
        <v>0</v>
      </c>
      <c r="K45" s="3">
        <v>3451.33</v>
      </c>
      <c r="L45" s="3">
        <v>0</v>
      </c>
      <c r="M45" s="3">
        <v>0</v>
      </c>
      <c r="N45" s="3">
        <v>0</v>
      </c>
      <c r="O45" s="3">
        <v>448.67290000000003</v>
      </c>
      <c r="P45" s="3">
        <v>3900.0029</v>
      </c>
      <c r="R45">
        <v>3</v>
      </c>
    </row>
    <row r="46" spans="1:18" hidden="1" x14ac:dyDescent="0.25">
      <c r="A46" t="s">
        <v>473</v>
      </c>
      <c r="B46" t="s">
        <v>474</v>
      </c>
      <c r="C46" t="s">
        <v>1</v>
      </c>
      <c r="D46" t="s">
        <v>0</v>
      </c>
      <c r="E46">
        <v>2138203</v>
      </c>
      <c r="F46" t="s">
        <v>395</v>
      </c>
      <c r="G46" t="s">
        <v>397</v>
      </c>
      <c r="H46" s="3">
        <v>2.66</v>
      </c>
      <c r="I46" s="3">
        <v>0</v>
      </c>
      <c r="J46" s="3">
        <v>0</v>
      </c>
      <c r="K46" s="3">
        <v>45.32</v>
      </c>
      <c r="L46" s="3">
        <v>0</v>
      </c>
      <c r="M46" s="3">
        <v>0</v>
      </c>
      <c r="N46" s="3">
        <v>0</v>
      </c>
      <c r="O46" s="3">
        <v>5.8916000000000004</v>
      </c>
      <c r="P46" s="3">
        <v>53.871600000000001</v>
      </c>
      <c r="R46">
        <v>3</v>
      </c>
    </row>
    <row r="47" spans="1:18" hidden="1" x14ac:dyDescent="0.25">
      <c r="A47" t="s">
        <v>457</v>
      </c>
      <c r="B47" t="s">
        <v>462</v>
      </c>
      <c r="C47" t="s">
        <v>1</v>
      </c>
      <c r="D47" t="s">
        <v>0</v>
      </c>
      <c r="E47">
        <v>3050065</v>
      </c>
      <c r="F47" t="s">
        <v>461</v>
      </c>
      <c r="G47" t="s">
        <v>463</v>
      </c>
      <c r="H47" s="3">
        <v>0</v>
      </c>
      <c r="I47" s="3">
        <v>0</v>
      </c>
      <c r="J47" s="3">
        <v>0</v>
      </c>
      <c r="K47" s="3">
        <v>619.47</v>
      </c>
      <c r="L47" s="3">
        <v>0</v>
      </c>
      <c r="M47" s="3">
        <v>0</v>
      </c>
      <c r="N47" s="3">
        <v>0</v>
      </c>
      <c r="O47" s="3">
        <v>80.531100000000009</v>
      </c>
      <c r="P47" s="3">
        <v>700.00110000000006</v>
      </c>
      <c r="R47">
        <v>3</v>
      </c>
    </row>
    <row r="48" spans="1:18" hidden="1" x14ac:dyDescent="0.25">
      <c r="A48" t="s">
        <v>457</v>
      </c>
      <c r="B48" t="s">
        <v>460</v>
      </c>
      <c r="C48" t="s">
        <v>1</v>
      </c>
      <c r="D48" t="s">
        <v>0</v>
      </c>
      <c r="E48">
        <v>1217757</v>
      </c>
      <c r="F48" t="s">
        <v>395</v>
      </c>
      <c r="G48" t="s">
        <v>397</v>
      </c>
      <c r="H48" s="3">
        <v>2.92</v>
      </c>
      <c r="I48" s="3">
        <v>0</v>
      </c>
      <c r="J48" s="3">
        <v>0</v>
      </c>
      <c r="K48" s="3">
        <v>50.94</v>
      </c>
      <c r="L48" s="3">
        <v>0</v>
      </c>
      <c r="M48" s="3">
        <v>0</v>
      </c>
      <c r="N48" s="3">
        <v>0</v>
      </c>
      <c r="O48" s="3">
        <v>6.6222000000000003</v>
      </c>
      <c r="P48" s="3">
        <v>60.482199999999999</v>
      </c>
      <c r="R48">
        <v>3</v>
      </c>
    </row>
    <row r="49" spans="1:18" hidden="1" x14ac:dyDescent="0.25">
      <c r="A49" t="s">
        <v>457</v>
      </c>
      <c r="B49" t="s">
        <v>459</v>
      </c>
      <c r="C49" t="s">
        <v>1</v>
      </c>
      <c r="D49" t="s">
        <v>0</v>
      </c>
      <c r="E49">
        <v>3153996</v>
      </c>
      <c r="F49" t="s">
        <v>395</v>
      </c>
      <c r="G49" t="s">
        <v>397</v>
      </c>
      <c r="H49" s="3">
        <v>2.2200000000000002</v>
      </c>
      <c r="I49" s="3">
        <v>0</v>
      </c>
      <c r="J49" s="3">
        <v>0</v>
      </c>
      <c r="K49" s="3">
        <v>38.74</v>
      </c>
      <c r="L49" s="3">
        <v>0</v>
      </c>
      <c r="M49" s="3">
        <v>0</v>
      </c>
      <c r="N49" s="3">
        <v>0</v>
      </c>
      <c r="O49" s="3">
        <v>5.0362</v>
      </c>
      <c r="P49" s="3">
        <v>45.996200000000002</v>
      </c>
      <c r="R49">
        <v>3</v>
      </c>
    </row>
    <row r="50" spans="1:18" hidden="1" x14ac:dyDescent="0.25">
      <c r="A50" t="s">
        <v>457</v>
      </c>
      <c r="B50" t="s">
        <v>458</v>
      </c>
      <c r="C50" t="s">
        <v>1</v>
      </c>
      <c r="D50" t="s">
        <v>0</v>
      </c>
      <c r="E50">
        <v>1216068</v>
      </c>
      <c r="F50" t="s">
        <v>395</v>
      </c>
      <c r="G50" t="s">
        <v>397</v>
      </c>
      <c r="H50" s="3">
        <v>2.95</v>
      </c>
      <c r="I50" s="3">
        <v>0</v>
      </c>
      <c r="J50" s="3">
        <v>0</v>
      </c>
      <c r="K50" s="3">
        <v>51.37</v>
      </c>
      <c r="L50" s="3">
        <v>0</v>
      </c>
      <c r="M50" s="3">
        <v>0</v>
      </c>
      <c r="N50" s="3">
        <v>0</v>
      </c>
      <c r="O50" s="3">
        <v>6.6780999999999997</v>
      </c>
      <c r="P50" s="3">
        <v>60.998100000000001</v>
      </c>
      <c r="R50">
        <v>3</v>
      </c>
    </row>
    <row r="51" spans="1:18" hidden="1" x14ac:dyDescent="0.25">
      <c r="A51" t="s">
        <v>439</v>
      </c>
      <c r="B51" t="s">
        <v>448</v>
      </c>
      <c r="C51" t="s">
        <v>1</v>
      </c>
      <c r="D51" t="s">
        <v>0</v>
      </c>
      <c r="E51">
        <v>115322</v>
      </c>
      <c r="F51" t="s">
        <v>395</v>
      </c>
      <c r="G51" t="s">
        <v>397</v>
      </c>
      <c r="H51" s="3">
        <v>2.42</v>
      </c>
      <c r="I51" s="3">
        <v>0</v>
      </c>
      <c r="J51" s="3">
        <v>0</v>
      </c>
      <c r="K51" s="3">
        <v>42.11</v>
      </c>
      <c r="L51" s="3">
        <v>0</v>
      </c>
      <c r="M51" s="3">
        <v>0</v>
      </c>
      <c r="N51" s="3">
        <v>0</v>
      </c>
      <c r="O51" s="3">
        <v>5.4743000000000004</v>
      </c>
      <c r="P51" s="3">
        <v>50.004300000000001</v>
      </c>
      <c r="R51">
        <v>3</v>
      </c>
    </row>
    <row r="52" spans="1:18" hidden="1" x14ac:dyDescent="0.25">
      <c r="A52" t="s">
        <v>439</v>
      </c>
      <c r="B52" t="s">
        <v>446</v>
      </c>
      <c r="C52" t="s">
        <v>1</v>
      </c>
      <c r="D52" t="s">
        <v>0</v>
      </c>
      <c r="E52">
        <v>28775</v>
      </c>
      <c r="F52" t="s">
        <v>445</v>
      </c>
      <c r="G52" t="s">
        <v>447</v>
      </c>
      <c r="H52" s="3">
        <v>0</v>
      </c>
      <c r="I52" s="3">
        <v>0</v>
      </c>
      <c r="J52" s="3">
        <v>0</v>
      </c>
      <c r="K52" s="3">
        <v>3318.58</v>
      </c>
      <c r="L52" s="3">
        <v>0</v>
      </c>
      <c r="M52" s="3">
        <v>0</v>
      </c>
      <c r="N52" s="3">
        <v>0</v>
      </c>
      <c r="O52" s="3">
        <v>431.41539999999998</v>
      </c>
      <c r="P52" s="3">
        <v>3749.9953999999998</v>
      </c>
      <c r="R52">
        <v>3</v>
      </c>
    </row>
    <row r="53" spans="1:18" hidden="1" x14ac:dyDescent="0.25">
      <c r="A53" t="s">
        <v>439</v>
      </c>
      <c r="B53" t="s">
        <v>444</v>
      </c>
      <c r="C53" t="s">
        <v>1</v>
      </c>
      <c r="D53" t="s">
        <v>0</v>
      </c>
      <c r="E53">
        <v>1213050</v>
      </c>
      <c r="F53" t="s">
        <v>395</v>
      </c>
      <c r="G53" t="s">
        <v>397</v>
      </c>
      <c r="H53" s="3">
        <v>2.2200000000000002</v>
      </c>
      <c r="I53" s="3">
        <v>0</v>
      </c>
      <c r="J53" s="3">
        <v>0</v>
      </c>
      <c r="K53" s="3">
        <v>38.74</v>
      </c>
      <c r="L53" s="3">
        <v>0</v>
      </c>
      <c r="M53" s="3">
        <v>0</v>
      </c>
      <c r="N53" s="3">
        <v>0</v>
      </c>
      <c r="O53" s="3">
        <v>5.0362</v>
      </c>
      <c r="P53" s="3">
        <v>45.996200000000002</v>
      </c>
      <c r="R53">
        <v>3</v>
      </c>
    </row>
    <row r="54" spans="1:18" hidden="1" x14ac:dyDescent="0.25">
      <c r="A54" t="s">
        <v>439</v>
      </c>
      <c r="B54" t="s">
        <v>442</v>
      </c>
      <c r="C54" t="s">
        <v>1</v>
      </c>
      <c r="D54" t="s">
        <v>0</v>
      </c>
      <c r="E54">
        <v>9367</v>
      </c>
      <c r="F54" t="s">
        <v>402</v>
      </c>
      <c r="G54" t="s">
        <v>404</v>
      </c>
      <c r="H54" s="3">
        <v>0</v>
      </c>
      <c r="I54" s="3">
        <v>0</v>
      </c>
      <c r="J54" s="3">
        <v>0</v>
      </c>
      <c r="K54" s="3">
        <v>32.74</v>
      </c>
      <c r="L54" s="3">
        <v>0</v>
      </c>
      <c r="M54" s="3">
        <v>0</v>
      </c>
      <c r="N54" s="3">
        <v>0</v>
      </c>
      <c r="O54" s="3">
        <v>4.2562000000000006</v>
      </c>
      <c r="P54" s="3">
        <v>36.996200000000002</v>
      </c>
      <c r="R54">
        <v>3</v>
      </c>
    </row>
    <row r="55" spans="1:18" hidden="1" x14ac:dyDescent="0.25">
      <c r="A55" t="s">
        <v>439</v>
      </c>
      <c r="B55" t="s">
        <v>442</v>
      </c>
      <c r="C55" t="s">
        <v>1</v>
      </c>
      <c r="D55" t="s">
        <v>0</v>
      </c>
      <c r="E55">
        <v>379761</v>
      </c>
      <c r="F55" t="s">
        <v>441</v>
      </c>
      <c r="G55" t="s">
        <v>443</v>
      </c>
      <c r="H55" s="3">
        <v>0</v>
      </c>
      <c r="I55" s="3">
        <v>0</v>
      </c>
      <c r="J55" s="3">
        <v>0</v>
      </c>
      <c r="K55" s="3">
        <v>27.61</v>
      </c>
      <c r="L55" s="3">
        <v>0</v>
      </c>
      <c r="M55" s="3">
        <v>0</v>
      </c>
      <c r="N55" s="3">
        <v>0</v>
      </c>
      <c r="O55" s="3">
        <v>3.59</v>
      </c>
      <c r="P55" s="3">
        <v>31.2</v>
      </c>
      <c r="R55">
        <v>3</v>
      </c>
    </row>
    <row r="56" spans="1:18" hidden="1" x14ac:dyDescent="0.25">
      <c r="A56" t="s">
        <v>430</v>
      </c>
      <c r="B56" t="s">
        <v>433</v>
      </c>
      <c r="C56" t="s">
        <v>1</v>
      </c>
      <c r="D56" t="s">
        <v>0</v>
      </c>
      <c r="E56">
        <v>540103</v>
      </c>
      <c r="F56" t="s">
        <v>161</v>
      </c>
      <c r="G56" t="s">
        <v>434</v>
      </c>
      <c r="H56" s="3">
        <v>2.95</v>
      </c>
      <c r="I56" s="3">
        <v>0</v>
      </c>
      <c r="J56" s="3">
        <v>0</v>
      </c>
      <c r="K56" s="3">
        <v>51.37</v>
      </c>
      <c r="L56" s="3">
        <v>0</v>
      </c>
      <c r="M56" s="3">
        <v>0</v>
      </c>
      <c r="N56" s="3">
        <v>0</v>
      </c>
      <c r="O56" s="3">
        <v>6.6780999999999997</v>
      </c>
      <c r="P56" s="3">
        <v>60.998100000000001</v>
      </c>
      <c r="R56">
        <v>3</v>
      </c>
    </row>
    <row r="57" spans="1:18" hidden="1" x14ac:dyDescent="0.25">
      <c r="A57" t="s">
        <v>430</v>
      </c>
      <c r="B57" t="s">
        <v>432</v>
      </c>
      <c r="C57" t="s">
        <v>1</v>
      </c>
      <c r="D57" t="s">
        <v>0</v>
      </c>
      <c r="E57">
        <v>101311</v>
      </c>
      <c r="F57" t="s">
        <v>395</v>
      </c>
      <c r="G57" t="s">
        <v>397</v>
      </c>
      <c r="H57" s="3">
        <v>3.63</v>
      </c>
      <c r="I57" s="3">
        <v>0</v>
      </c>
      <c r="J57" s="3">
        <v>0</v>
      </c>
      <c r="K57" s="3">
        <v>41.92</v>
      </c>
      <c r="L57" s="3">
        <v>0</v>
      </c>
      <c r="M57" s="3">
        <v>0</v>
      </c>
      <c r="N57" s="3">
        <v>0</v>
      </c>
      <c r="O57" s="3">
        <v>5.4496000000000002</v>
      </c>
      <c r="P57" s="3">
        <v>50.999600000000001</v>
      </c>
      <c r="R57">
        <v>3</v>
      </c>
    </row>
    <row r="58" spans="1:18" hidden="1" x14ac:dyDescent="0.25">
      <c r="A58" t="s">
        <v>430</v>
      </c>
      <c r="B58" t="s">
        <v>431</v>
      </c>
      <c r="C58" t="s">
        <v>1</v>
      </c>
      <c r="D58" t="s">
        <v>0</v>
      </c>
      <c r="E58">
        <v>1204952</v>
      </c>
      <c r="F58" t="s">
        <v>395</v>
      </c>
      <c r="G58" t="s">
        <v>397</v>
      </c>
      <c r="H58" s="3">
        <v>4.2299999999999995</v>
      </c>
      <c r="I58" s="3">
        <v>0</v>
      </c>
      <c r="J58" s="3">
        <v>0</v>
      </c>
      <c r="K58" s="3">
        <v>45.81</v>
      </c>
      <c r="L58" s="3">
        <v>0</v>
      </c>
      <c r="M58" s="3">
        <v>0</v>
      </c>
      <c r="N58" s="3">
        <v>0</v>
      </c>
      <c r="O58" s="3">
        <v>5.9553000000000003</v>
      </c>
      <c r="P58" s="3">
        <v>55.9953</v>
      </c>
      <c r="R58">
        <v>3</v>
      </c>
    </row>
    <row r="59" spans="1:18" hidden="1" x14ac:dyDescent="0.25">
      <c r="A59" t="s">
        <v>413</v>
      </c>
      <c r="B59" t="s">
        <v>422</v>
      </c>
      <c r="C59" t="s">
        <v>1</v>
      </c>
      <c r="D59" t="s">
        <v>0</v>
      </c>
      <c r="E59">
        <v>249</v>
      </c>
      <c r="F59" t="s">
        <v>421</v>
      </c>
      <c r="G59" t="s">
        <v>423</v>
      </c>
      <c r="H59" s="3">
        <v>0</v>
      </c>
      <c r="I59" s="3">
        <v>0</v>
      </c>
      <c r="J59" s="3">
        <v>0</v>
      </c>
      <c r="K59" s="3">
        <v>316.8</v>
      </c>
      <c r="L59" s="3">
        <v>0</v>
      </c>
      <c r="M59" s="3">
        <v>0</v>
      </c>
      <c r="N59" s="3">
        <v>0</v>
      </c>
      <c r="O59" s="3">
        <v>41.184000000000005</v>
      </c>
      <c r="P59" s="3">
        <v>357.98400000000004</v>
      </c>
      <c r="R59">
        <v>3</v>
      </c>
    </row>
    <row r="60" spans="1:18" hidden="1" x14ac:dyDescent="0.25">
      <c r="A60" t="s">
        <v>413</v>
      </c>
      <c r="B60" t="s">
        <v>419</v>
      </c>
      <c r="C60" t="s">
        <v>1</v>
      </c>
      <c r="D60" t="s">
        <v>0</v>
      </c>
      <c r="E60">
        <v>874190</v>
      </c>
      <c r="F60" t="s">
        <v>418</v>
      </c>
      <c r="G60" t="s">
        <v>420</v>
      </c>
      <c r="H60" s="3">
        <v>0</v>
      </c>
      <c r="I60" s="3">
        <v>0</v>
      </c>
      <c r="J60" s="3">
        <v>0</v>
      </c>
      <c r="K60" s="3">
        <v>170.45</v>
      </c>
      <c r="L60" s="3">
        <v>0</v>
      </c>
      <c r="M60" s="3">
        <v>0</v>
      </c>
      <c r="N60" s="3">
        <v>0</v>
      </c>
      <c r="O60" s="3">
        <v>22.1585</v>
      </c>
      <c r="P60" s="3">
        <v>192.60849999999999</v>
      </c>
      <c r="R60">
        <v>3</v>
      </c>
    </row>
    <row r="61" spans="1:18" hidden="1" x14ac:dyDescent="0.25">
      <c r="A61" t="s">
        <v>413</v>
      </c>
      <c r="B61" t="s">
        <v>417</v>
      </c>
      <c r="C61" t="s">
        <v>1</v>
      </c>
      <c r="D61" t="s">
        <v>0</v>
      </c>
      <c r="E61">
        <v>3145831</v>
      </c>
      <c r="F61" t="s">
        <v>395</v>
      </c>
      <c r="G61" t="s">
        <v>397</v>
      </c>
      <c r="H61" s="3">
        <v>0</v>
      </c>
      <c r="I61" s="3">
        <v>0</v>
      </c>
      <c r="J61" s="3">
        <v>0</v>
      </c>
      <c r="K61" s="3">
        <v>34.26</v>
      </c>
      <c r="L61" s="3">
        <v>0</v>
      </c>
      <c r="M61" s="3">
        <v>0</v>
      </c>
      <c r="N61" s="3">
        <v>0</v>
      </c>
      <c r="O61" s="3">
        <v>4.4538000000000002</v>
      </c>
      <c r="P61" s="3">
        <v>38.713799999999999</v>
      </c>
      <c r="R61">
        <v>3</v>
      </c>
    </row>
    <row r="62" spans="1:18" hidden="1" x14ac:dyDescent="0.25">
      <c r="A62" t="s">
        <v>413</v>
      </c>
      <c r="B62" t="s">
        <v>416</v>
      </c>
      <c r="C62" t="s">
        <v>1</v>
      </c>
      <c r="D62" t="s">
        <v>0</v>
      </c>
      <c r="E62">
        <v>2124758</v>
      </c>
      <c r="F62" t="s">
        <v>395</v>
      </c>
      <c r="G62" t="s">
        <v>397</v>
      </c>
      <c r="H62" s="3">
        <v>4.7</v>
      </c>
      <c r="I62" s="3">
        <v>0</v>
      </c>
      <c r="J62" s="3">
        <v>0</v>
      </c>
      <c r="K62" s="3">
        <v>48.94</v>
      </c>
      <c r="L62" s="3">
        <v>0</v>
      </c>
      <c r="M62" s="3">
        <v>0</v>
      </c>
      <c r="N62" s="3">
        <v>0</v>
      </c>
      <c r="O62" s="3">
        <v>6.3621999999999996</v>
      </c>
      <c r="P62" s="3">
        <v>60.002200000000002</v>
      </c>
      <c r="R62">
        <v>3</v>
      </c>
    </row>
    <row r="63" spans="1:18" hidden="1" x14ac:dyDescent="0.25">
      <c r="A63" t="s">
        <v>413</v>
      </c>
      <c r="B63" t="s">
        <v>415</v>
      </c>
      <c r="C63" t="s">
        <v>1</v>
      </c>
      <c r="D63" t="s">
        <v>0</v>
      </c>
      <c r="E63">
        <v>64230</v>
      </c>
      <c r="F63" t="s">
        <v>414</v>
      </c>
      <c r="G63" t="s">
        <v>350</v>
      </c>
      <c r="H63" s="3">
        <v>4.12</v>
      </c>
      <c r="I63" s="3">
        <v>0</v>
      </c>
      <c r="J63" s="3">
        <v>0</v>
      </c>
      <c r="K63" s="3">
        <v>40.6</v>
      </c>
      <c r="L63" s="3">
        <v>0</v>
      </c>
      <c r="M63" s="3">
        <v>0</v>
      </c>
      <c r="N63" s="3">
        <v>0</v>
      </c>
      <c r="O63" s="3">
        <v>5.2780000000000005</v>
      </c>
      <c r="P63" s="3">
        <v>49.997999999999998</v>
      </c>
      <c r="R63">
        <v>3</v>
      </c>
    </row>
    <row r="64" spans="1:18" hidden="1" x14ac:dyDescent="0.25">
      <c r="A64" t="s">
        <v>96</v>
      </c>
      <c r="B64" t="s">
        <v>403</v>
      </c>
      <c r="C64" t="s">
        <v>1</v>
      </c>
      <c r="D64" t="s">
        <v>0</v>
      </c>
      <c r="E64">
        <v>4852</v>
      </c>
      <c r="F64" t="s">
        <v>405</v>
      </c>
      <c r="G64" t="s">
        <v>407</v>
      </c>
      <c r="H64" s="3">
        <v>0</v>
      </c>
      <c r="I64" s="3">
        <v>0</v>
      </c>
      <c r="J64" s="3">
        <v>0</v>
      </c>
      <c r="K64" s="3">
        <v>18.579999999999998</v>
      </c>
      <c r="L64" s="3">
        <v>0</v>
      </c>
      <c r="M64" s="3">
        <v>0</v>
      </c>
      <c r="N64" s="3">
        <v>0</v>
      </c>
      <c r="O64" s="3">
        <v>2.4154</v>
      </c>
      <c r="P64" s="3">
        <v>20.995399999999997</v>
      </c>
      <c r="R64">
        <v>3</v>
      </c>
    </row>
    <row r="65" spans="1:18" hidden="1" x14ac:dyDescent="0.25">
      <c r="A65" t="s">
        <v>96</v>
      </c>
      <c r="B65" t="s">
        <v>406</v>
      </c>
      <c r="C65" t="s">
        <v>1</v>
      </c>
      <c r="D65" t="s">
        <v>0</v>
      </c>
      <c r="E65">
        <v>4880</v>
      </c>
      <c r="F65" t="s">
        <v>405</v>
      </c>
      <c r="G65" t="s">
        <v>407</v>
      </c>
      <c r="H65" s="3">
        <v>0</v>
      </c>
      <c r="I65" s="3">
        <v>0</v>
      </c>
      <c r="J65" s="3">
        <v>0</v>
      </c>
      <c r="K65" s="3">
        <v>22.57</v>
      </c>
      <c r="L65" s="3">
        <v>0</v>
      </c>
      <c r="M65" s="3">
        <v>0</v>
      </c>
      <c r="N65" s="3">
        <v>0</v>
      </c>
      <c r="O65" s="3">
        <v>2.9340999999999999</v>
      </c>
      <c r="P65" s="3">
        <v>25.504100000000001</v>
      </c>
      <c r="R65">
        <v>3</v>
      </c>
    </row>
    <row r="66" spans="1:18" hidden="1" x14ac:dyDescent="0.25">
      <c r="A66" t="s">
        <v>96</v>
      </c>
      <c r="B66" t="s">
        <v>403</v>
      </c>
      <c r="C66" t="s">
        <v>1</v>
      </c>
      <c r="D66" t="s">
        <v>0</v>
      </c>
      <c r="E66">
        <v>6815</v>
      </c>
      <c r="F66" t="s">
        <v>402</v>
      </c>
      <c r="G66" t="s">
        <v>404</v>
      </c>
      <c r="H66" s="3">
        <v>0</v>
      </c>
      <c r="I66" s="3">
        <v>0</v>
      </c>
      <c r="J66" s="3">
        <v>0</v>
      </c>
      <c r="K66" s="3">
        <v>58.39</v>
      </c>
      <c r="L66" s="3">
        <v>0</v>
      </c>
      <c r="M66" s="3">
        <v>0</v>
      </c>
      <c r="N66" s="3">
        <v>0</v>
      </c>
      <c r="O66" s="3">
        <v>7.5907</v>
      </c>
      <c r="P66" s="3">
        <v>65.980699999999999</v>
      </c>
      <c r="R66">
        <v>3</v>
      </c>
    </row>
    <row r="67" spans="1:18" hidden="1" x14ac:dyDescent="0.25">
      <c r="A67" t="s">
        <v>96</v>
      </c>
      <c r="B67" t="s">
        <v>400</v>
      </c>
      <c r="C67" t="s">
        <v>1</v>
      </c>
      <c r="D67" t="s">
        <v>0</v>
      </c>
      <c r="E67">
        <v>400779</v>
      </c>
      <c r="F67" t="s">
        <v>399</v>
      </c>
      <c r="G67" t="s">
        <v>401</v>
      </c>
      <c r="H67" s="3">
        <v>0</v>
      </c>
      <c r="I67" s="3">
        <v>0</v>
      </c>
      <c r="J67" s="3">
        <v>0</v>
      </c>
      <c r="K67" s="3">
        <v>160.05000000000001</v>
      </c>
      <c r="L67" s="3">
        <v>0</v>
      </c>
      <c r="M67" s="3">
        <v>0</v>
      </c>
      <c r="N67" s="3">
        <v>0</v>
      </c>
      <c r="O67" s="3">
        <v>20.806500000000003</v>
      </c>
      <c r="P67" s="3">
        <v>180.85650000000001</v>
      </c>
      <c r="R67">
        <v>3</v>
      </c>
    </row>
    <row r="68" spans="1:18" hidden="1" x14ac:dyDescent="0.25">
      <c r="A68" t="s">
        <v>96</v>
      </c>
      <c r="B68" t="s">
        <v>398</v>
      </c>
      <c r="C68" t="s">
        <v>1</v>
      </c>
      <c r="D68" t="s">
        <v>0</v>
      </c>
      <c r="E68">
        <v>1199327</v>
      </c>
      <c r="F68" t="s">
        <v>395</v>
      </c>
      <c r="G68" t="s">
        <v>397</v>
      </c>
      <c r="H68" s="3">
        <v>4.2299999999999995</v>
      </c>
      <c r="I68" s="3">
        <v>0</v>
      </c>
      <c r="J68" s="3">
        <v>0</v>
      </c>
      <c r="K68" s="3">
        <v>41.39</v>
      </c>
      <c r="L68" s="3">
        <v>0</v>
      </c>
      <c r="M68" s="3">
        <v>0</v>
      </c>
      <c r="N68" s="3">
        <v>0</v>
      </c>
      <c r="O68" s="3">
        <v>5.3807</v>
      </c>
      <c r="P68" s="3">
        <v>51.000699999999995</v>
      </c>
      <c r="R68">
        <v>3</v>
      </c>
    </row>
    <row r="69" spans="1:18" hidden="1" x14ac:dyDescent="0.25">
      <c r="A69" t="s">
        <v>96</v>
      </c>
      <c r="B69" t="s">
        <v>396</v>
      </c>
      <c r="C69" t="s">
        <v>1</v>
      </c>
      <c r="D69" t="s">
        <v>0</v>
      </c>
      <c r="E69">
        <v>1197328</v>
      </c>
      <c r="F69" t="s">
        <v>395</v>
      </c>
      <c r="G69" t="s">
        <v>397</v>
      </c>
      <c r="H69" s="3">
        <v>4.3499999999999996</v>
      </c>
      <c r="I69" s="3">
        <v>0</v>
      </c>
      <c r="J69" s="3">
        <v>0</v>
      </c>
      <c r="K69" s="3">
        <v>39.96</v>
      </c>
      <c r="L69" s="3">
        <v>0</v>
      </c>
      <c r="M69" s="3">
        <v>0</v>
      </c>
      <c r="N69" s="3">
        <v>0</v>
      </c>
      <c r="O69" s="3">
        <v>5.1947999999999999</v>
      </c>
      <c r="P69" s="3">
        <v>49.504800000000003</v>
      </c>
      <c r="R69">
        <v>3</v>
      </c>
    </row>
    <row r="70" spans="1:18" x14ac:dyDescent="0.25">
      <c r="A70" t="s">
        <v>94</v>
      </c>
      <c r="H70" s="103">
        <f>SUBTOTAL(109,Tabla1[C. EXENTAS])</f>
        <v>9.4</v>
      </c>
      <c r="I70" s="103"/>
      <c r="J70" s="103"/>
      <c r="K70" s="103">
        <f>SUBTOTAL(109,Tabla1[C. GRAVADA])</f>
        <v>160.19</v>
      </c>
      <c r="L70" s="103"/>
      <c r="M70" s="103"/>
      <c r="N70" s="103"/>
      <c r="O70" s="103">
        <f>SUBTOTAL(109,Tabla1[IVA])</f>
        <v>20.8247</v>
      </c>
      <c r="P70" s="103">
        <f>SUBTOTAL(109,Tabla1[TOTAL C.])</f>
        <v>190.41469999999998</v>
      </c>
      <c r="Q70" s="102"/>
      <c r="R70">
        <f>SUBTOTAL(109,Tabla1[ANEXO 3])</f>
        <v>12</v>
      </c>
    </row>
  </sheetData>
  <dataConsolidate/>
  <conditionalFormatting sqref="E71:E1048576 E1:E69">
    <cfRule type="duplicateValues" dxfId="57" priority="1"/>
    <cfRule type="duplicateValues" dxfId="56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E19" sqref="E19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100</v>
      </c>
    </row>
    <row r="7" spans="2:4" x14ac:dyDescent="0.25">
      <c r="B7" s="35" t="s">
        <v>27</v>
      </c>
      <c r="C7" s="36"/>
      <c r="D7" s="39" t="s">
        <v>101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E1" workbookViewId="0">
      <selection activeCell="G3" sqref="G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4" spans="5:23" x14ac:dyDescent="0.25">
      <c r="E4" t="s">
        <v>94</v>
      </c>
      <c r="O4" s="2"/>
      <c r="P4" s="2"/>
      <c r="Q4" s="31">
        <f>SUBTOTAL(109,Tabla2[V. GRAVADA])</f>
        <v>0</v>
      </c>
      <c r="R4" s="31">
        <f>SUBTOTAL(109,Tabla2[D.FISCAL])</f>
        <v>0</v>
      </c>
      <c r="S4" s="2"/>
      <c r="T4" s="2"/>
      <c r="U4" s="31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5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6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048576">
    <cfRule type="duplicateValues" dxfId="34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74"/>
  <sheetViews>
    <sheetView showGridLines="0" workbookViewId="0">
      <selection activeCell="B170" sqref="B170:V17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410</v>
      </c>
      <c r="C3" t="s">
        <v>1</v>
      </c>
      <c r="D3" t="s">
        <v>92</v>
      </c>
      <c r="E3" t="s">
        <v>408</v>
      </c>
      <c r="F3" t="s">
        <v>409</v>
      </c>
      <c r="G3">
        <v>915</v>
      </c>
      <c r="H3">
        <v>915</v>
      </c>
      <c r="I3">
        <v>915</v>
      </c>
      <c r="J3">
        <v>915</v>
      </c>
      <c r="L3" s="3">
        <v>0</v>
      </c>
      <c r="M3" s="3">
        <v>0</v>
      </c>
      <c r="N3" s="3">
        <v>0</v>
      </c>
      <c r="O3" s="3">
        <v>140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140</v>
      </c>
      <c r="V3" t="s">
        <v>70</v>
      </c>
    </row>
    <row r="4" spans="1:22" hidden="1" x14ac:dyDescent="0.25">
      <c r="A4" t="s">
        <v>96</v>
      </c>
      <c r="B4" s="1" t="s">
        <v>400</v>
      </c>
      <c r="C4" t="s">
        <v>1</v>
      </c>
      <c r="D4" t="s">
        <v>92</v>
      </c>
      <c r="E4" t="s">
        <v>408</v>
      </c>
      <c r="F4" t="s">
        <v>409</v>
      </c>
      <c r="G4">
        <v>916</v>
      </c>
      <c r="H4">
        <v>916</v>
      </c>
      <c r="I4">
        <v>916</v>
      </c>
      <c r="J4">
        <v>916</v>
      </c>
      <c r="L4" s="3">
        <v>0</v>
      </c>
      <c r="M4" s="3">
        <v>0</v>
      </c>
      <c r="N4" s="3">
        <v>0</v>
      </c>
      <c r="O4" s="3">
        <v>195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8">
        <f>+Tabla3[[#This Row],[V GRAVADAS]]</f>
        <v>195</v>
      </c>
      <c r="V4" t="s">
        <v>70</v>
      </c>
    </row>
    <row r="5" spans="1:22" hidden="1" x14ac:dyDescent="0.25">
      <c r="A5" t="s">
        <v>96</v>
      </c>
      <c r="B5" s="1" t="s">
        <v>411</v>
      </c>
      <c r="C5" t="s">
        <v>1</v>
      </c>
      <c r="D5" t="s">
        <v>92</v>
      </c>
      <c r="E5" t="s">
        <v>408</v>
      </c>
      <c r="F5" t="s">
        <v>409</v>
      </c>
      <c r="G5">
        <v>917</v>
      </c>
      <c r="H5">
        <v>917</v>
      </c>
      <c r="I5">
        <v>917</v>
      </c>
      <c r="J5">
        <v>917</v>
      </c>
      <c r="L5" s="3">
        <v>0</v>
      </c>
      <c r="M5" s="3">
        <v>0</v>
      </c>
      <c r="N5" s="3">
        <v>0</v>
      </c>
      <c r="O5" s="3">
        <v>154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8">
        <f>+Tabla3[[#This Row],[V GRAVADAS]]</f>
        <v>154</v>
      </c>
      <c r="V5" t="s">
        <v>70</v>
      </c>
    </row>
    <row r="6" spans="1:22" hidden="1" x14ac:dyDescent="0.25">
      <c r="A6" t="s">
        <v>96</v>
      </c>
      <c r="B6" s="1" t="s">
        <v>398</v>
      </c>
      <c r="C6" t="s">
        <v>1</v>
      </c>
      <c r="D6" t="s">
        <v>92</v>
      </c>
      <c r="E6" t="s">
        <v>408</v>
      </c>
      <c r="F6" t="s">
        <v>409</v>
      </c>
      <c r="G6">
        <v>918</v>
      </c>
      <c r="H6">
        <v>918</v>
      </c>
      <c r="I6">
        <v>918</v>
      </c>
      <c r="J6">
        <v>918</v>
      </c>
      <c r="L6" s="3">
        <v>0</v>
      </c>
      <c r="M6" s="3">
        <v>0</v>
      </c>
      <c r="N6" s="3">
        <v>0</v>
      </c>
      <c r="O6" s="3">
        <v>195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8">
        <f>+Tabla3[[#This Row],[V GRAVADAS]]</f>
        <v>195</v>
      </c>
      <c r="V6" t="s">
        <v>70</v>
      </c>
    </row>
    <row r="7" spans="1:22" hidden="1" x14ac:dyDescent="0.25">
      <c r="A7" t="s">
        <v>96</v>
      </c>
      <c r="B7" s="1" t="s">
        <v>98</v>
      </c>
      <c r="C7" t="s">
        <v>1</v>
      </c>
      <c r="D7" t="s">
        <v>92</v>
      </c>
      <c r="E7" t="s">
        <v>408</v>
      </c>
      <c r="F7" t="s">
        <v>409</v>
      </c>
      <c r="G7">
        <v>919</v>
      </c>
      <c r="H7">
        <v>919</v>
      </c>
      <c r="I7">
        <v>919</v>
      </c>
      <c r="J7">
        <v>919</v>
      </c>
      <c r="L7" s="3">
        <v>0</v>
      </c>
      <c r="M7" s="3">
        <v>0</v>
      </c>
      <c r="N7" s="3">
        <v>0</v>
      </c>
      <c r="O7" s="3">
        <v>130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8">
        <f>+Tabla3[[#This Row],[V GRAVADAS]]</f>
        <v>130</v>
      </c>
      <c r="V7" t="s">
        <v>70</v>
      </c>
    </row>
    <row r="8" spans="1:22" hidden="1" x14ac:dyDescent="0.25">
      <c r="A8" t="s">
        <v>413</v>
      </c>
      <c r="B8" s="1" t="s">
        <v>424</v>
      </c>
      <c r="C8" t="s">
        <v>1</v>
      </c>
      <c r="D8" t="s">
        <v>92</v>
      </c>
      <c r="E8" t="s">
        <v>408</v>
      </c>
      <c r="F8" t="s">
        <v>409</v>
      </c>
      <c r="G8">
        <v>920</v>
      </c>
      <c r="H8">
        <v>920</v>
      </c>
      <c r="I8">
        <v>920</v>
      </c>
      <c r="J8">
        <v>920</v>
      </c>
      <c r="L8" s="3">
        <v>0</v>
      </c>
      <c r="M8" s="3">
        <v>0</v>
      </c>
      <c r="N8" s="3">
        <v>0</v>
      </c>
      <c r="O8" s="3">
        <v>208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8">
        <f>+Tabla3[[#This Row],[V GRAVADAS]]</f>
        <v>208</v>
      </c>
      <c r="V8" t="s">
        <v>70</v>
      </c>
    </row>
    <row r="9" spans="1:22" hidden="1" x14ac:dyDescent="0.25">
      <c r="A9" t="s">
        <v>413</v>
      </c>
      <c r="B9" s="1" t="s">
        <v>415</v>
      </c>
      <c r="C9" t="s">
        <v>1</v>
      </c>
      <c r="D9" t="s">
        <v>92</v>
      </c>
      <c r="E9" t="s">
        <v>408</v>
      </c>
      <c r="F9" t="s">
        <v>409</v>
      </c>
      <c r="G9">
        <v>921</v>
      </c>
      <c r="H9">
        <v>921</v>
      </c>
      <c r="I9">
        <v>921</v>
      </c>
      <c r="J9">
        <v>921</v>
      </c>
      <c r="L9" s="3">
        <v>0</v>
      </c>
      <c r="M9" s="3">
        <v>0</v>
      </c>
      <c r="N9" s="3">
        <v>0</v>
      </c>
      <c r="O9" s="3">
        <v>140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8">
        <f>+Tabla3[[#This Row],[V GRAVADAS]]</f>
        <v>140</v>
      </c>
      <c r="V9" t="s">
        <v>70</v>
      </c>
    </row>
    <row r="10" spans="1:22" hidden="1" x14ac:dyDescent="0.25">
      <c r="A10" t="s">
        <v>413</v>
      </c>
      <c r="B10" s="1" t="s">
        <v>422</v>
      </c>
      <c r="C10" t="s">
        <v>1</v>
      </c>
      <c r="D10" t="s">
        <v>92</v>
      </c>
      <c r="E10" t="s">
        <v>408</v>
      </c>
      <c r="F10" t="s">
        <v>409</v>
      </c>
      <c r="G10">
        <v>922</v>
      </c>
      <c r="H10">
        <v>922</v>
      </c>
      <c r="I10">
        <v>922</v>
      </c>
      <c r="J10">
        <v>922</v>
      </c>
      <c r="L10" s="3">
        <v>0</v>
      </c>
      <c r="M10" s="3">
        <v>0</v>
      </c>
      <c r="N10" s="3">
        <v>0</v>
      </c>
      <c r="O10" s="3">
        <v>180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8">
        <f>+Tabla3[[#This Row],[V GRAVADAS]]</f>
        <v>180</v>
      </c>
      <c r="V10" t="s">
        <v>70</v>
      </c>
    </row>
    <row r="11" spans="1:22" hidden="1" x14ac:dyDescent="0.25">
      <c r="A11" t="s">
        <v>413</v>
      </c>
      <c r="B11" s="1" t="s">
        <v>425</v>
      </c>
      <c r="C11" t="s">
        <v>1</v>
      </c>
      <c r="D11" t="s">
        <v>92</v>
      </c>
      <c r="E11" t="s">
        <v>408</v>
      </c>
      <c r="F11" t="s">
        <v>409</v>
      </c>
      <c r="G11">
        <v>923</v>
      </c>
      <c r="H11">
        <v>923</v>
      </c>
      <c r="I11">
        <v>923</v>
      </c>
      <c r="J11">
        <v>923</v>
      </c>
      <c r="L11" s="3">
        <v>0</v>
      </c>
      <c r="M11" s="3">
        <v>0</v>
      </c>
      <c r="N11" s="3">
        <v>0</v>
      </c>
      <c r="O11" s="3">
        <v>180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8">
        <f>+Tabla3[[#This Row],[V GRAVADAS]]</f>
        <v>180</v>
      </c>
      <c r="V11" t="s">
        <v>70</v>
      </c>
    </row>
    <row r="12" spans="1:22" hidden="1" x14ac:dyDescent="0.25">
      <c r="A12" t="s">
        <v>413</v>
      </c>
      <c r="B12" s="1" t="s">
        <v>426</v>
      </c>
      <c r="C12" t="s">
        <v>1</v>
      </c>
      <c r="D12" t="s">
        <v>92</v>
      </c>
      <c r="E12" t="s">
        <v>408</v>
      </c>
      <c r="F12" t="s">
        <v>409</v>
      </c>
      <c r="G12">
        <v>924</v>
      </c>
      <c r="H12">
        <v>924</v>
      </c>
      <c r="I12">
        <v>924</v>
      </c>
      <c r="J12">
        <v>924</v>
      </c>
      <c r="L12" s="3">
        <v>0</v>
      </c>
      <c r="M12" s="3">
        <v>0</v>
      </c>
      <c r="N12" s="3">
        <v>0</v>
      </c>
      <c r="O12" s="3">
        <v>185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8">
        <f>+Tabla3[[#This Row],[V GRAVADAS]]</f>
        <v>185</v>
      </c>
      <c r="V12" t="s">
        <v>70</v>
      </c>
    </row>
    <row r="13" spans="1:22" hidden="1" x14ac:dyDescent="0.25">
      <c r="A13" t="s">
        <v>413</v>
      </c>
      <c r="B13" s="1" t="s">
        <v>427</v>
      </c>
      <c r="C13" t="s">
        <v>1</v>
      </c>
      <c r="D13" t="s">
        <v>92</v>
      </c>
      <c r="E13" t="s">
        <v>408</v>
      </c>
      <c r="F13" t="s">
        <v>409</v>
      </c>
      <c r="G13">
        <v>925</v>
      </c>
      <c r="H13">
        <v>925</v>
      </c>
      <c r="I13">
        <v>925</v>
      </c>
      <c r="J13">
        <v>925</v>
      </c>
      <c r="L13" s="3">
        <v>0</v>
      </c>
      <c r="M13" s="3">
        <v>0</v>
      </c>
      <c r="N13" s="3">
        <v>0</v>
      </c>
      <c r="O13" s="3">
        <v>180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8">
        <f>+Tabla3[[#This Row],[V GRAVADAS]]</f>
        <v>180</v>
      </c>
      <c r="V13" t="s">
        <v>70</v>
      </c>
    </row>
    <row r="14" spans="1:22" hidden="1" x14ac:dyDescent="0.25">
      <c r="A14" t="s">
        <v>413</v>
      </c>
      <c r="B14" s="1" t="s">
        <v>428</v>
      </c>
      <c r="C14" t="s">
        <v>1</v>
      </c>
      <c r="D14" t="s">
        <v>92</v>
      </c>
      <c r="E14" t="s">
        <v>408</v>
      </c>
      <c r="F14" t="s">
        <v>409</v>
      </c>
      <c r="G14">
        <v>926</v>
      </c>
      <c r="H14">
        <v>926</v>
      </c>
      <c r="I14">
        <v>926</v>
      </c>
      <c r="J14">
        <v>926</v>
      </c>
      <c r="L14" s="3">
        <v>0</v>
      </c>
      <c r="M14" s="3">
        <v>0</v>
      </c>
      <c r="N14" s="3">
        <v>0</v>
      </c>
      <c r="O14" s="3">
        <v>190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8">
        <f>+Tabla3[[#This Row],[V GRAVADAS]]</f>
        <v>190</v>
      </c>
      <c r="V14" t="s">
        <v>70</v>
      </c>
    </row>
    <row r="15" spans="1:22" hidden="1" x14ac:dyDescent="0.25">
      <c r="A15" t="s">
        <v>413</v>
      </c>
      <c r="B15" s="1" t="s">
        <v>429</v>
      </c>
      <c r="C15" t="s">
        <v>1</v>
      </c>
      <c r="D15" t="s">
        <v>92</v>
      </c>
      <c r="E15" t="s">
        <v>408</v>
      </c>
      <c r="F15" t="s">
        <v>409</v>
      </c>
      <c r="G15">
        <v>927</v>
      </c>
      <c r="H15">
        <v>927</v>
      </c>
      <c r="I15">
        <v>927</v>
      </c>
      <c r="J15">
        <v>927</v>
      </c>
      <c r="L15" s="3">
        <v>0</v>
      </c>
      <c r="M15" s="3">
        <v>0</v>
      </c>
      <c r="N15" s="3">
        <v>0</v>
      </c>
      <c r="O15" s="3">
        <v>120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8">
        <f>+Tabla3[[#This Row],[V GRAVADAS]]</f>
        <v>120</v>
      </c>
      <c r="V15" t="s">
        <v>70</v>
      </c>
    </row>
    <row r="16" spans="1:22" hidden="1" x14ac:dyDescent="0.25">
      <c r="A16" t="s">
        <v>430</v>
      </c>
      <c r="B16" s="1" t="s">
        <v>431</v>
      </c>
      <c r="C16" t="s">
        <v>1</v>
      </c>
      <c r="D16" t="s">
        <v>92</v>
      </c>
      <c r="E16" t="s">
        <v>408</v>
      </c>
      <c r="F16" t="s">
        <v>409</v>
      </c>
      <c r="G16">
        <v>928</v>
      </c>
      <c r="H16">
        <v>928</v>
      </c>
      <c r="I16">
        <v>928</v>
      </c>
      <c r="J16">
        <v>928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8">
        <f>+Tabla3[[#This Row],[V GRAVADAS]]</f>
        <v>0</v>
      </c>
      <c r="V16" t="s">
        <v>70</v>
      </c>
    </row>
    <row r="17" spans="1:22" hidden="1" x14ac:dyDescent="0.25">
      <c r="A17" t="s">
        <v>430</v>
      </c>
      <c r="B17" s="1" t="s">
        <v>431</v>
      </c>
      <c r="C17" t="s">
        <v>1</v>
      </c>
      <c r="D17" t="s">
        <v>92</v>
      </c>
      <c r="E17" t="s">
        <v>408</v>
      </c>
      <c r="F17" t="s">
        <v>409</v>
      </c>
      <c r="G17">
        <v>929</v>
      </c>
      <c r="H17">
        <v>929</v>
      </c>
      <c r="I17">
        <v>929</v>
      </c>
      <c r="J17">
        <v>929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8">
        <f>+Tabla3[[#This Row],[V GRAVADAS]]</f>
        <v>0</v>
      </c>
      <c r="V17" t="s">
        <v>70</v>
      </c>
    </row>
    <row r="18" spans="1:22" hidden="1" x14ac:dyDescent="0.25">
      <c r="A18" t="s">
        <v>430</v>
      </c>
      <c r="B18" s="1" t="s">
        <v>431</v>
      </c>
      <c r="C18" t="s">
        <v>1</v>
      </c>
      <c r="D18" t="s">
        <v>92</v>
      </c>
      <c r="E18" t="s">
        <v>408</v>
      </c>
      <c r="F18" t="s">
        <v>409</v>
      </c>
      <c r="G18">
        <v>930</v>
      </c>
      <c r="H18">
        <v>930</v>
      </c>
      <c r="I18">
        <v>930</v>
      </c>
      <c r="J18">
        <v>930</v>
      </c>
      <c r="L18" s="3">
        <v>0</v>
      </c>
      <c r="M18" s="3">
        <v>0</v>
      </c>
      <c r="N18" s="3">
        <v>0</v>
      </c>
      <c r="O18" s="3">
        <v>135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8">
        <f>+Tabla3[[#This Row],[V GRAVADAS]]</f>
        <v>135</v>
      </c>
      <c r="V18" t="s">
        <v>70</v>
      </c>
    </row>
    <row r="19" spans="1:22" hidden="1" x14ac:dyDescent="0.25">
      <c r="A19" t="s">
        <v>430</v>
      </c>
      <c r="B19" s="1" t="s">
        <v>435</v>
      </c>
      <c r="C19" t="s">
        <v>1</v>
      </c>
      <c r="D19" t="s">
        <v>92</v>
      </c>
      <c r="E19" t="s">
        <v>408</v>
      </c>
      <c r="F19" t="s">
        <v>409</v>
      </c>
      <c r="G19">
        <v>931</v>
      </c>
      <c r="H19">
        <v>931</v>
      </c>
      <c r="I19">
        <v>931</v>
      </c>
      <c r="J19">
        <v>931</v>
      </c>
      <c r="L19" s="3">
        <v>0</v>
      </c>
      <c r="M19" s="3">
        <v>0</v>
      </c>
      <c r="N19" s="3">
        <v>0</v>
      </c>
      <c r="O19" s="3">
        <v>140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8">
        <f>+Tabla3[[#This Row],[V GRAVADAS]]</f>
        <v>140</v>
      </c>
      <c r="V19" t="s">
        <v>70</v>
      </c>
    </row>
    <row r="20" spans="1:22" hidden="1" x14ac:dyDescent="0.25">
      <c r="A20" t="s">
        <v>430</v>
      </c>
      <c r="B20" s="1" t="s">
        <v>436</v>
      </c>
      <c r="C20" t="s">
        <v>1</v>
      </c>
      <c r="D20" t="s">
        <v>92</v>
      </c>
      <c r="E20" t="s">
        <v>408</v>
      </c>
      <c r="F20" t="s">
        <v>409</v>
      </c>
      <c r="G20">
        <v>932</v>
      </c>
      <c r="H20">
        <v>932</v>
      </c>
      <c r="I20">
        <v>932</v>
      </c>
      <c r="J20">
        <v>932</v>
      </c>
      <c r="L20" s="3">
        <v>0</v>
      </c>
      <c r="M20" s="3">
        <v>0</v>
      </c>
      <c r="N20" s="3">
        <v>0</v>
      </c>
      <c r="O20" s="3">
        <v>195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8">
        <f>+Tabla3[[#This Row],[V GRAVADAS]]</f>
        <v>195</v>
      </c>
      <c r="V20" t="s">
        <v>70</v>
      </c>
    </row>
    <row r="21" spans="1:22" hidden="1" x14ac:dyDescent="0.25">
      <c r="A21" t="s">
        <v>430</v>
      </c>
      <c r="B21" s="1" t="s">
        <v>437</v>
      </c>
      <c r="C21" t="s">
        <v>1</v>
      </c>
      <c r="D21" t="s">
        <v>92</v>
      </c>
      <c r="E21" t="s">
        <v>408</v>
      </c>
      <c r="F21" t="s">
        <v>409</v>
      </c>
      <c r="G21">
        <v>933</v>
      </c>
      <c r="H21">
        <v>933</v>
      </c>
      <c r="I21">
        <v>933</v>
      </c>
      <c r="J21">
        <v>933</v>
      </c>
      <c r="L21" s="3">
        <v>0</v>
      </c>
      <c r="M21" s="3">
        <v>0</v>
      </c>
      <c r="N21" s="3">
        <v>0</v>
      </c>
      <c r="O21" s="3">
        <v>97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8">
        <f>+Tabla3[[#This Row],[V GRAVADAS]]</f>
        <v>97</v>
      </c>
      <c r="V21" t="s">
        <v>70</v>
      </c>
    </row>
    <row r="22" spans="1:22" hidden="1" x14ac:dyDescent="0.25">
      <c r="A22" t="s">
        <v>430</v>
      </c>
      <c r="B22" s="1" t="s">
        <v>438</v>
      </c>
      <c r="C22" t="s">
        <v>1</v>
      </c>
      <c r="D22" t="s">
        <v>92</v>
      </c>
      <c r="E22" t="s">
        <v>408</v>
      </c>
      <c r="F22" t="s">
        <v>409</v>
      </c>
      <c r="G22">
        <v>934</v>
      </c>
      <c r="H22">
        <v>934</v>
      </c>
      <c r="I22">
        <v>934</v>
      </c>
      <c r="J22">
        <v>934</v>
      </c>
      <c r="L22" s="3">
        <v>0</v>
      </c>
      <c r="M22" s="3">
        <v>0</v>
      </c>
      <c r="N22" s="3">
        <v>0</v>
      </c>
      <c r="O22" s="3">
        <v>180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8">
        <f>+Tabla3[[#This Row],[V GRAVADAS]]</f>
        <v>180</v>
      </c>
      <c r="V22" t="s">
        <v>70</v>
      </c>
    </row>
    <row r="23" spans="1:22" hidden="1" x14ac:dyDescent="0.25">
      <c r="A23" t="s">
        <v>439</v>
      </c>
      <c r="B23" s="1" t="s">
        <v>440</v>
      </c>
      <c r="C23" t="s">
        <v>1</v>
      </c>
      <c r="D23" t="s">
        <v>92</v>
      </c>
      <c r="E23" t="s">
        <v>408</v>
      </c>
      <c r="F23" t="s">
        <v>409</v>
      </c>
      <c r="G23">
        <v>935</v>
      </c>
      <c r="H23">
        <v>935</v>
      </c>
      <c r="I23">
        <v>935</v>
      </c>
      <c r="J23">
        <v>935</v>
      </c>
      <c r="L23" s="3">
        <v>0</v>
      </c>
      <c r="M23" s="3">
        <v>0</v>
      </c>
      <c r="N23" s="3">
        <v>0</v>
      </c>
      <c r="O23" s="3">
        <v>410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8">
        <f>+Tabla3[[#This Row],[V GRAVADAS]]</f>
        <v>410</v>
      </c>
      <c r="V23" t="s">
        <v>70</v>
      </c>
    </row>
    <row r="24" spans="1:22" hidden="1" x14ac:dyDescent="0.25">
      <c r="A24" t="s">
        <v>439</v>
      </c>
      <c r="B24" s="1" t="s">
        <v>449</v>
      </c>
      <c r="C24" t="s">
        <v>1</v>
      </c>
      <c r="D24" t="s">
        <v>92</v>
      </c>
      <c r="E24" t="s">
        <v>408</v>
      </c>
      <c r="F24" t="s">
        <v>409</v>
      </c>
      <c r="G24">
        <v>936</v>
      </c>
      <c r="H24">
        <v>936</v>
      </c>
      <c r="I24">
        <v>936</v>
      </c>
      <c r="J24">
        <v>936</v>
      </c>
      <c r="L24" s="3">
        <v>0</v>
      </c>
      <c r="M24" s="3">
        <v>0</v>
      </c>
      <c r="N24" s="3">
        <v>0</v>
      </c>
      <c r="O24" s="3">
        <v>450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8">
        <f>+Tabla3[[#This Row],[V GRAVADAS]]</f>
        <v>450</v>
      </c>
      <c r="V24" t="s">
        <v>70</v>
      </c>
    </row>
    <row r="25" spans="1:22" hidden="1" x14ac:dyDescent="0.25">
      <c r="A25" t="s">
        <v>439</v>
      </c>
      <c r="B25" s="1" t="s">
        <v>450</v>
      </c>
      <c r="C25" t="s">
        <v>1</v>
      </c>
      <c r="D25" t="s">
        <v>92</v>
      </c>
      <c r="E25" t="s">
        <v>408</v>
      </c>
      <c r="F25" t="s">
        <v>409</v>
      </c>
      <c r="G25">
        <v>937</v>
      </c>
      <c r="H25">
        <v>937</v>
      </c>
      <c r="I25">
        <v>937</v>
      </c>
      <c r="J25">
        <v>937</v>
      </c>
      <c r="L25" s="3">
        <v>0</v>
      </c>
      <c r="M25" s="3">
        <v>0</v>
      </c>
      <c r="N25" s="3">
        <v>0</v>
      </c>
      <c r="O25" s="3">
        <v>270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8">
        <f>+Tabla3[[#This Row],[V GRAVADAS]]</f>
        <v>270</v>
      </c>
      <c r="V25" t="s">
        <v>70</v>
      </c>
    </row>
    <row r="26" spans="1:22" hidden="1" x14ac:dyDescent="0.25">
      <c r="A26" t="s">
        <v>439</v>
      </c>
      <c r="B26" s="1" t="s">
        <v>442</v>
      </c>
      <c r="C26" t="s">
        <v>1</v>
      </c>
      <c r="D26" t="s">
        <v>92</v>
      </c>
      <c r="E26" t="s">
        <v>408</v>
      </c>
      <c r="F26" t="s">
        <v>409</v>
      </c>
      <c r="G26">
        <v>938</v>
      </c>
      <c r="H26">
        <v>938</v>
      </c>
      <c r="I26">
        <v>938</v>
      </c>
      <c r="J26">
        <v>938</v>
      </c>
      <c r="L26" s="3">
        <v>0</v>
      </c>
      <c r="M26" s="3">
        <v>0</v>
      </c>
      <c r="N26" s="3">
        <v>0</v>
      </c>
      <c r="O26" s="3">
        <v>330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8">
        <f>+Tabla3[[#This Row],[V GRAVADAS]]</f>
        <v>330</v>
      </c>
      <c r="V26" t="s">
        <v>70</v>
      </c>
    </row>
    <row r="27" spans="1:22" hidden="1" x14ac:dyDescent="0.25">
      <c r="A27" t="s">
        <v>439</v>
      </c>
      <c r="B27" s="1" t="s">
        <v>442</v>
      </c>
      <c r="C27" t="s">
        <v>1</v>
      </c>
      <c r="D27" t="s">
        <v>92</v>
      </c>
      <c r="E27" t="s">
        <v>408</v>
      </c>
      <c r="F27" t="s">
        <v>409</v>
      </c>
      <c r="G27">
        <v>939</v>
      </c>
      <c r="H27">
        <v>939</v>
      </c>
      <c r="I27">
        <v>939</v>
      </c>
      <c r="J27">
        <v>939</v>
      </c>
      <c r="L27" s="3">
        <v>0</v>
      </c>
      <c r="M27" s="3">
        <v>0</v>
      </c>
      <c r="N27" s="3">
        <v>0</v>
      </c>
      <c r="O27" s="3">
        <v>386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8">
        <f>+Tabla3[[#This Row],[V GRAVADAS]]</f>
        <v>386</v>
      </c>
      <c r="V27" t="s">
        <v>70</v>
      </c>
    </row>
    <row r="28" spans="1:22" hidden="1" x14ac:dyDescent="0.25">
      <c r="A28" t="s">
        <v>439</v>
      </c>
      <c r="B28" s="1" t="s">
        <v>442</v>
      </c>
      <c r="C28" t="s">
        <v>1</v>
      </c>
      <c r="D28" t="s">
        <v>92</v>
      </c>
      <c r="E28" t="s">
        <v>408</v>
      </c>
      <c r="F28" t="s">
        <v>409</v>
      </c>
      <c r="G28">
        <v>940</v>
      </c>
      <c r="H28">
        <v>940</v>
      </c>
      <c r="I28">
        <v>940</v>
      </c>
      <c r="J28">
        <v>940</v>
      </c>
      <c r="L28" s="3">
        <v>0</v>
      </c>
      <c r="M28" s="3">
        <v>0</v>
      </c>
      <c r="N28" s="3">
        <v>0</v>
      </c>
      <c r="O28" s="3">
        <v>360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8">
        <f>+Tabla3[[#This Row],[V GRAVADAS]]</f>
        <v>360</v>
      </c>
      <c r="V28" t="s">
        <v>70</v>
      </c>
    </row>
    <row r="29" spans="1:22" hidden="1" x14ac:dyDescent="0.25">
      <c r="A29" t="s">
        <v>439</v>
      </c>
      <c r="B29" s="1" t="s">
        <v>451</v>
      </c>
      <c r="C29" t="s">
        <v>1</v>
      </c>
      <c r="D29" t="s">
        <v>92</v>
      </c>
      <c r="E29" t="s">
        <v>408</v>
      </c>
      <c r="F29" t="s">
        <v>409</v>
      </c>
      <c r="G29">
        <v>941</v>
      </c>
      <c r="H29">
        <v>941</v>
      </c>
      <c r="I29">
        <v>941</v>
      </c>
      <c r="J29">
        <v>941</v>
      </c>
      <c r="L29" s="3">
        <v>0</v>
      </c>
      <c r="M29" s="3">
        <v>0</v>
      </c>
      <c r="N29" s="3">
        <v>0</v>
      </c>
      <c r="O29" s="3">
        <v>255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8">
        <f>+Tabla3[[#This Row],[V GRAVADAS]]</f>
        <v>255</v>
      </c>
      <c r="V29" t="s">
        <v>70</v>
      </c>
    </row>
    <row r="30" spans="1:22" hidden="1" x14ac:dyDescent="0.25">
      <c r="A30" t="s">
        <v>439</v>
      </c>
      <c r="B30" s="1" t="s">
        <v>452</v>
      </c>
      <c r="C30" t="s">
        <v>1</v>
      </c>
      <c r="D30" t="s">
        <v>92</v>
      </c>
      <c r="E30" t="s">
        <v>408</v>
      </c>
      <c r="F30" t="s">
        <v>409</v>
      </c>
      <c r="G30">
        <v>942</v>
      </c>
      <c r="H30">
        <v>942</v>
      </c>
      <c r="I30">
        <v>942</v>
      </c>
      <c r="J30">
        <v>942</v>
      </c>
      <c r="L30" s="3">
        <v>0</v>
      </c>
      <c r="M30" s="3">
        <v>0</v>
      </c>
      <c r="N30" s="3">
        <v>0</v>
      </c>
      <c r="O30" s="3">
        <v>290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8">
        <f>+Tabla3[[#This Row],[V GRAVADAS]]</f>
        <v>290</v>
      </c>
      <c r="V30" t="s">
        <v>70</v>
      </c>
    </row>
    <row r="31" spans="1:22" hidden="1" x14ac:dyDescent="0.25">
      <c r="A31" t="s">
        <v>439</v>
      </c>
      <c r="B31" s="1" t="s">
        <v>453</v>
      </c>
      <c r="C31" t="s">
        <v>1</v>
      </c>
      <c r="D31" t="s">
        <v>92</v>
      </c>
      <c r="E31" t="s">
        <v>408</v>
      </c>
      <c r="F31" t="s">
        <v>409</v>
      </c>
      <c r="G31">
        <v>943</v>
      </c>
      <c r="H31">
        <v>943</v>
      </c>
      <c r="I31">
        <v>943</v>
      </c>
      <c r="J31">
        <v>943</v>
      </c>
      <c r="L31" s="3">
        <v>0</v>
      </c>
      <c r="M31" s="3">
        <v>0</v>
      </c>
      <c r="N31" s="3">
        <v>0</v>
      </c>
      <c r="O31" s="3">
        <v>240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8">
        <f>+Tabla3[[#This Row],[V GRAVADAS]]</f>
        <v>240</v>
      </c>
      <c r="V31" t="s">
        <v>70</v>
      </c>
    </row>
    <row r="32" spans="1:22" hidden="1" x14ac:dyDescent="0.25">
      <c r="A32" t="s">
        <v>439</v>
      </c>
      <c r="B32" s="1" t="s">
        <v>454</v>
      </c>
      <c r="C32" t="s">
        <v>1</v>
      </c>
      <c r="D32" t="s">
        <v>92</v>
      </c>
      <c r="E32" t="s">
        <v>408</v>
      </c>
      <c r="F32" t="s">
        <v>409</v>
      </c>
      <c r="G32">
        <v>944</v>
      </c>
      <c r="H32">
        <v>944</v>
      </c>
      <c r="I32">
        <v>944</v>
      </c>
      <c r="J32">
        <v>944</v>
      </c>
      <c r="L32" s="3">
        <v>0</v>
      </c>
      <c r="M32" s="3">
        <v>0</v>
      </c>
      <c r="N32" s="3">
        <v>0</v>
      </c>
      <c r="O32" s="3">
        <v>450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8">
        <f>+Tabla3[[#This Row],[V GRAVADAS]]</f>
        <v>450</v>
      </c>
      <c r="V32" t="s">
        <v>70</v>
      </c>
    </row>
    <row r="33" spans="1:22" hidden="1" x14ac:dyDescent="0.25">
      <c r="A33" t="s">
        <v>439</v>
      </c>
      <c r="B33" s="1" t="s">
        <v>454</v>
      </c>
      <c r="C33" t="s">
        <v>1</v>
      </c>
      <c r="D33" t="s">
        <v>92</v>
      </c>
      <c r="E33" t="s">
        <v>408</v>
      </c>
      <c r="F33" t="s">
        <v>409</v>
      </c>
      <c r="G33">
        <v>945</v>
      </c>
      <c r="H33">
        <v>945</v>
      </c>
      <c r="I33">
        <v>945</v>
      </c>
      <c r="J33">
        <v>945</v>
      </c>
      <c r="L33" s="3">
        <v>0</v>
      </c>
      <c r="M33" s="3">
        <v>0</v>
      </c>
      <c r="N33" s="3">
        <v>0</v>
      </c>
      <c r="O33" s="3">
        <v>239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8">
        <f>+Tabla3[[#This Row],[V GRAVADAS]]</f>
        <v>239</v>
      </c>
      <c r="V33" t="s">
        <v>70</v>
      </c>
    </row>
    <row r="34" spans="1:22" hidden="1" x14ac:dyDescent="0.25">
      <c r="A34" t="s">
        <v>439</v>
      </c>
      <c r="B34" s="1" t="s">
        <v>455</v>
      </c>
      <c r="C34" t="s">
        <v>1</v>
      </c>
      <c r="D34" t="s">
        <v>92</v>
      </c>
      <c r="E34" t="s">
        <v>408</v>
      </c>
      <c r="F34" t="s">
        <v>409</v>
      </c>
      <c r="G34">
        <v>946</v>
      </c>
      <c r="H34">
        <v>946</v>
      </c>
      <c r="I34">
        <v>946</v>
      </c>
      <c r="J34">
        <v>946</v>
      </c>
      <c r="L34" s="3">
        <v>0</v>
      </c>
      <c r="M34" s="3">
        <v>0</v>
      </c>
      <c r="N34" s="3">
        <v>0</v>
      </c>
      <c r="O34" s="3">
        <v>310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8">
        <f>+Tabla3[[#This Row],[V GRAVADAS]]</f>
        <v>310</v>
      </c>
      <c r="V34" t="s">
        <v>70</v>
      </c>
    </row>
    <row r="35" spans="1:22" hidden="1" x14ac:dyDescent="0.25">
      <c r="A35" t="s">
        <v>439</v>
      </c>
      <c r="B35" s="1" t="s">
        <v>448</v>
      </c>
      <c r="C35" t="s">
        <v>1</v>
      </c>
      <c r="D35" t="s">
        <v>92</v>
      </c>
      <c r="E35" t="s">
        <v>408</v>
      </c>
      <c r="F35" t="s">
        <v>409</v>
      </c>
      <c r="G35">
        <v>947</v>
      </c>
      <c r="H35">
        <v>947</v>
      </c>
      <c r="I35">
        <v>947</v>
      </c>
      <c r="J35">
        <v>947</v>
      </c>
      <c r="L35" s="3">
        <v>0</v>
      </c>
      <c r="M35" s="3">
        <v>0</v>
      </c>
      <c r="N35" s="3">
        <v>0</v>
      </c>
      <c r="O35" s="3">
        <v>480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8">
        <f>+Tabla3[[#This Row],[V GRAVADAS]]</f>
        <v>480</v>
      </c>
      <c r="V35" t="s">
        <v>70</v>
      </c>
    </row>
    <row r="36" spans="1:22" hidden="1" x14ac:dyDescent="0.25">
      <c r="A36" t="s">
        <v>439</v>
      </c>
      <c r="B36" s="1" t="s">
        <v>456</v>
      </c>
      <c r="C36" t="s">
        <v>1</v>
      </c>
      <c r="D36" t="s">
        <v>92</v>
      </c>
      <c r="E36" t="s">
        <v>408</v>
      </c>
      <c r="F36" t="s">
        <v>409</v>
      </c>
      <c r="G36">
        <v>948</v>
      </c>
      <c r="H36">
        <v>948</v>
      </c>
      <c r="I36">
        <v>948</v>
      </c>
      <c r="J36">
        <v>948</v>
      </c>
      <c r="L36" s="3">
        <v>0</v>
      </c>
      <c r="M36" s="3">
        <v>0</v>
      </c>
      <c r="N36" s="3">
        <v>0</v>
      </c>
      <c r="O36" s="3">
        <v>300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8">
        <f>+Tabla3[[#This Row],[V GRAVADAS]]</f>
        <v>300</v>
      </c>
      <c r="V36" t="s">
        <v>70</v>
      </c>
    </row>
    <row r="37" spans="1:22" hidden="1" x14ac:dyDescent="0.25">
      <c r="A37" t="s">
        <v>457</v>
      </c>
      <c r="B37" s="1" t="s">
        <v>465</v>
      </c>
      <c r="C37" t="s">
        <v>1</v>
      </c>
      <c r="D37" t="s">
        <v>92</v>
      </c>
      <c r="E37" t="s">
        <v>408</v>
      </c>
      <c r="F37" t="s">
        <v>409</v>
      </c>
      <c r="G37">
        <v>949</v>
      </c>
      <c r="H37">
        <v>949</v>
      </c>
      <c r="I37">
        <v>949</v>
      </c>
      <c r="J37">
        <v>949</v>
      </c>
      <c r="L37" s="3">
        <v>0</v>
      </c>
      <c r="M37" s="3">
        <v>0</v>
      </c>
      <c r="N37" s="3">
        <v>0</v>
      </c>
      <c r="O37" s="3">
        <v>210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8">
        <f>+Tabla3[[#This Row],[V GRAVADAS]]</f>
        <v>210</v>
      </c>
      <c r="V37" t="s">
        <v>70</v>
      </c>
    </row>
    <row r="38" spans="1:22" hidden="1" x14ac:dyDescent="0.25">
      <c r="A38" t="s">
        <v>457</v>
      </c>
      <c r="B38" s="1" t="s">
        <v>458</v>
      </c>
      <c r="C38" t="s">
        <v>1</v>
      </c>
      <c r="D38" t="s">
        <v>92</v>
      </c>
      <c r="E38" t="s">
        <v>408</v>
      </c>
      <c r="F38" t="s">
        <v>409</v>
      </c>
      <c r="G38">
        <v>950</v>
      </c>
      <c r="H38">
        <v>950</v>
      </c>
      <c r="I38">
        <v>950</v>
      </c>
      <c r="J38">
        <v>950</v>
      </c>
      <c r="L38" s="3">
        <v>0</v>
      </c>
      <c r="M38" s="3">
        <v>0</v>
      </c>
      <c r="N38" s="3">
        <v>0</v>
      </c>
      <c r="O38" s="3">
        <v>180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8">
        <f>+Tabla3[[#This Row],[V GRAVADAS]]</f>
        <v>180</v>
      </c>
      <c r="V38" t="s">
        <v>70</v>
      </c>
    </row>
    <row r="39" spans="1:22" hidden="1" x14ac:dyDescent="0.25">
      <c r="A39" t="s">
        <v>457</v>
      </c>
      <c r="B39" s="1" t="s">
        <v>466</v>
      </c>
      <c r="C39" t="s">
        <v>1</v>
      </c>
      <c r="D39" t="s">
        <v>92</v>
      </c>
      <c r="E39" t="s">
        <v>408</v>
      </c>
      <c r="F39" t="s">
        <v>409</v>
      </c>
      <c r="G39">
        <v>951</v>
      </c>
      <c r="H39">
        <v>951</v>
      </c>
      <c r="I39">
        <v>951</v>
      </c>
      <c r="J39">
        <v>951</v>
      </c>
      <c r="L39" s="3">
        <v>0</v>
      </c>
      <c r="M39" s="3">
        <v>0</v>
      </c>
      <c r="N39" s="3">
        <v>0</v>
      </c>
      <c r="O39" s="3">
        <v>195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8">
        <f>+Tabla3[[#This Row],[V GRAVADAS]]</f>
        <v>195</v>
      </c>
      <c r="V39" t="s">
        <v>70</v>
      </c>
    </row>
    <row r="40" spans="1:22" hidden="1" x14ac:dyDescent="0.25">
      <c r="A40" t="s">
        <v>457</v>
      </c>
      <c r="B40" s="1" t="s">
        <v>467</v>
      </c>
      <c r="C40" t="s">
        <v>1</v>
      </c>
      <c r="D40" t="s">
        <v>92</v>
      </c>
      <c r="E40" t="s">
        <v>408</v>
      </c>
      <c r="F40" t="s">
        <v>409</v>
      </c>
      <c r="G40">
        <v>952</v>
      </c>
      <c r="H40">
        <v>952</v>
      </c>
      <c r="I40">
        <v>952</v>
      </c>
      <c r="J40">
        <v>952</v>
      </c>
      <c r="L40" s="3">
        <v>0</v>
      </c>
      <c r="M40" s="3">
        <v>0</v>
      </c>
      <c r="N40" s="3">
        <v>0</v>
      </c>
      <c r="O40" s="3">
        <v>190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8">
        <f>+Tabla3[[#This Row],[V GRAVADAS]]</f>
        <v>190</v>
      </c>
      <c r="V40" t="s">
        <v>70</v>
      </c>
    </row>
    <row r="41" spans="1:22" hidden="1" x14ac:dyDescent="0.25">
      <c r="A41" t="s">
        <v>457</v>
      </c>
      <c r="B41" s="1" t="s">
        <v>468</v>
      </c>
      <c r="C41" t="s">
        <v>1</v>
      </c>
      <c r="D41" t="s">
        <v>92</v>
      </c>
      <c r="E41" t="s">
        <v>408</v>
      </c>
      <c r="F41" t="s">
        <v>409</v>
      </c>
      <c r="G41">
        <v>953</v>
      </c>
      <c r="H41">
        <v>953</v>
      </c>
      <c r="I41">
        <v>953</v>
      </c>
      <c r="J41">
        <v>953</v>
      </c>
      <c r="L41" s="3">
        <v>0</v>
      </c>
      <c r="M41" s="3">
        <v>0</v>
      </c>
      <c r="N41" s="3">
        <v>0</v>
      </c>
      <c r="O41" s="3">
        <v>200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8">
        <f>+Tabla3[[#This Row],[V GRAVADAS]]</f>
        <v>200</v>
      </c>
      <c r="V41" t="s">
        <v>70</v>
      </c>
    </row>
    <row r="42" spans="1:22" hidden="1" x14ac:dyDescent="0.25">
      <c r="A42" t="s">
        <v>457</v>
      </c>
      <c r="B42" s="1" t="s">
        <v>469</v>
      </c>
      <c r="C42" t="s">
        <v>1</v>
      </c>
      <c r="D42" t="s">
        <v>92</v>
      </c>
      <c r="E42" t="s">
        <v>408</v>
      </c>
      <c r="F42" t="s">
        <v>409</v>
      </c>
      <c r="G42">
        <v>954</v>
      </c>
      <c r="H42">
        <v>954</v>
      </c>
      <c r="I42">
        <v>954</v>
      </c>
      <c r="J42">
        <v>954</v>
      </c>
      <c r="L42" s="3">
        <v>0</v>
      </c>
      <c r="M42" s="3">
        <v>0</v>
      </c>
      <c r="N42" s="3">
        <v>0</v>
      </c>
      <c r="O42" s="3">
        <v>160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8">
        <f>+Tabla3[[#This Row],[V GRAVADAS]]</f>
        <v>160</v>
      </c>
      <c r="V42" t="s">
        <v>70</v>
      </c>
    </row>
    <row r="43" spans="1:22" hidden="1" x14ac:dyDescent="0.25">
      <c r="A43" t="s">
        <v>457</v>
      </c>
      <c r="B43" s="1" t="s">
        <v>470</v>
      </c>
      <c r="C43" t="s">
        <v>1</v>
      </c>
      <c r="D43" t="s">
        <v>92</v>
      </c>
      <c r="E43" t="s">
        <v>408</v>
      </c>
      <c r="F43" t="s">
        <v>409</v>
      </c>
      <c r="G43">
        <v>955</v>
      </c>
      <c r="H43">
        <v>955</v>
      </c>
      <c r="I43">
        <v>955</v>
      </c>
      <c r="J43">
        <v>955</v>
      </c>
      <c r="L43" s="3">
        <v>0</v>
      </c>
      <c r="M43" s="3">
        <v>0</v>
      </c>
      <c r="N43" s="3">
        <v>0</v>
      </c>
      <c r="O43" s="3">
        <v>180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8">
        <f>+Tabla3[[#This Row],[V GRAVADAS]]</f>
        <v>180</v>
      </c>
      <c r="V43" t="s">
        <v>70</v>
      </c>
    </row>
    <row r="44" spans="1:22" hidden="1" x14ac:dyDescent="0.25">
      <c r="A44" t="s">
        <v>457</v>
      </c>
      <c r="B44" s="1" t="s">
        <v>471</v>
      </c>
      <c r="C44" t="s">
        <v>1</v>
      </c>
      <c r="D44" t="s">
        <v>92</v>
      </c>
      <c r="E44" t="s">
        <v>408</v>
      </c>
      <c r="F44" t="s">
        <v>409</v>
      </c>
      <c r="G44">
        <v>956</v>
      </c>
      <c r="H44">
        <v>956</v>
      </c>
      <c r="I44">
        <v>956</v>
      </c>
      <c r="J44">
        <v>956</v>
      </c>
      <c r="L44" s="3">
        <v>0</v>
      </c>
      <c r="M44" s="3">
        <v>0</v>
      </c>
      <c r="N44" s="3">
        <v>0</v>
      </c>
      <c r="O44" s="3">
        <v>190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8">
        <f>+Tabla3[[#This Row],[V GRAVADAS]]</f>
        <v>190</v>
      </c>
      <c r="V44" t="s">
        <v>70</v>
      </c>
    </row>
    <row r="45" spans="1:22" hidden="1" x14ac:dyDescent="0.25">
      <c r="A45" t="s">
        <v>457</v>
      </c>
      <c r="B45" s="1" t="s">
        <v>459</v>
      </c>
      <c r="C45" t="s">
        <v>1</v>
      </c>
      <c r="D45" t="s">
        <v>92</v>
      </c>
      <c r="E45" t="s">
        <v>408</v>
      </c>
      <c r="F45" t="s">
        <v>409</v>
      </c>
      <c r="G45">
        <v>957</v>
      </c>
      <c r="H45">
        <v>957</v>
      </c>
      <c r="I45">
        <v>957</v>
      </c>
      <c r="J45">
        <v>957</v>
      </c>
      <c r="L45" s="3">
        <v>0</v>
      </c>
      <c r="M45" s="3">
        <v>0</v>
      </c>
      <c r="N45" s="3">
        <v>0</v>
      </c>
      <c r="O45" s="3">
        <v>160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8">
        <f>+Tabla3[[#This Row],[V GRAVADAS]]</f>
        <v>160</v>
      </c>
      <c r="V45" t="s">
        <v>70</v>
      </c>
    </row>
    <row r="46" spans="1:22" hidden="1" x14ac:dyDescent="0.25">
      <c r="A46" t="s">
        <v>457</v>
      </c>
      <c r="B46" s="1" t="s">
        <v>472</v>
      </c>
      <c r="C46" t="s">
        <v>1</v>
      </c>
      <c r="D46" t="s">
        <v>92</v>
      </c>
      <c r="E46" t="s">
        <v>408</v>
      </c>
      <c r="F46" t="s">
        <v>409</v>
      </c>
      <c r="G46">
        <v>958</v>
      </c>
      <c r="H46">
        <v>958</v>
      </c>
      <c r="I46">
        <v>958</v>
      </c>
      <c r="J46">
        <v>958</v>
      </c>
      <c r="L46" s="3">
        <v>0</v>
      </c>
      <c r="M46" s="3">
        <v>0</v>
      </c>
      <c r="N46" s="3">
        <v>0</v>
      </c>
      <c r="O46" s="3">
        <v>90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8">
        <f>+Tabla3[[#This Row],[V GRAVADAS]]</f>
        <v>90</v>
      </c>
      <c r="V46" t="s">
        <v>70</v>
      </c>
    </row>
    <row r="47" spans="1:22" hidden="1" x14ac:dyDescent="0.25">
      <c r="A47" t="s">
        <v>473</v>
      </c>
      <c r="B47" s="1" t="s">
        <v>479</v>
      </c>
      <c r="C47" t="s">
        <v>1</v>
      </c>
      <c r="D47" t="s">
        <v>92</v>
      </c>
      <c r="E47" t="s">
        <v>408</v>
      </c>
      <c r="F47" t="s">
        <v>409</v>
      </c>
      <c r="G47">
        <v>962</v>
      </c>
      <c r="H47">
        <v>962</v>
      </c>
      <c r="I47">
        <v>962</v>
      </c>
      <c r="J47">
        <v>962</v>
      </c>
      <c r="L47" s="3">
        <v>0</v>
      </c>
      <c r="M47" s="3">
        <v>0</v>
      </c>
      <c r="N47" s="3">
        <v>0</v>
      </c>
      <c r="O47" s="3">
        <v>200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8">
        <f>+Tabla3[[#This Row],[V GRAVADAS]]</f>
        <v>200</v>
      </c>
      <c r="V47" t="s">
        <v>70</v>
      </c>
    </row>
    <row r="48" spans="1:22" hidden="1" x14ac:dyDescent="0.25">
      <c r="A48" t="s">
        <v>473</v>
      </c>
      <c r="B48" s="1" t="s">
        <v>479</v>
      </c>
      <c r="C48" t="s">
        <v>1</v>
      </c>
      <c r="D48" t="s">
        <v>92</v>
      </c>
      <c r="E48" t="s">
        <v>408</v>
      </c>
      <c r="F48" t="s">
        <v>409</v>
      </c>
      <c r="G48">
        <v>963</v>
      </c>
      <c r="H48">
        <v>963</v>
      </c>
      <c r="I48">
        <v>963</v>
      </c>
      <c r="J48">
        <v>963</v>
      </c>
      <c r="L48" s="3">
        <v>0</v>
      </c>
      <c r="M48" s="3">
        <v>0</v>
      </c>
      <c r="N48" s="3">
        <v>0</v>
      </c>
      <c r="O48" s="3">
        <v>186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8">
        <f>+Tabla3[[#This Row],[V GRAVADAS]]</f>
        <v>186</v>
      </c>
      <c r="V48" t="s">
        <v>70</v>
      </c>
    </row>
    <row r="49" spans="1:22" hidden="1" x14ac:dyDescent="0.25">
      <c r="A49" t="s">
        <v>473</v>
      </c>
      <c r="B49" s="1" t="s">
        <v>479</v>
      </c>
      <c r="C49" t="s">
        <v>1</v>
      </c>
      <c r="D49" t="s">
        <v>92</v>
      </c>
      <c r="E49" t="s">
        <v>408</v>
      </c>
      <c r="F49" t="s">
        <v>409</v>
      </c>
      <c r="G49">
        <v>964</v>
      </c>
      <c r="H49">
        <v>964</v>
      </c>
      <c r="I49">
        <v>964</v>
      </c>
      <c r="J49">
        <v>964</v>
      </c>
      <c r="L49" s="3">
        <v>0</v>
      </c>
      <c r="M49" s="3">
        <v>0</v>
      </c>
      <c r="N49" s="3">
        <v>0</v>
      </c>
      <c r="O49" s="3">
        <v>200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8">
        <f>+Tabla3[[#This Row],[V GRAVADAS]]</f>
        <v>200</v>
      </c>
      <c r="V49" t="s">
        <v>70</v>
      </c>
    </row>
    <row r="50" spans="1:22" hidden="1" x14ac:dyDescent="0.25">
      <c r="A50" t="s">
        <v>473</v>
      </c>
      <c r="B50" s="1" t="s">
        <v>479</v>
      </c>
      <c r="C50" t="s">
        <v>1</v>
      </c>
      <c r="D50" t="s">
        <v>92</v>
      </c>
      <c r="E50" t="s">
        <v>408</v>
      </c>
      <c r="F50" t="s">
        <v>409</v>
      </c>
      <c r="G50">
        <v>965</v>
      </c>
      <c r="H50">
        <v>965</v>
      </c>
      <c r="I50">
        <v>965</v>
      </c>
      <c r="J50">
        <v>965</v>
      </c>
      <c r="L50" s="3">
        <v>0</v>
      </c>
      <c r="M50" s="3">
        <v>0</v>
      </c>
      <c r="N50" s="3">
        <v>0</v>
      </c>
      <c r="O50" s="3">
        <v>200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8">
        <f>+Tabla3[[#This Row],[V GRAVADAS]]</f>
        <v>200</v>
      </c>
      <c r="V50" t="s">
        <v>70</v>
      </c>
    </row>
    <row r="51" spans="1:22" hidden="1" x14ac:dyDescent="0.25">
      <c r="A51" t="s">
        <v>473</v>
      </c>
      <c r="B51" s="1" t="s">
        <v>479</v>
      </c>
      <c r="C51" t="s">
        <v>1</v>
      </c>
      <c r="D51" t="s">
        <v>92</v>
      </c>
      <c r="E51" t="s">
        <v>408</v>
      </c>
      <c r="F51" t="s">
        <v>409</v>
      </c>
      <c r="G51">
        <v>966</v>
      </c>
      <c r="H51">
        <v>966</v>
      </c>
      <c r="I51">
        <v>966</v>
      </c>
      <c r="J51">
        <v>966</v>
      </c>
      <c r="L51" s="3">
        <v>0</v>
      </c>
      <c r="M51" s="3">
        <v>0</v>
      </c>
      <c r="N51" s="3">
        <v>0</v>
      </c>
      <c r="O51" s="3">
        <v>178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8">
        <f>+Tabla3[[#This Row],[V GRAVADAS]]</f>
        <v>178</v>
      </c>
      <c r="V51" t="s">
        <v>70</v>
      </c>
    </row>
    <row r="52" spans="1:22" hidden="1" x14ac:dyDescent="0.25">
      <c r="A52" t="s">
        <v>473</v>
      </c>
      <c r="B52" s="1" t="s">
        <v>475</v>
      </c>
      <c r="C52" t="s">
        <v>1</v>
      </c>
      <c r="D52" t="s">
        <v>92</v>
      </c>
      <c r="E52" t="s">
        <v>408</v>
      </c>
      <c r="F52" t="s">
        <v>409</v>
      </c>
      <c r="G52">
        <v>967</v>
      </c>
      <c r="H52">
        <v>967</v>
      </c>
      <c r="I52">
        <v>967</v>
      </c>
      <c r="J52">
        <v>967</v>
      </c>
      <c r="L52" s="3">
        <v>0</v>
      </c>
      <c r="M52" s="3">
        <v>0</v>
      </c>
      <c r="N52" s="3">
        <v>0</v>
      </c>
      <c r="O52" s="3">
        <v>201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8">
        <f>+Tabla3[[#This Row],[V GRAVADAS]]</f>
        <v>201</v>
      </c>
      <c r="V52" t="s">
        <v>70</v>
      </c>
    </row>
    <row r="53" spans="1:22" hidden="1" x14ac:dyDescent="0.25">
      <c r="A53" t="s">
        <v>473</v>
      </c>
      <c r="B53" s="1" t="s">
        <v>475</v>
      </c>
      <c r="C53" t="s">
        <v>1</v>
      </c>
      <c r="D53" t="s">
        <v>92</v>
      </c>
      <c r="E53" t="s">
        <v>408</v>
      </c>
      <c r="F53" t="s">
        <v>409</v>
      </c>
      <c r="G53">
        <v>968</v>
      </c>
      <c r="H53">
        <v>968</v>
      </c>
      <c r="I53">
        <v>968</v>
      </c>
      <c r="J53">
        <v>968</v>
      </c>
      <c r="L53" s="3">
        <v>0</v>
      </c>
      <c r="M53" s="3">
        <v>0</v>
      </c>
      <c r="N53" s="3">
        <v>0</v>
      </c>
      <c r="O53" s="3">
        <v>200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8">
        <f>+Tabla3[[#This Row],[V GRAVADAS]]</f>
        <v>200</v>
      </c>
      <c r="V53" t="s">
        <v>70</v>
      </c>
    </row>
    <row r="54" spans="1:22" hidden="1" x14ac:dyDescent="0.25">
      <c r="A54" t="s">
        <v>473</v>
      </c>
      <c r="B54" s="1" t="s">
        <v>475</v>
      </c>
      <c r="C54" t="s">
        <v>1</v>
      </c>
      <c r="D54" t="s">
        <v>92</v>
      </c>
      <c r="E54" t="s">
        <v>408</v>
      </c>
      <c r="F54" t="s">
        <v>409</v>
      </c>
      <c r="G54">
        <v>969</v>
      </c>
      <c r="H54">
        <v>969</v>
      </c>
      <c r="I54">
        <v>969</v>
      </c>
      <c r="J54">
        <v>969</v>
      </c>
      <c r="L54" s="3">
        <v>0</v>
      </c>
      <c r="M54" s="3">
        <v>0</v>
      </c>
      <c r="N54" s="3">
        <v>0</v>
      </c>
      <c r="O54" s="3">
        <v>200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8">
        <f>+Tabla3[[#This Row],[V GRAVADAS]]</f>
        <v>200</v>
      </c>
      <c r="V54" t="s">
        <v>70</v>
      </c>
    </row>
    <row r="55" spans="1:22" hidden="1" x14ac:dyDescent="0.25">
      <c r="A55" t="s">
        <v>473</v>
      </c>
      <c r="B55" s="1" t="s">
        <v>480</v>
      </c>
      <c r="C55" t="s">
        <v>1</v>
      </c>
      <c r="D55" t="s">
        <v>92</v>
      </c>
      <c r="E55" t="s">
        <v>408</v>
      </c>
      <c r="F55" t="s">
        <v>409</v>
      </c>
      <c r="G55">
        <v>970</v>
      </c>
      <c r="H55">
        <v>970</v>
      </c>
      <c r="I55">
        <v>970</v>
      </c>
      <c r="J55">
        <v>970</v>
      </c>
      <c r="L55" s="3">
        <v>0</v>
      </c>
      <c r="M55" s="3">
        <v>0</v>
      </c>
      <c r="N55" s="3">
        <v>0</v>
      </c>
      <c r="O55" s="3">
        <v>186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8">
        <f>+Tabla3[[#This Row],[V GRAVADAS]]</f>
        <v>186</v>
      </c>
      <c r="V55" t="s">
        <v>70</v>
      </c>
    </row>
    <row r="56" spans="1:22" hidden="1" x14ac:dyDescent="0.25">
      <c r="A56" t="s">
        <v>473</v>
      </c>
      <c r="B56" s="1" t="s">
        <v>480</v>
      </c>
      <c r="C56" t="s">
        <v>1</v>
      </c>
      <c r="D56" t="s">
        <v>92</v>
      </c>
      <c r="E56" t="s">
        <v>408</v>
      </c>
      <c r="F56" t="s">
        <v>409</v>
      </c>
      <c r="G56">
        <v>971</v>
      </c>
      <c r="H56">
        <v>971</v>
      </c>
      <c r="I56">
        <v>971</v>
      </c>
      <c r="J56">
        <v>971</v>
      </c>
      <c r="L56" s="3">
        <v>0</v>
      </c>
      <c r="M56" s="3">
        <v>0</v>
      </c>
      <c r="N56" s="3">
        <v>0</v>
      </c>
      <c r="O56" s="3">
        <v>200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8">
        <f>+Tabla3[[#This Row],[V GRAVADAS]]</f>
        <v>200</v>
      </c>
      <c r="V56" t="s">
        <v>70</v>
      </c>
    </row>
    <row r="57" spans="1:22" hidden="1" x14ac:dyDescent="0.25">
      <c r="A57" t="s">
        <v>473</v>
      </c>
      <c r="B57" s="1" t="s">
        <v>476</v>
      </c>
      <c r="C57" t="s">
        <v>1</v>
      </c>
      <c r="D57" t="s">
        <v>92</v>
      </c>
      <c r="E57" t="s">
        <v>408</v>
      </c>
      <c r="F57" t="s">
        <v>409</v>
      </c>
      <c r="G57">
        <v>972</v>
      </c>
      <c r="H57">
        <v>972</v>
      </c>
      <c r="I57">
        <v>972</v>
      </c>
      <c r="J57">
        <v>972</v>
      </c>
      <c r="L57" s="3">
        <v>0</v>
      </c>
      <c r="M57" s="3">
        <v>0</v>
      </c>
      <c r="N57" s="3">
        <v>0</v>
      </c>
      <c r="O57" s="3">
        <v>200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8">
        <f>+Tabla3[[#This Row],[V GRAVADAS]]</f>
        <v>200</v>
      </c>
      <c r="V57" t="s">
        <v>70</v>
      </c>
    </row>
    <row r="58" spans="1:22" hidden="1" x14ac:dyDescent="0.25">
      <c r="A58" t="s">
        <v>473</v>
      </c>
      <c r="B58" s="1" t="s">
        <v>476</v>
      </c>
      <c r="C58" t="s">
        <v>1</v>
      </c>
      <c r="D58" t="s">
        <v>92</v>
      </c>
      <c r="E58" t="s">
        <v>408</v>
      </c>
      <c r="F58" t="s">
        <v>409</v>
      </c>
      <c r="G58">
        <v>973</v>
      </c>
      <c r="H58">
        <v>973</v>
      </c>
      <c r="I58">
        <v>973</v>
      </c>
      <c r="J58">
        <v>973</v>
      </c>
      <c r="L58" s="3">
        <v>0</v>
      </c>
      <c r="M58" s="3">
        <v>0</v>
      </c>
      <c r="N58" s="3">
        <v>0</v>
      </c>
      <c r="O58" s="3">
        <v>201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8">
        <f>+Tabla3[[#This Row],[V GRAVADAS]]</f>
        <v>201</v>
      </c>
      <c r="V58" t="s">
        <v>70</v>
      </c>
    </row>
    <row r="59" spans="1:22" hidden="1" x14ac:dyDescent="0.25">
      <c r="A59" t="s">
        <v>473</v>
      </c>
      <c r="B59" s="1" t="s">
        <v>481</v>
      </c>
      <c r="C59" t="s">
        <v>1</v>
      </c>
      <c r="D59" t="s">
        <v>92</v>
      </c>
      <c r="E59" t="s">
        <v>408</v>
      </c>
      <c r="F59" t="s">
        <v>409</v>
      </c>
      <c r="G59">
        <v>974</v>
      </c>
      <c r="H59">
        <v>974</v>
      </c>
      <c r="I59">
        <v>974</v>
      </c>
      <c r="J59">
        <v>974</v>
      </c>
      <c r="L59" s="3">
        <v>0</v>
      </c>
      <c r="M59" s="3">
        <v>0</v>
      </c>
      <c r="N59" s="3">
        <v>0</v>
      </c>
      <c r="O59" s="3">
        <v>195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8">
        <f>+Tabla3[[#This Row],[V GRAVADAS]]</f>
        <v>195</v>
      </c>
      <c r="V59" t="s">
        <v>70</v>
      </c>
    </row>
    <row r="60" spans="1:22" hidden="1" x14ac:dyDescent="0.25">
      <c r="A60" t="s">
        <v>473</v>
      </c>
      <c r="B60" s="1" t="s">
        <v>481</v>
      </c>
      <c r="C60" t="s">
        <v>1</v>
      </c>
      <c r="D60" t="s">
        <v>92</v>
      </c>
      <c r="E60" t="s">
        <v>408</v>
      </c>
      <c r="F60" t="s">
        <v>409</v>
      </c>
      <c r="G60">
        <v>975</v>
      </c>
      <c r="H60">
        <v>975</v>
      </c>
      <c r="I60">
        <v>975</v>
      </c>
      <c r="J60">
        <v>975</v>
      </c>
      <c r="L60" s="3">
        <v>0</v>
      </c>
      <c r="M60" s="3">
        <v>0</v>
      </c>
      <c r="N60" s="3">
        <v>0</v>
      </c>
      <c r="O60" s="3">
        <v>200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8">
        <f>+Tabla3[[#This Row],[V GRAVADAS]]</f>
        <v>200</v>
      </c>
      <c r="V60" t="s">
        <v>70</v>
      </c>
    </row>
    <row r="61" spans="1:22" hidden="1" x14ac:dyDescent="0.25">
      <c r="A61" t="s">
        <v>473</v>
      </c>
      <c r="B61" s="1" t="s">
        <v>482</v>
      </c>
      <c r="C61" t="s">
        <v>1</v>
      </c>
      <c r="D61" t="s">
        <v>92</v>
      </c>
      <c r="E61" t="s">
        <v>408</v>
      </c>
      <c r="F61" t="s">
        <v>409</v>
      </c>
      <c r="G61">
        <v>976</v>
      </c>
      <c r="H61">
        <v>976</v>
      </c>
      <c r="I61">
        <v>976</v>
      </c>
      <c r="J61">
        <v>976</v>
      </c>
      <c r="L61" s="3">
        <v>0</v>
      </c>
      <c r="M61" s="3">
        <v>0</v>
      </c>
      <c r="N61" s="3">
        <v>0</v>
      </c>
      <c r="O61" s="3">
        <v>201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8">
        <f>+Tabla3[[#This Row],[V GRAVADAS]]</f>
        <v>201</v>
      </c>
      <c r="V61" t="s">
        <v>70</v>
      </c>
    </row>
    <row r="62" spans="1:22" hidden="1" x14ac:dyDescent="0.25">
      <c r="A62" t="s">
        <v>473</v>
      </c>
      <c r="B62" s="1" t="s">
        <v>482</v>
      </c>
      <c r="C62" t="s">
        <v>1</v>
      </c>
      <c r="D62" t="s">
        <v>92</v>
      </c>
      <c r="E62" t="s">
        <v>408</v>
      </c>
      <c r="F62" t="s">
        <v>409</v>
      </c>
      <c r="G62">
        <v>977</v>
      </c>
      <c r="H62">
        <v>977</v>
      </c>
      <c r="I62">
        <v>977</v>
      </c>
      <c r="J62">
        <v>977</v>
      </c>
      <c r="L62" s="3">
        <v>0</v>
      </c>
      <c r="M62" s="3">
        <v>0</v>
      </c>
      <c r="N62" s="3">
        <v>0</v>
      </c>
      <c r="O62" s="3">
        <v>195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8">
        <f>+Tabla3[[#This Row],[V GRAVADAS]]</f>
        <v>195</v>
      </c>
      <c r="V62" t="s">
        <v>70</v>
      </c>
    </row>
    <row r="63" spans="1:22" hidden="1" x14ac:dyDescent="0.25">
      <c r="A63" t="s">
        <v>473</v>
      </c>
      <c r="B63" s="1" t="s">
        <v>483</v>
      </c>
      <c r="C63" t="s">
        <v>1</v>
      </c>
      <c r="D63" t="s">
        <v>92</v>
      </c>
      <c r="E63" t="s">
        <v>408</v>
      </c>
      <c r="F63" t="s">
        <v>409</v>
      </c>
      <c r="G63">
        <v>978</v>
      </c>
      <c r="H63">
        <v>978</v>
      </c>
      <c r="I63">
        <v>978</v>
      </c>
      <c r="J63">
        <v>978</v>
      </c>
      <c r="L63" s="3">
        <v>0</v>
      </c>
      <c r="M63" s="3">
        <v>0</v>
      </c>
      <c r="N63" s="3">
        <v>0</v>
      </c>
      <c r="O63" s="3">
        <v>200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8">
        <f>+Tabla3[[#This Row],[V GRAVADAS]]</f>
        <v>200</v>
      </c>
      <c r="V63" t="s">
        <v>70</v>
      </c>
    </row>
    <row r="64" spans="1:22" hidden="1" x14ac:dyDescent="0.25">
      <c r="A64" t="s">
        <v>473</v>
      </c>
      <c r="B64" s="1" t="s">
        <v>483</v>
      </c>
      <c r="C64" t="s">
        <v>1</v>
      </c>
      <c r="D64" t="s">
        <v>92</v>
      </c>
      <c r="E64" t="s">
        <v>408</v>
      </c>
      <c r="F64" t="s">
        <v>409</v>
      </c>
      <c r="G64">
        <v>979</v>
      </c>
      <c r="H64">
        <v>979</v>
      </c>
      <c r="I64">
        <v>979</v>
      </c>
      <c r="J64">
        <v>979</v>
      </c>
      <c r="L64" s="3">
        <v>0</v>
      </c>
      <c r="M64" s="3">
        <v>0</v>
      </c>
      <c r="N64" s="3">
        <v>0</v>
      </c>
      <c r="O64" s="3">
        <v>201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8">
        <f>+Tabla3[[#This Row],[V GRAVADAS]]</f>
        <v>201</v>
      </c>
      <c r="V64" t="s">
        <v>70</v>
      </c>
    </row>
    <row r="65" spans="1:22" hidden="1" x14ac:dyDescent="0.25">
      <c r="A65" t="s">
        <v>473</v>
      </c>
      <c r="B65" s="1" t="s">
        <v>484</v>
      </c>
      <c r="C65" t="s">
        <v>1</v>
      </c>
      <c r="D65" t="s">
        <v>92</v>
      </c>
      <c r="E65" t="s">
        <v>408</v>
      </c>
      <c r="F65" t="s">
        <v>409</v>
      </c>
      <c r="G65">
        <v>980</v>
      </c>
      <c r="H65">
        <v>980</v>
      </c>
      <c r="I65">
        <v>980</v>
      </c>
      <c r="J65">
        <v>980</v>
      </c>
      <c r="L65" s="3">
        <v>0</v>
      </c>
      <c r="M65" s="3">
        <v>0</v>
      </c>
      <c r="N65" s="3">
        <v>0</v>
      </c>
      <c r="O65" s="3">
        <v>195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8">
        <f>+Tabla3[[#This Row],[V GRAVADAS]]</f>
        <v>195</v>
      </c>
      <c r="V65" t="s">
        <v>70</v>
      </c>
    </row>
    <row r="66" spans="1:22" hidden="1" x14ac:dyDescent="0.25">
      <c r="A66" t="s">
        <v>473</v>
      </c>
      <c r="B66" s="1" t="s">
        <v>484</v>
      </c>
      <c r="C66" t="s">
        <v>1</v>
      </c>
      <c r="D66" t="s">
        <v>92</v>
      </c>
      <c r="E66" t="s">
        <v>408</v>
      </c>
      <c r="F66" t="s">
        <v>409</v>
      </c>
      <c r="G66">
        <v>981</v>
      </c>
      <c r="H66">
        <v>981</v>
      </c>
      <c r="I66">
        <v>981</v>
      </c>
      <c r="J66">
        <v>981</v>
      </c>
      <c r="L66" s="3">
        <v>0</v>
      </c>
      <c r="M66" s="3">
        <v>0</v>
      </c>
      <c r="N66" s="3">
        <v>0</v>
      </c>
      <c r="O66" s="3">
        <v>200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8">
        <f>+Tabla3[[#This Row],[V GRAVADAS]]</f>
        <v>200</v>
      </c>
      <c r="V66" t="s">
        <v>70</v>
      </c>
    </row>
    <row r="67" spans="1:22" hidden="1" x14ac:dyDescent="0.25">
      <c r="A67" t="s">
        <v>473</v>
      </c>
      <c r="B67" s="1" t="s">
        <v>484</v>
      </c>
      <c r="C67" t="s">
        <v>1</v>
      </c>
      <c r="D67" t="s">
        <v>92</v>
      </c>
      <c r="E67" t="s">
        <v>408</v>
      </c>
      <c r="F67" t="s">
        <v>409</v>
      </c>
      <c r="G67">
        <v>982</v>
      </c>
      <c r="H67">
        <v>982</v>
      </c>
      <c r="I67">
        <v>982</v>
      </c>
      <c r="J67">
        <v>982</v>
      </c>
      <c r="L67" s="3">
        <v>0</v>
      </c>
      <c r="M67" s="3">
        <v>0</v>
      </c>
      <c r="N67" s="3">
        <v>0</v>
      </c>
      <c r="O67" s="3">
        <v>201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8">
        <f>+Tabla3[[#This Row],[V GRAVADAS]]</f>
        <v>201</v>
      </c>
      <c r="V67" t="s">
        <v>70</v>
      </c>
    </row>
    <row r="68" spans="1:22" hidden="1" x14ac:dyDescent="0.25">
      <c r="A68" t="s">
        <v>473</v>
      </c>
      <c r="B68" s="1" t="s">
        <v>485</v>
      </c>
      <c r="C68" t="s">
        <v>1</v>
      </c>
      <c r="D68" t="s">
        <v>92</v>
      </c>
      <c r="E68" t="s">
        <v>408</v>
      </c>
      <c r="F68" t="s">
        <v>409</v>
      </c>
      <c r="G68">
        <v>983</v>
      </c>
      <c r="H68">
        <v>983</v>
      </c>
      <c r="I68">
        <v>983</v>
      </c>
      <c r="J68">
        <v>983</v>
      </c>
      <c r="L68" s="3">
        <v>0</v>
      </c>
      <c r="M68" s="3">
        <v>0</v>
      </c>
      <c r="N68" s="3">
        <v>0</v>
      </c>
      <c r="O68" s="3">
        <v>195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8">
        <f>+Tabla3[[#This Row],[V GRAVADAS]]</f>
        <v>195</v>
      </c>
      <c r="V68" t="s">
        <v>70</v>
      </c>
    </row>
    <row r="69" spans="1:22" hidden="1" x14ac:dyDescent="0.25">
      <c r="A69" t="s">
        <v>473</v>
      </c>
      <c r="B69" s="1" t="s">
        <v>485</v>
      </c>
      <c r="C69" t="s">
        <v>1</v>
      </c>
      <c r="D69" t="s">
        <v>92</v>
      </c>
      <c r="E69" t="s">
        <v>408</v>
      </c>
      <c r="F69" t="s">
        <v>409</v>
      </c>
      <c r="G69">
        <v>984</v>
      </c>
      <c r="H69">
        <v>984</v>
      </c>
      <c r="I69">
        <v>984</v>
      </c>
      <c r="J69">
        <v>984</v>
      </c>
      <c r="L69" s="3">
        <v>0</v>
      </c>
      <c r="M69" s="3">
        <v>0</v>
      </c>
      <c r="N69" s="3">
        <v>0</v>
      </c>
      <c r="O69" s="3">
        <v>200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8">
        <f>+Tabla3[[#This Row],[V GRAVADAS]]</f>
        <v>200</v>
      </c>
      <c r="V69" t="s">
        <v>70</v>
      </c>
    </row>
    <row r="70" spans="1:22" hidden="1" x14ac:dyDescent="0.25">
      <c r="A70" t="s">
        <v>473</v>
      </c>
      <c r="B70" s="1" t="s">
        <v>486</v>
      </c>
      <c r="C70" t="s">
        <v>1</v>
      </c>
      <c r="D70" t="s">
        <v>92</v>
      </c>
      <c r="E70" t="s">
        <v>408</v>
      </c>
      <c r="F70" t="s">
        <v>409</v>
      </c>
      <c r="G70">
        <v>985</v>
      </c>
      <c r="H70">
        <v>985</v>
      </c>
      <c r="I70">
        <v>985</v>
      </c>
      <c r="J70">
        <v>985</v>
      </c>
      <c r="L70" s="3">
        <v>0</v>
      </c>
      <c r="M70" s="3">
        <v>0</v>
      </c>
      <c r="N70" s="3">
        <v>0</v>
      </c>
      <c r="O70" s="3">
        <v>186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8">
        <f>+Tabla3[[#This Row],[V GRAVADAS]]</f>
        <v>186</v>
      </c>
      <c r="V70" t="s">
        <v>70</v>
      </c>
    </row>
    <row r="71" spans="1:22" hidden="1" x14ac:dyDescent="0.25">
      <c r="A71" t="s">
        <v>473</v>
      </c>
      <c r="B71" s="1" t="s">
        <v>486</v>
      </c>
      <c r="C71" t="s">
        <v>1</v>
      </c>
      <c r="D71" t="s">
        <v>92</v>
      </c>
      <c r="E71" t="s">
        <v>408</v>
      </c>
      <c r="F71" t="s">
        <v>409</v>
      </c>
      <c r="G71">
        <v>986</v>
      </c>
      <c r="H71">
        <v>986</v>
      </c>
      <c r="I71">
        <v>986</v>
      </c>
      <c r="J71">
        <v>986</v>
      </c>
      <c r="L71" s="3">
        <v>0</v>
      </c>
      <c r="M71" s="3">
        <v>0</v>
      </c>
      <c r="N71" s="3">
        <v>0</v>
      </c>
      <c r="O71" s="3">
        <v>120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8">
        <f>+Tabla3[[#This Row],[V GRAVADAS]]</f>
        <v>120</v>
      </c>
      <c r="V71" t="s">
        <v>70</v>
      </c>
    </row>
    <row r="72" spans="1:22" hidden="1" x14ac:dyDescent="0.25">
      <c r="A72" t="s">
        <v>473</v>
      </c>
      <c r="B72" s="1" t="s">
        <v>486</v>
      </c>
      <c r="C72" t="s">
        <v>1</v>
      </c>
      <c r="D72" t="s">
        <v>92</v>
      </c>
      <c r="E72" t="s">
        <v>408</v>
      </c>
      <c r="F72" t="s">
        <v>409</v>
      </c>
      <c r="G72">
        <v>987</v>
      </c>
      <c r="H72">
        <v>987</v>
      </c>
      <c r="I72">
        <v>987</v>
      </c>
      <c r="J72">
        <v>987</v>
      </c>
      <c r="L72" s="3">
        <v>0</v>
      </c>
      <c r="M72" s="3">
        <v>0</v>
      </c>
      <c r="N72" s="3">
        <v>0</v>
      </c>
      <c r="O72" s="3">
        <v>191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8">
        <f>+Tabla3[[#This Row],[V GRAVADAS]]</f>
        <v>191</v>
      </c>
      <c r="V72" t="s">
        <v>70</v>
      </c>
    </row>
    <row r="73" spans="1:22" hidden="1" x14ac:dyDescent="0.25">
      <c r="A73" t="s">
        <v>487</v>
      </c>
      <c r="B73" s="1" t="s">
        <v>495</v>
      </c>
      <c r="C73" t="s">
        <v>1</v>
      </c>
      <c r="D73" t="s">
        <v>92</v>
      </c>
      <c r="E73" t="s">
        <v>408</v>
      </c>
      <c r="F73" t="s">
        <v>409</v>
      </c>
      <c r="G73">
        <v>959</v>
      </c>
      <c r="H73">
        <v>959</v>
      </c>
      <c r="I73">
        <v>959</v>
      </c>
      <c r="J73">
        <v>959</v>
      </c>
      <c r="L73" s="3">
        <v>0</v>
      </c>
      <c r="M73" s="3">
        <v>0</v>
      </c>
      <c r="N73" s="3">
        <v>0</v>
      </c>
      <c r="O73" s="3">
        <v>200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8">
        <f>+Tabla3[[#This Row],[V GRAVADAS]]</f>
        <v>200</v>
      </c>
      <c r="V73" t="s">
        <v>70</v>
      </c>
    </row>
    <row r="74" spans="1:22" hidden="1" x14ac:dyDescent="0.25">
      <c r="A74" t="s">
        <v>487</v>
      </c>
      <c r="B74" s="1" t="s">
        <v>496</v>
      </c>
      <c r="C74" t="s">
        <v>1</v>
      </c>
      <c r="D74" t="s">
        <v>92</v>
      </c>
      <c r="E74" t="s">
        <v>408</v>
      </c>
      <c r="F74" t="s">
        <v>409</v>
      </c>
      <c r="G74">
        <v>960</v>
      </c>
      <c r="H74">
        <v>960</v>
      </c>
      <c r="I74">
        <v>960</v>
      </c>
      <c r="J74">
        <v>960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8">
        <f>+Tabla3[[#This Row],[V GRAVADAS]]</f>
        <v>0</v>
      </c>
      <c r="V74" t="s">
        <v>70</v>
      </c>
    </row>
    <row r="75" spans="1:22" hidden="1" x14ac:dyDescent="0.25">
      <c r="A75" t="s">
        <v>487</v>
      </c>
      <c r="B75" s="1" t="s">
        <v>496</v>
      </c>
      <c r="C75" t="s">
        <v>1</v>
      </c>
      <c r="D75" t="s">
        <v>92</v>
      </c>
      <c r="E75" t="s">
        <v>408</v>
      </c>
      <c r="F75" t="s">
        <v>409</v>
      </c>
      <c r="G75">
        <v>961</v>
      </c>
      <c r="H75">
        <v>961</v>
      </c>
      <c r="I75">
        <v>961</v>
      </c>
      <c r="J75">
        <v>961</v>
      </c>
      <c r="L75" s="3">
        <v>0</v>
      </c>
      <c r="M75" s="3">
        <v>0</v>
      </c>
      <c r="N75" s="3">
        <v>0</v>
      </c>
      <c r="O75" s="3">
        <v>186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8">
        <f>+Tabla3[[#This Row],[V GRAVADAS]]</f>
        <v>186</v>
      </c>
      <c r="V75" t="s">
        <v>70</v>
      </c>
    </row>
    <row r="76" spans="1:22" hidden="1" x14ac:dyDescent="0.25">
      <c r="A76" t="s">
        <v>487</v>
      </c>
      <c r="B76" s="1" t="s">
        <v>497</v>
      </c>
      <c r="C76" t="s">
        <v>1</v>
      </c>
      <c r="D76" t="s">
        <v>92</v>
      </c>
      <c r="E76" t="s">
        <v>408</v>
      </c>
      <c r="F76" t="s">
        <v>409</v>
      </c>
      <c r="G76">
        <v>988</v>
      </c>
      <c r="H76">
        <v>988</v>
      </c>
      <c r="I76">
        <v>988</v>
      </c>
      <c r="J76">
        <v>988</v>
      </c>
      <c r="L76" s="3">
        <v>0</v>
      </c>
      <c r="M76" s="3">
        <v>0</v>
      </c>
      <c r="N76" s="3">
        <v>0</v>
      </c>
      <c r="O76" s="3">
        <v>180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8">
        <f>+Tabla3[[#This Row],[V GRAVADAS]]</f>
        <v>180</v>
      </c>
      <c r="V76" t="s">
        <v>70</v>
      </c>
    </row>
    <row r="77" spans="1:22" hidden="1" x14ac:dyDescent="0.25">
      <c r="A77" t="s">
        <v>487</v>
      </c>
      <c r="B77" s="1" t="s">
        <v>498</v>
      </c>
      <c r="C77" t="s">
        <v>1</v>
      </c>
      <c r="D77" t="s">
        <v>92</v>
      </c>
      <c r="E77" t="s">
        <v>408</v>
      </c>
      <c r="F77" t="s">
        <v>409</v>
      </c>
      <c r="G77">
        <v>989</v>
      </c>
      <c r="H77">
        <v>989</v>
      </c>
      <c r="I77">
        <v>989</v>
      </c>
      <c r="J77">
        <v>989</v>
      </c>
      <c r="L77" s="3">
        <v>0</v>
      </c>
      <c r="M77" s="3">
        <v>0</v>
      </c>
      <c r="N77" s="3">
        <v>0</v>
      </c>
      <c r="O77" s="3">
        <v>170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8">
        <f>+Tabla3[[#This Row],[V GRAVADAS]]</f>
        <v>170</v>
      </c>
      <c r="V77" t="s">
        <v>70</v>
      </c>
    </row>
    <row r="78" spans="1:22" hidden="1" x14ac:dyDescent="0.25">
      <c r="A78" t="s">
        <v>487</v>
      </c>
      <c r="B78" s="1" t="s">
        <v>499</v>
      </c>
      <c r="C78" t="s">
        <v>1</v>
      </c>
      <c r="D78" t="s">
        <v>92</v>
      </c>
      <c r="E78" t="s">
        <v>408</v>
      </c>
      <c r="F78" t="s">
        <v>409</v>
      </c>
      <c r="G78">
        <v>990</v>
      </c>
      <c r="H78">
        <v>990</v>
      </c>
      <c r="I78">
        <v>990</v>
      </c>
      <c r="J78">
        <v>990</v>
      </c>
      <c r="L78" s="3">
        <v>0</v>
      </c>
      <c r="M78" s="3">
        <v>0</v>
      </c>
      <c r="N78" s="3">
        <v>0</v>
      </c>
      <c r="O78" s="3">
        <v>101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8">
        <f>+Tabla3[[#This Row],[V GRAVADAS]]</f>
        <v>101</v>
      </c>
      <c r="V78" t="s">
        <v>70</v>
      </c>
    </row>
    <row r="79" spans="1:22" hidden="1" x14ac:dyDescent="0.25">
      <c r="A79" t="s">
        <v>500</v>
      </c>
      <c r="B79" s="1" t="s">
        <v>507</v>
      </c>
      <c r="C79" t="s">
        <v>1</v>
      </c>
      <c r="D79" t="s">
        <v>92</v>
      </c>
      <c r="E79" t="s">
        <v>408</v>
      </c>
      <c r="F79" t="s">
        <v>409</v>
      </c>
      <c r="G79">
        <v>991</v>
      </c>
      <c r="H79">
        <v>991</v>
      </c>
      <c r="I79">
        <v>991</v>
      </c>
      <c r="J79">
        <v>991</v>
      </c>
      <c r="L79" s="3">
        <v>0</v>
      </c>
      <c r="M79" s="3">
        <v>0</v>
      </c>
      <c r="N79" s="3">
        <v>0</v>
      </c>
      <c r="O79" s="3">
        <v>180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8">
        <f>+Tabla3[[#This Row],[V GRAVADAS]]</f>
        <v>180</v>
      </c>
      <c r="V79" t="s">
        <v>70</v>
      </c>
    </row>
    <row r="80" spans="1:22" hidden="1" x14ac:dyDescent="0.25">
      <c r="A80" t="s">
        <v>500</v>
      </c>
      <c r="B80" s="1" t="s">
        <v>507</v>
      </c>
      <c r="C80" t="s">
        <v>1</v>
      </c>
      <c r="D80" t="s">
        <v>92</v>
      </c>
      <c r="E80" t="s">
        <v>408</v>
      </c>
      <c r="F80" t="s">
        <v>409</v>
      </c>
      <c r="G80">
        <v>992</v>
      </c>
      <c r="H80">
        <v>992</v>
      </c>
      <c r="I80">
        <v>992</v>
      </c>
      <c r="J80">
        <v>992</v>
      </c>
      <c r="L80" s="3">
        <v>0</v>
      </c>
      <c r="M80" s="3">
        <v>0</v>
      </c>
      <c r="N80" s="3">
        <v>0</v>
      </c>
      <c r="O80" s="3">
        <v>193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8">
        <f>+Tabla3[[#This Row],[V GRAVADAS]]</f>
        <v>193</v>
      </c>
      <c r="V80" t="s">
        <v>70</v>
      </c>
    </row>
    <row r="81" spans="1:22" hidden="1" x14ac:dyDescent="0.25">
      <c r="A81" t="s">
        <v>500</v>
      </c>
      <c r="B81" s="1" t="s">
        <v>526</v>
      </c>
      <c r="C81" t="s">
        <v>1</v>
      </c>
      <c r="D81" t="s">
        <v>92</v>
      </c>
      <c r="E81" t="s">
        <v>408</v>
      </c>
      <c r="F81" t="s">
        <v>409</v>
      </c>
      <c r="G81">
        <v>993</v>
      </c>
      <c r="H81">
        <v>993</v>
      </c>
      <c r="I81">
        <v>993</v>
      </c>
      <c r="J81">
        <v>993</v>
      </c>
      <c r="L81" s="3">
        <v>0</v>
      </c>
      <c r="M81" s="3">
        <v>0</v>
      </c>
      <c r="N81" s="3">
        <v>0</v>
      </c>
      <c r="O81" s="3">
        <v>180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8">
        <f>+Tabla3[[#This Row],[V GRAVADAS]]</f>
        <v>180</v>
      </c>
      <c r="V81" t="s">
        <v>70</v>
      </c>
    </row>
    <row r="82" spans="1:22" hidden="1" x14ac:dyDescent="0.25">
      <c r="A82" t="s">
        <v>500</v>
      </c>
      <c r="B82" s="1" t="s">
        <v>526</v>
      </c>
      <c r="C82" t="s">
        <v>1</v>
      </c>
      <c r="D82" t="s">
        <v>92</v>
      </c>
      <c r="E82" t="s">
        <v>408</v>
      </c>
      <c r="F82" t="s">
        <v>409</v>
      </c>
      <c r="G82">
        <v>994</v>
      </c>
      <c r="H82">
        <v>994</v>
      </c>
      <c r="I82">
        <v>994</v>
      </c>
      <c r="J82">
        <v>994</v>
      </c>
      <c r="L82" s="3">
        <v>0</v>
      </c>
      <c r="M82" s="3">
        <v>0</v>
      </c>
      <c r="N82" s="3">
        <v>0</v>
      </c>
      <c r="O82" s="3">
        <v>180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8">
        <f>+Tabla3[[#This Row],[V GRAVADAS]]</f>
        <v>180</v>
      </c>
      <c r="V82" t="s">
        <v>70</v>
      </c>
    </row>
    <row r="83" spans="1:22" hidden="1" x14ac:dyDescent="0.25">
      <c r="A83" t="s">
        <v>500</v>
      </c>
      <c r="B83" s="1" t="s">
        <v>502</v>
      </c>
      <c r="C83" t="s">
        <v>1</v>
      </c>
      <c r="D83" t="s">
        <v>92</v>
      </c>
      <c r="E83" t="s">
        <v>408</v>
      </c>
      <c r="F83" t="s">
        <v>409</v>
      </c>
      <c r="G83">
        <v>995</v>
      </c>
      <c r="H83">
        <v>995</v>
      </c>
      <c r="I83">
        <v>995</v>
      </c>
      <c r="J83">
        <v>995</v>
      </c>
      <c r="L83" s="3">
        <v>0</v>
      </c>
      <c r="M83" s="3">
        <v>0</v>
      </c>
      <c r="N83" s="3">
        <v>0</v>
      </c>
      <c r="O83" s="3">
        <v>180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8">
        <f>+Tabla3[[#This Row],[V GRAVADAS]]</f>
        <v>180</v>
      </c>
      <c r="V83" t="s">
        <v>70</v>
      </c>
    </row>
    <row r="84" spans="1:22" hidden="1" x14ac:dyDescent="0.25">
      <c r="A84" t="s">
        <v>500</v>
      </c>
      <c r="B84" s="1" t="s">
        <v>502</v>
      </c>
      <c r="C84" t="s">
        <v>1</v>
      </c>
      <c r="D84" t="s">
        <v>92</v>
      </c>
      <c r="E84" t="s">
        <v>408</v>
      </c>
      <c r="F84" t="s">
        <v>409</v>
      </c>
      <c r="G84">
        <v>996</v>
      </c>
      <c r="H84">
        <v>996</v>
      </c>
      <c r="I84">
        <v>996</v>
      </c>
      <c r="J84">
        <v>996</v>
      </c>
      <c r="L84" s="3">
        <v>0</v>
      </c>
      <c r="M84" s="3">
        <v>0</v>
      </c>
      <c r="N84" s="3">
        <v>0</v>
      </c>
      <c r="O84" s="3">
        <v>198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8">
        <f>+Tabla3[[#This Row],[V GRAVADAS]]</f>
        <v>198</v>
      </c>
      <c r="V84" t="s">
        <v>70</v>
      </c>
    </row>
    <row r="85" spans="1:22" hidden="1" x14ac:dyDescent="0.25">
      <c r="A85" t="s">
        <v>500</v>
      </c>
      <c r="B85" s="1" t="s">
        <v>527</v>
      </c>
      <c r="C85" t="s">
        <v>1</v>
      </c>
      <c r="D85" t="s">
        <v>92</v>
      </c>
      <c r="E85" t="s">
        <v>408</v>
      </c>
      <c r="F85" t="s">
        <v>409</v>
      </c>
      <c r="G85">
        <v>997</v>
      </c>
      <c r="H85">
        <v>997</v>
      </c>
      <c r="I85">
        <v>997</v>
      </c>
      <c r="J85">
        <v>997</v>
      </c>
      <c r="L85" s="3">
        <v>0</v>
      </c>
      <c r="M85" s="3">
        <v>0</v>
      </c>
      <c r="N85" s="3">
        <v>0</v>
      </c>
      <c r="O85" s="3">
        <v>160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8">
        <f>+Tabla3[[#This Row],[V GRAVADAS]]</f>
        <v>160</v>
      </c>
      <c r="V85" t="s">
        <v>70</v>
      </c>
    </row>
    <row r="86" spans="1:22" hidden="1" x14ac:dyDescent="0.25">
      <c r="A86" t="s">
        <v>500</v>
      </c>
      <c r="B86" s="1" t="s">
        <v>528</v>
      </c>
      <c r="C86" t="s">
        <v>1</v>
      </c>
      <c r="D86" t="s">
        <v>92</v>
      </c>
      <c r="E86" t="s">
        <v>408</v>
      </c>
      <c r="F86" t="s">
        <v>409</v>
      </c>
      <c r="G86">
        <v>998</v>
      </c>
      <c r="H86">
        <v>998</v>
      </c>
      <c r="I86">
        <v>998</v>
      </c>
      <c r="J86">
        <v>998</v>
      </c>
      <c r="L86" s="3">
        <v>0</v>
      </c>
      <c r="M86" s="3">
        <v>0</v>
      </c>
      <c r="N86" s="3">
        <v>0</v>
      </c>
      <c r="O86" s="3">
        <v>170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8">
        <f>+Tabla3[[#This Row],[V GRAVADAS]]</f>
        <v>170</v>
      </c>
      <c r="V86" t="s">
        <v>70</v>
      </c>
    </row>
    <row r="87" spans="1:22" hidden="1" x14ac:dyDescent="0.25">
      <c r="A87" t="s">
        <v>500</v>
      </c>
      <c r="B87" s="1" t="s">
        <v>529</v>
      </c>
      <c r="C87" t="s">
        <v>1</v>
      </c>
      <c r="D87" t="s">
        <v>92</v>
      </c>
      <c r="E87" t="s">
        <v>408</v>
      </c>
      <c r="F87" t="s">
        <v>409</v>
      </c>
      <c r="G87">
        <v>999</v>
      </c>
      <c r="H87">
        <v>999</v>
      </c>
      <c r="I87">
        <v>999</v>
      </c>
      <c r="J87">
        <v>999</v>
      </c>
      <c r="L87" s="3">
        <v>0</v>
      </c>
      <c r="M87" s="3">
        <v>0</v>
      </c>
      <c r="N87" s="3">
        <v>0</v>
      </c>
      <c r="O87" s="3">
        <v>180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8">
        <f>+Tabla3[[#This Row],[V GRAVADAS]]</f>
        <v>180</v>
      </c>
      <c r="V87" t="s">
        <v>70</v>
      </c>
    </row>
    <row r="88" spans="1:22" hidden="1" x14ac:dyDescent="0.25">
      <c r="A88" t="s">
        <v>500</v>
      </c>
      <c r="B88" s="1" t="s">
        <v>529</v>
      </c>
      <c r="C88" t="s">
        <v>1</v>
      </c>
      <c r="D88" t="s">
        <v>92</v>
      </c>
      <c r="E88" t="s">
        <v>408</v>
      </c>
      <c r="F88" t="s">
        <v>409</v>
      </c>
      <c r="G88">
        <v>1000</v>
      </c>
      <c r="H88">
        <v>1000</v>
      </c>
      <c r="I88">
        <v>1000</v>
      </c>
      <c r="J88">
        <v>1000</v>
      </c>
      <c r="L88" s="3">
        <v>0</v>
      </c>
      <c r="M88" s="3">
        <v>0</v>
      </c>
      <c r="N88" s="3">
        <v>0</v>
      </c>
      <c r="O88" s="3">
        <v>160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8">
        <f>+Tabla3[[#This Row],[V GRAVADAS]]</f>
        <v>160</v>
      </c>
      <c r="V88" t="s">
        <v>70</v>
      </c>
    </row>
    <row r="89" spans="1:22" hidden="1" x14ac:dyDescent="0.25">
      <c r="A89" t="s">
        <v>500</v>
      </c>
      <c r="B89" s="1" t="s">
        <v>530</v>
      </c>
      <c r="C89" t="s">
        <v>1</v>
      </c>
      <c r="D89" t="s">
        <v>92</v>
      </c>
      <c r="E89" t="s">
        <v>524</v>
      </c>
      <c r="F89" t="s">
        <v>525</v>
      </c>
      <c r="G89">
        <v>1</v>
      </c>
      <c r="H89">
        <v>1</v>
      </c>
      <c r="I89">
        <v>1</v>
      </c>
      <c r="J89">
        <v>1</v>
      </c>
      <c r="L89" s="3">
        <v>0</v>
      </c>
      <c r="M89" s="3">
        <v>0</v>
      </c>
      <c r="N89" s="3">
        <v>0</v>
      </c>
      <c r="O89" s="3">
        <v>180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8">
        <f>+Tabla3[[#This Row],[V GRAVADAS]]</f>
        <v>180</v>
      </c>
      <c r="V89" t="s">
        <v>70</v>
      </c>
    </row>
    <row r="90" spans="1:22" hidden="1" x14ac:dyDescent="0.25">
      <c r="A90" t="s">
        <v>500</v>
      </c>
      <c r="B90" s="1" t="s">
        <v>531</v>
      </c>
      <c r="C90" t="s">
        <v>1</v>
      </c>
      <c r="D90" t="s">
        <v>92</v>
      </c>
      <c r="E90" t="s">
        <v>524</v>
      </c>
      <c r="F90" t="s">
        <v>525</v>
      </c>
      <c r="G90">
        <v>2</v>
      </c>
      <c r="H90">
        <v>2</v>
      </c>
      <c r="I90">
        <v>2</v>
      </c>
      <c r="J90">
        <v>2</v>
      </c>
      <c r="L90" s="3">
        <v>0</v>
      </c>
      <c r="M90" s="3">
        <v>0</v>
      </c>
      <c r="N90" s="3">
        <v>0</v>
      </c>
      <c r="O90" s="3">
        <v>193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8">
        <f>+Tabla3[[#This Row],[V GRAVADAS]]</f>
        <v>193</v>
      </c>
      <c r="V90" t="s">
        <v>70</v>
      </c>
    </row>
    <row r="91" spans="1:22" hidden="1" x14ac:dyDescent="0.25">
      <c r="A91" t="s">
        <v>500</v>
      </c>
      <c r="B91" s="1" t="s">
        <v>532</v>
      </c>
      <c r="C91" t="s">
        <v>1</v>
      </c>
      <c r="D91" t="s">
        <v>92</v>
      </c>
      <c r="E91" t="s">
        <v>524</v>
      </c>
      <c r="F91" t="s">
        <v>525</v>
      </c>
      <c r="G91">
        <v>3</v>
      </c>
      <c r="H91">
        <v>3</v>
      </c>
      <c r="I91">
        <v>3</v>
      </c>
      <c r="J91">
        <v>3</v>
      </c>
      <c r="L91" s="3">
        <v>0</v>
      </c>
      <c r="M91" s="3">
        <v>0</v>
      </c>
      <c r="N91" s="3">
        <v>0</v>
      </c>
      <c r="O91" s="3">
        <v>198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8">
        <f>+Tabla3[[#This Row],[V GRAVADAS]]</f>
        <v>198</v>
      </c>
      <c r="V91" t="s">
        <v>70</v>
      </c>
    </row>
    <row r="92" spans="1:22" hidden="1" x14ac:dyDescent="0.25">
      <c r="A92" t="s">
        <v>500</v>
      </c>
      <c r="B92" s="1" t="s">
        <v>533</v>
      </c>
      <c r="C92" t="s">
        <v>1</v>
      </c>
      <c r="D92" t="s">
        <v>92</v>
      </c>
      <c r="E92" t="s">
        <v>524</v>
      </c>
      <c r="F92" t="s">
        <v>525</v>
      </c>
      <c r="G92">
        <v>4</v>
      </c>
      <c r="H92">
        <v>4</v>
      </c>
      <c r="I92">
        <v>4</v>
      </c>
      <c r="J92">
        <v>4</v>
      </c>
      <c r="L92" s="3">
        <v>0</v>
      </c>
      <c r="M92" s="3">
        <v>0</v>
      </c>
      <c r="N92" s="3">
        <v>0</v>
      </c>
      <c r="O92" s="3">
        <v>198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8">
        <f>+Tabla3[[#This Row],[V GRAVADAS]]</f>
        <v>198</v>
      </c>
      <c r="V92" t="s">
        <v>70</v>
      </c>
    </row>
    <row r="93" spans="1:22" hidden="1" x14ac:dyDescent="0.25">
      <c r="A93" t="s">
        <v>500</v>
      </c>
      <c r="B93" s="1" t="s">
        <v>505</v>
      </c>
      <c r="C93" t="s">
        <v>1</v>
      </c>
      <c r="D93" t="s">
        <v>92</v>
      </c>
      <c r="E93" t="s">
        <v>524</v>
      </c>
      <c r="F93" t="s">
        <v>525</v>
      </c>
      <c r="G93">
        <v>5</v>
      </c>
      <c r="H93">
        <v>5</v>
      </c>
      <c r="I93">
        <v>5</v>
      </c>
      <c r="J93">
        <v>5</v>
      </c>
      <c r="L93" s="3">
        <v>0</v>
      </c>
      <c r="M93" s="3">
        <v>0</v>
      </c>
      <c r="N93" s="3">
        <v>0</v>
      </c>
      <c r="O93" s="3">
        <v>180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8">
        <f>+Tabla3[[#This Row],[V GRAVADAS]]</f>
        <v>180</v>
      </c>
      <c r="V93" t="s">
        <v>70</v>
      </c>
    </row>
    <row r="94" spans="1:22" hidden="1" x14ac:dyDescent="0.25">
      <c r="A94" t="s">
        <v>500</v>
      </c>
      <c r="B94" s="1" t="s">
        <v>534</v>
      </c>
      <c r="C94" t="s">
        <v>1</v>
      </c>
      <c r="D94" t="s">
        <v>92</v>
      </c>
      <c r="E94" t="s">
        <v>524</v>
      </c>
      <c r="F94" t="s">
        <v>525</v>
      </c>
      <c r="G94">
        <v>6</v>
      </c>
      <c r="H94">
        <v>6</v>
      </c>
      <c r="I94">
        <v>6</v>
      </c>
      <c r="J94">
        <v>6</v>
      </c>
      <c r="L94" s="3">
        <v>0</v>
      </c>
      <c r="M94" s="3">
        <v>0</v>
      </c>
      <c r="N94" s="3">
        <v>0</v>
      </c>
      <c r="O94" s="3">
        <v>193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8">
        <f>+Tabla3[[#This Row],[V GRAVADAS]]</f>
        <v>193</v>
      </c>
      <c r="V94" t="s">
        <v>70</v>
      </c>
    </row>
    <row r="95" spans="1:22" hidden="1" x14ac:dyDescent="0.25">
      <c r="A95" t="s">
        <v>500</v>
      </c>
      <c r="B95" s="1" t="s">
        <v>534</v>
      </c>
      <c r="C95" t="s">
        <v>1</v>
      </c>
      <c r="D95" t="s">
        <v>92</v>
      </c>
      <c r="E95" t="s">
        <v>524</v>
      </c>
      <c r="F95" t="s">
        <v>525</v>
      </c>
      <c r="G95">
        <v>7</v>
      </c>
      <c r="H95">
        <v>7</v>
      </c>
      <c r="I95">
        <v>7</v>
      </c>
      <c r="J95">
        <v>7</v>
      </c>
      <c r="L95" s="3">
        <v>0</v>
      </c>
      <c r="M95" s="3">
        <v>0</v>
      </c>
      <c r="N95" s="3">
        <v>0</v>
      </c>
      <c r="O95" s="3">
        <v>180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8">
        <f>+Tabla3[[#This Row],[V GRAVADAS]]</f>
        <v>180</v>
      </c>
      <c r="V95" t="s">
        <v>70</v>
      </c>
    </row>
    <row r="96" spans="1:22" hidden="1" x14ac:dyDescent="0.25">
      <c r="A96" t="s">
        <v>500</v>
      </c>
      <c r="B96" s="1" t="s">
        <v>504</v>
      </c>
      <c r="C96" t="s">
        <v>1</v>
      </c>
      <c r="D96" t="s">
        <v>92</v>
      </c>
      <c r="E96" t="s">
        <v>524</v>
      </c>
      <c r="F96" t="s">
        <v>525</v>
      </c>
      <c r="G96">
        <v>8</v>
      </c>
      <c r="H96">
        <v>8</v>
      </c>
      <c r="I96">
        <v>8</v>
      </c>
      <c r="J96">
        <v>8</v>
      </c>
      <c r="L96" s="3">
        <v>0</v>
      </c>
      <c r="M96" s="3">
        <v>0</v>
      </c>
      <c r="N96" s="3">
        <v>0</v>
      </c>
      <c r="O96" s="3">
        <v>180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8">
        <f>+Tabla3[[#This Row],[V GRAVADAS]]</f>
        <v>180</v>
      </c>
      <c r="V96" t="s">
        <v>70</v>
      </c>
    </row>
    <row r="97" spans="1:22" hidden="1" x14ac:dyDescent="0.25">
      <c r="A97" t="s">
        <v>500</v>
      </c>
      <c r="B97" s="1" t="s">
        <v>504</v>
      </c>
      <c r="C97" t="s">
        <v>1</v>
      </c>
      <c r="D97" t="s">
        <v>92</v>
      </c>
      <c r="E97" t="s">
        <v>524</v>
      </c>
      <c r="F97" t="s">
        <v>525</v>
      </c>
      <c r="G97">
        <v>9</v>
      </c>
      <c r="H97">
        <v>9</v>
      </c>
      <c r="I97">
        <v>9</v>
      </c>
      <c r="J97">
        <v>9</v>
      </c>
      <c r="L97" s="3">
        <v>0</v>
      </c>
      <c r="M97" s="3">
        <v>0</v>
      </c>
      <c r="N97" s="3">
        <v>0</v>
      </c>
      <c r="O97" s="3">
        <v>198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8">
        <f>+Tabla3[[#This Row],[V GRAVADAS]]</f>
        <v>198</v>
      </c>
      <c r="V97" t="s">
        <v>70</v>
      </c>
    </row>
    <row r="98" spans="1:22" hidden="1" x14ac:dyDescent="0.25">
      <c r="A98" t="s">
        <v>500</v>
      </c>
      <c r="B98" s="1" t="s">
        <v>535</v>
      </c>
      <c r="C98" t="s">
        <v>1</v>
      </c>
      <c r="D98" t="s">
        <v>92</v>
      </c>
      <c r="E98" t="s">
        <v>524</v>
      </c>
      <c r="F98" t="s">
        <v>525</v>
      </c>
      <c r="G98">
        <v>10</v>
      </c>
      <c r="H98">
        <v>10</v>
      </c>
      <c r="I98">
        <v>10</v>
      </c>
      <c r="J98">
        <v>10</v>
      </c>
      <c r="L98" s="3">
        <v>0</v>
      </c>
      <c r="M98" s="3">
        <v>0</v>
      </c>
      <c r="N98" s="3">
        <v>0</v>
      </c>
      <c r="O98" s="3">
        <v>180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8">
        <f>+Tabla3[[#This Row],[V GRAVADAS]]</f>
        <v>180</v>
      </c>
      <c r="V98" t="s">
        <v>70</v>
      </c>
    </row>
    <row r="99" spans="1:22" hidden="1" x14ac:dyDescent="0.25">
      <c r="A99" t="s">
        <v>500</v>
      </c>
      <c r="B99" s="1" t="s">
        <v>536</v>
      </c>
      <c r="C99" t="s">
        <v>1</v>
      </c>
      <c r="D99" t="s">
        <v>92</v>
      </c>
      <c r="E99" t="s">
        <v>524</v>
      </c>
      <c r="F99" t="s">
        <v>525</v>
      </c>
      <c r="G99">
        <v>11</v>
      </c>
      <c r="H99">
        <v>11</v>
      </c>
      <c r="I99">
        <v>11</v>
      </c>
      <c r="J99">
        <v>11</v>
      </c>
      <c r="L99" s="3">
        <v>0</v>
      </c>
      <c r="M99" s="3">
        <v>0</v>
      </c>
      <c r="N99" s="3">
        <v>0</v>
      </c>
      <c r="O99" s="3">
        <v>99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8">
        <f>+Tabla3[[#This Row],[V GRAVADAS]]</f>
        <v>99</v>
      </c>
      <c r="V99" t="s">
        <v>70</v>
      </c>
    </row>
    <row r="100" spans="1:22" hidden="1" x14ac:dyDescent="0.25">
      <c r="A100" t="s">
        <v>537</v>
      </c>
      <c r="B100" s="1" t="s">
        <v>539</v>
      </c>
      <c r="C100" t="s">
        <v>1</v>
      </c>
      <c r="D100" t="s">
        <v>92</v>
      </c>
      <c r="E100" t="s">
        <v>524</v>
      </c>
      <c r="F100" t="s">
        <v>525</v>
      </c>
      <c r="G100">
        <v>12</v>
      </c>
      <c r="H100">
        <v>12</v>
      </c>
      <c r="I100">
        <v>12</v>
      </c>
      <c r="J100">
        <v>12</v>
      </c>
      <c r="L100" s="3">
        <v>0</v>
      </c>
      <c r="M100" s="3">
        <v>0</v>
      </c>
      <c r="N100" s="3">
        <v>0</v>
      </c>
      <c r="O100" s="3">
        <v>190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8">
        <f>+Tabla3[[#This Row],[V GRAVADAS]]</f>
        <v>190</v>
      </c>
      <c r="V100" t="s">
        <v>70</v>
      </c>
    </row>
    <row r="101" spans="1:22" hidden="1" x14ac:dyDescent="0.25">
      <c r="A101" t="s">
        <v>537</v>
      </c>
      <c r="B101" s="1" t="s">
        <v>539</v>
      </c>
      <c r="C101" t="s">
        <v>1</v>
      </c>
      <c r="D101" t="s">
        <v>92</v>
      </c>
      <c r="E101" t="s">
        <v>524</v>
      </c>
      <c r="F101" t="s">
        <v>525</v>
      </c>
      <c r="G101">
        <v>13</v>
      </c>
      <c r="H101">
        <v>13</v>
      </c>
      <c r="I101">
        <v>13</v>
      </c>
      <c r="J101">
        <v>13</v>
      </c>
      <c r="L101" s="3">
        <v>0</v>
      </c>
      <c r="M101" s="3">
        <v>0</v>
      </c>
      <c r="N101" s="3">
        <v>0</v>
      </c>
      <c r="O101" s="3">
        <v>190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8">
        <f>+Tabla3[[#This Row],[V GRAVADAS]]</f>
        <v>190</v>
      </c>
      <c r="V101" t="s">
        <v>70</v>
      </c>
    </row>
    <row r="102" spans="1:22" hidden="1" x14ac:dyDescent="0.25">
      <c r="A102" t="s">
        <v>537</v>
      </c>
      <c r="B102" s="1" t="s">
        <v>539</v>
      </c>
      <c r="C102" t="s">
        <v>1</v>
      </c>
      <c r="D102" t="s">
        <v>92</v>
      </c>
      <c r="E102" t="s">
        <v>524</v>
      </c>
      <c r="F102" t="s">
        <v>525</v>
      </c>
      <c r="G102">
        <v>14</v>
      </c>
      <c r="H102">
        <v>14</v>
      </c>
      <c r="I102">
        <v>14</v>
      </c>
      <c r="J102">
        <v>14</v>
      </c>
      <c r="L102" s="3">
        <v>0</v>
      </c>
      <c r="M102" s="3">
        <v>0</v>
      </c>
      <c r="N102" s="3">
        <v>0</v>
      </c>
      <c r="O102" s="3">
        <v>190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8">
        <f>+Tabla3[[#This Row],[V GRAVADAS]]</f>
        <v>190</v>
      </c>
      <c r="V102" t="s">
        <v>70</v>
      </c>
    </row>
    <row r="103" spans="1:22" hidden="1" x14ac:dyDescent="0.25">
      <c r="A103" t="s">
        <v>537</v>
      </c>
      <c r="B103" s="1" t="s">
        <v>551</v>
      </c>
      <c r="C103" t="s">
        <v>1</v>
      </c>
      <c r="D103" t="s">
        <v>92</v>
      </c>
      <c r="E103" t="s">
        <v>524</v>
      </c>
      <c r="F103" t="s">
        <v>525</v>
      </c>
      <c r="G103">
        <v>15</v>
      </c>
      <c r="H103">
        <v>15</v>
      </c>
      <c r="I103">
        <v>15</v>
      </c>
      <c r="J103">
        <v>15</v>
      </c>
      <c r="L103" s="3">
        <v>0</v>
      </c>
      <c r="M103" s="3">
        <v>0</v>
      </c>
      <c r="N103" s="3">
        <v>0</v>
      </c>
      <c r="O103" s="3">
        <v>197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8">
        <f>+Tabla3[[#This Row],[V GRAVADAS]]</f>
        <v>197</v>
      </c>
      <c r="V103" t="s">
        <v>70</v>
      </c>
    </row>
    <row r="104" spans="1:22" hidden="1" x14ac:dyDescent="0.25">
      <c r="A104" t="s">
        <v>537</v>
      </c>
      <c r="B104" s="1" t="s">
        <v>551</v>
      </c>
      <c r="C104" t="s">
        <v>1</v>
      </c>
      <c r="D104" t="s">
        <v>92</v>
      </c>
      <c r="E104" t="s">
        <v>524</v>
      </c>
      <c r="F104" t="s">
        <v>525</v>
      </c>
      <c r="G104">
        <v>16</v>
      </c>
      <c r="H104">
        <v>16</v>
      </c>
      <c r="I104">
        <v>16</v>
      </c>
      <c r="J104">
        <v>16</v>
      </c>
      <c r="L104" s="3">
        <v>0</v>
      </c>
      <c r="M104" s="3">
        <v>0</v>
      </c>
      <c r="N104" s="3">
        <v>0</v>
      </c>
      <c r="O104" s="3">
        <v>192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8">
        <f>+Tabla3[[#This Row],[V GRAVADAS]]</f>
        <v>192</v>
      </c>
      <c r="V104" t="s">
        <v>70</v>
      </c>
    </row>
    <row r="105" spans="1:22" hidden="1" x14ac:dyDescent="0.25">
      <c r="A105" t="s">
        <v>537</v>
      </c>
      <c r="B105" s="1" t="s">
        <v>551</v>
      </c>
      <c r="C105" t="s">
        <v>1</v>
      </c>
      <c r="D105" t="s">
        <v>92</v>
      </c>
      <c r="E105" t="s">
        <v>524</v>
      </c>
      <c r="F105" t="s">
        <v>525</v>
      </c>
      <c r="G105">
        <v>17</v>
      </c>
      <c r="H105">
        <v>17</v>
      </c>
      <c r="I105">
        <v>17</v>
      </c>
      <c r="J105">
        <v>17</v>
      </c>
      <c r="L105" s="3">
        <v>0</v>
      </c>
      <c r="M105" s="3">
        <v>0</v>
      </c>
      <c r="N105" s="3">
        <v>0</v>
      </c>
      <c r="O105" s="3">
        <v>190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8">
        <f>+Tabla3[[#This Row],[V GRAVADAS]]</f>
        <v>190</v>
      </c>
      <c r="V105" t="s">
        <v>70</v>
      </c>
    </row>
    <row r="106" spans="1:22" hidden="1" x14ac:dyDescent="0.25">
      <c r="A106" t="s">
        <v>537</v>
      </c>
      <c r="B106" s="1" t="s">
        <v>551</v>
      </c>
      <c r="C106" t="s">
        <v>1</v>
      </c>
      <c r="D106" t="s">
        <v>92</v>
      </c>
      <c r="E106" t="s">
        <v>524</v>
      </c>
      <c r="F106" t="s">
        <v>525</v>
      </c>
      <c r="G106">
        <v>18</v>
      </c>
      <c r="H106">
        <v>18</v>
      </c>
      <c r="I106">
        <v>18</v>
      </c>
      <c r="J106">
        <v>18</v>
      </c>
      <c r="L106" s="3">
        <v>0</v>
      </c>
      <c r="M106" s="3">
        <v>0</v>
      </c>
      <c r="N106" s="3">
        <v>0</v>
      </c>
      <c r="O106" s="3">
        <v>190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8">
        <f>+Tabla3[[#This Row],[V GRAVADAS]]</f>
        <v>190</v>
      </c>
      <c r="V106" t="s">
        <v>70</v>
      </c>
    </row>
    <row r="107" spans="1:22" hidden="1" x14ac:dyDescent="0.25">
      <c r="A107" t="s">
        <v>537</v>
      </c>
      <c r="B107" s="1" t="s">
        <v>552</v>
      </c>
      <c r="C107" t="s">
        <v>1</v>
      </c>
      <c r="D107" t="s">
        <v>92</v>
      </c>
      <c r="E107" t="s">
        <v>524</v>
      </c>
      <c r="F107" t="s">
        <v>525</v>
      </c>
      <c r="G107">
        <v>19</v>
      </c>
      <c r="H107">
        <v>19</v>
      </c>
      <c r="I107">
        <v>19</v>
      </c>
      <c r="J107">
        <v>19</v>
      </c>
      <c r="L107" s="3">
        <v>0</v>
      </c>
      <c r="M107" s="3">
        <v>0</v>
      </c>
      <c r="N107" s="3">
        <v>0</v>
      </c>
      <c r="O107" s="3">
        <v>197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8">
        <f>+Tabla3[[#This Row],[V GRAVADAS]]</f>
        <v>197</v>
      </c>
      <c r="V107" t="s">
        <v>70</v>
      </c>
    </row>
    <row r="108" spans="1:22" hidden="1" x14ac:dyDescent="0.25">
      <c r="A108" t="s">
        <v>537</v>
      </c>
      <c r="B108" s="1" t="s">
        <v>552</v>
      </c>
      <c r="C108" t="s">
        <v>1</v>
      </c>
      <c r="D108" t="s">
        <v>92</v>
      </c>
      <c r="E108" t="s">
        <v>524</v>
      </c>
      <c r="F108" t="s">
        <v>525</v>
      </c>
      <c r="G108">
        <v>20</v>
      </c>
      <c r="H108">
        <v>20</v>
      </c>
      <c r="I108">
        <v>20</v>
      </c>
      <c r="J108">
        <v>20</v>
      </c>
      <c r="L108" s="3">
        <v>0</v>
      </c>
      <c r="M108" s="3">
        <v>0</v>
      </c>
      <c r="N108" s="3">
        <v>0</v>
      </c>
      <c r="O108" s="3">
        <v>190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8">
        <f>+Tabla3[[#This Row],[V GRAVADAS]]</f>
        <v>190</v>
      </c>
      <c r="V108" t="s">
        <v>70</v>
      </c>
    </row>
    <row r="109" spans="1:22" hidden="1" x14ac:dyDescent="0.25">
      <c r="A109" t="s">
        <v>537</v>
      </c>
      <c r="B109" s="1" t="s">
        <v>552</v>
      </c>
      <c r="C109" t="s">
        <v>1</v>
      </c>
      <c r="D109" t="s">
        <v>92</v>
      </c>
      <c r="E109" t="s">
        <v>524</v>
      </c>
      <c r="F109" t="s">
        <v>525</v>
      </c>
      <c r="G109">
        <v>21</v>
      </c>
      <c r="H109">
        <v>21</v>
      </c>
      <c r="I109">
        <v>21</v>
      </c>
      <c r="J109">
        <v>21</v>
      </c>
      <c r="L109" s="3">
        <v>0</v>
      </c>
      <c r="M109" s="3">
        <v>0</v>
      </c>
      <c r="N109" s="3">
        <v>0</v>
      </c>
      <c r="O109" s="3">
        <v>190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8">
        <f>+Tabla3[[#This Row],[V GRAVADAS]]</f>
        <v>190</v>
      </c>
      <c r="V109" t="s">
        <v>70</v>
      </c>
    </row>
    <row r="110" spans="1:22" hidden="1" x14ac:dyDescent="0.25">
      <c r="A110" t="s">
        <v>537</v>
      </c>
      <c r="B110" s="1" t="s">
        <v>552</v>
      </c>
      <c r="C110" t="s">
        <v>1</v>
      </c>
      <c r="D110" t="s">
        <v>92</v>
      </c>
      <c r="E110" t="s">
        <v>524</v>
      </c>
      <c r="F110" t="s">
        <v>525</v>
      </c>
      <c r="G110">
        <v>22</v>
      </c>
      <c r="H110">
        <v>22</v>
      </c>
      <c r="I110">
        <v>22</v>
      </c>
      <c r="J110">
        <v>22</v>
      </c>
      <c r="L110" s="3">
        <v>0</v>
      </c>
      <c r="M110" s="3">
        <v>0</v>
      </c>
      <c r="N110" s="3">
        <v>0</v>
      </c>
      <c r="O110" s="3">
        <v>190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8">
        <f>+Tabla3[[#This Row],[V GRAVADAS]]</f>
        <v>190</v>
      </c>
      <c r="V110" t="s">
        <v>70</v>
      </c>
    </row>
    <row r="111" spans="1:22" hidden="1" x14ac:dyDescent="0.25">
      <c r="A111" t="s">
        <v>537</v>
      </c>
      <c r="B111" s="1" t="s">
        <v>553</v>
      </c>
      <c r="C111" t="s">
        <v>1</v>
      </c>
      <c r="D111" t="s">
        <v>92</v>
      </c>
      <c r="E111" t="s">
        <v>524</v>
      </c>
      <c r="F111" t="s">
        <v>525</v>
      </c>
      <c r="G111">
        <v>23</v>
      </c>
      <c r="H111">
        <v>23</v>
      </c>
      <c r="I111">
        <v>23</v>
      </c>
      <c r="J111">
        <v>23</v>
      </c>
      <c r="L111" s="3">
        <v>0</v>
      </c>
      <c r="M111" s="3">
        <v>0</v>
      </c>
      <c r="N111" s="3">
        <v>0</v>
      </c>
      <c r="O111" s="3">
        <v>190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8">
        <f>+Tabla3[[#This Row],[V GRAVADAS]]</f>
        <v>190</v>
      </c>
      <c r="V111" t="s">
        <v>70</v>
      </c>
    </row>
    <row r="112" spans="1:22" hidden="1" x14ac:dyDescent="0.25">
      <c r="A112" t="s">
        <v>537</v>
      </c>
      <c r="B112" s="1" t="s">
        <v>554</v>
      </c>
      <c r="C112" t="s">
        <v>1</v>
      </c>
      <c r="D112" t="s">
        <v>92</v>
      </c>
      <c r="E112" t="s">
        <v>524</v>
      </c>
      <c r="F112" t="s">
        <v>525</v>
      </c>
      <c r="G112">
        <v>24</v>
      </c>
      <c r="H112">
        <v>24</v>
      </c>
      <c r="I112">
        <v>24</v>
      </c>
      <c r="J112">
        <v>24</v>
      </c>
      <c r="L112" s="3">
        <v>0</v>
      </c>
      <c r="M112" s="3">
        <v>0</v>
      </c>
      <c r="N112" s="3">
        <v>0</v>
      </c>
      <c r="O112" s="3">
        <v>191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8">
        <f>+Tabla3[[#This Row],[V GRAVADAS]]</f>
        <v>191</v>
      </c>
      <c r="V112" t="s">
        <v>70</v>
      </c>
    </row>
    <row r="113" spans="1:22" hidden="1" x14ac:dyDescent="0.25">
      <c r="A113" t="s">
        <v>537</v>
      </c>
      <c r="B113" s="1" t="s">
        <v>544</v>
      </c>
      <c r="C113" t="s">
        <v>1</v>
      </c>
      <c r="D113" t="s">
        <v>92</v>
      </c>
      <c r="E113" t="s">
        <v>524</v>
      </c>
      <c r="F113" t="s">
        <v>525</v>
      </c>
      <c r="G113">
        <v>25</v>
      </c>
      <c r="H113">
        <v>25</v>
      </c>
      <c r="I113">
        <v>25</v>
      </c>
      <c r="J113">
        <v>25</v>
      </c>
      <c r="L113" s="3">
        <v>0</v>
      </c>
      <c r="M113" s="3">
        <v>0</v>
      </c>
      <c r="N113" s="3">
        <v>0</v>
      </c>
      <c r="O113" s="3">
        <v>190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8">
        <f>+Tabla3[[#This Row],[V GRAVADAS]]</f>
        <v>190</v>
      </c>
      <c r="V113" t="s">
        <v>70</v>
      </c>
    </row>
    <row r="114" spans="1:22" hidden="1" x14ac:dyDescent="0.25">
      <c r="A114" t="s">
        <v>537</v>
      </c>
      <c r="B114" s="1" t="s">
        <v>555</v>
      </c>
      <c r="C114" t="s">
        <v>1</v>
      </c>
      <c r="D114" t="s">
        <v>92</v>
      </c>
      <c r="E114" t="s">
        <v>524</v>
      </c>
      <c r="F114" t="s">
        <v>525</v>
      </c>
      <c r="G114">
        <v>26</v>
      </c>
      <c r="H114">
        <v>26</v>
      </c>
      <c r="I114">
        <v>26</v>
      </c>
      <c r="J114">
        <v>26</v>
      </c>
      <c r="L114" s="3">
        <v>0</v>
      </c>
      <c r="M114" s="3">
        <v>0</v>
      </c>
      <c r="N114" s="3">
        <v>0</v>
      </c>
      <c r="O114" s="3">
        <v>190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8">
        <f>+Tabla3[[#This Row],[V GRAVADAS]]</f>
        <v>190</v>
      </c>
      <c r="V114" t="s">
        <v>70</v>
      </c>
    </row>
    <row r="115" spans="1:22" hidden="1" x14ac:dyDescent="0.25">
      <c r="A115" t="s">
        <v>537</v>
      </c>
      <c r="B115" s="1" t="s">
        <v>555</v>
      </c>
      <c r="C115" t="s">
        <v>1</v>
      </c>
      <c r="D115" t="s">
        <v>92</v>
      </c>
      <c r="E115" t="s">
        <v>524</v>
      </c>
      <c r="F115" t="s">
        <v>525</v>
      </c>
      <c r="G115">
        <v>27</v>
      </c>
      <c r="H115">
        <v>27</v>
      </c>
      <c r="I115">
        <v>27</v>
      </c>
      <c r="J115">
        <v>27</v>
      </c>
      <c r="L115" s="3">
        <v>0</v>
      </c>
      <c r="M115" s="3">
        <v>0</v>
      </c>
      <c r="N115" s="3">
        <v>0</v>
      </c>
      <c r="O115" s="3">
        <v>190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8">
        <f>+Tabla3[[#This Row],[V GRAVADAS]]</f>
        <v>190</v>
      </c>
      <c r="V115" t="s">
        <v>70</v>
      </c>
    </row>
    <row r="116" spans="1:22" hidden="1" x14ac:dyDescent="0.25">
      <c r="A116" t="s">
        <v>537</v>
      </c>
      <c r="B116" s="1" t="s">
        <v>555</v>
      </c>
      <c r="C116" t="s">
        <v>1</v>
      </c>
      <c r="D116" t="s">
        <v>92</v>
      </c>
      <c r="E116" t="s">
        <v>524</v>
      </c>
      <c r="F116" t="s">
        <v>525</v>
      </c>
      <c r="G116">
        <v>28</v>
      </c>
      <c r="H116">
        <v>28</v>
      </c>
      <c r="I116">
        <v>28</v>
      </c>
      <c r="J116">
        <v>28</v>
      </c>
      <c r="L116" s="3">
        <v>0</v>
      </c>
      <c r="M116" s="3">
        <v>0</v>
      </c>
      <c r="N116" s="3">
        <v>0</v>
      </c>
      <c r="O116" s="3">
        <v>190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8">
        <f>+Tabla3[[#This Row],[V GRAVADAS]]</f>
        <v>190</v>
      </c>
      <c r="V116" t="s">
        <v>70</v>
      </c>
    </row>
    <row r="117" spans="1:22" hidden="1" x14ac:dyDescent="0.25">
      <c r="A117" t="s">
        <v>537</v>
      </c>
      <c r="B117" s="1" t="s">
        <v>556</v>
      </c>
      <c r="C117" t="s">
        <v>1</v>
      </c>
      <c r="D117" t="s">
        <v>92</v>
      </c>
      <c r="E117" t="s">
        <v>524</v>
      </c>
      <c r="F117" t="s">
        <v>525</v>
      </c>
      <c r="G117">
        <v>29</v>
      </c>
      <c r="H117">
        <v>29</v>
      </c>
      <c r="I117">
        <v>29</v>
      </c>
      <c r="J117">
        <v>29</v>
      </c>
      <c r="L117" s="3">
        <v>0</v>
      </c>
      <c r="M117" s="3">
        <v>0</v>
      </c>
      <c r="N117" s="3">
        <v>0</v>
      </c>
      <c r="O117" s="3">
        <v>190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8">
        <f>+Tabla3[[#This Row],[V GRAVADAS]]</f>
        <v>190</v>
      </c>
      <c r="V117" t="s">
        <v>70</v>
      </c>
    </row>
    <row r="118" spans="1:22" hidden="1" x14ac:dyDescent="0.25">
      <c r="A118" t="s">
        <v>537</v>
      </c>
      <c r="B118" s="1" t="s">
        <v>556</v>
      </c>
      <c r="C118" t="s">
        <v>1</v>
      </c>
      <c r="D118" t="s">
        <v>92</v>
      </c>
      <c r="E118" t="s">
        <v>524</v>
      </c>
      <c r="F118" t="s">
        <v>525</v>
      </c>
      <c r="G118">
        <v>30</v>
      </c>
      <c r="H118">
        <v>30</v>
      </c>
      <c r="I118">
        <v>30</v>
      </c>
      <c r="J118">
        <v>30</v>
      </c>
      <c r="L118" s="3">
        <v>0</v>
      </c>
      <c r="M118" s="3">
        <v>0</v>
      </c>
      <c r="N118" s="3">
        <v>0</v>
      </c>
      <c r="O118" s="3">
        <v>190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8">
        <f>+Tabla3[[#This Row],[V GRAVADAS]]</f>
        <v>190</v>
      </c>
      <c r="V118" t="s">
        <v>70</v>
      </c>
    </row>
    <row r="119" spans="1:22" hidden="1" x14ac:dyDescent="0.25">
      <c r="A119" t="s">
        <v>537</v>
      </c>
      <c r="B119" s="1" t="s">
        <v>556</v>
      </c>
      <c r="C119" t="s">
        <v>1</v>
      </c>
      <c r="D119" t="s">
        <v>92</v>
      </c>
      <c r="E119" t="s">
        <v>524</v>
      </c>
      <c r="F119" t="s">
        <v>525</v>
      </c>
      <c r="G119">
        <v>31</v>
      </c>
      <c r="H119">
        <v>31</v>
      </c>
      <c r="I119">
        <v>31</v>
      </c>
      <c r="J119">
        <v>31</v>
      </c>
      <c r="L119" s="3">
        <v>0</v>
      </c>
      <c r="M119" s="3">
        <v>0</v>
      </c>
      <c r="N119" s="3">
        <v>0</v>
      </c>
      <c r="O119" s="3">
        <v>192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8">
        <f>+Tabla3[[#This Row],[V GRAVADAS]]</f>
        <v>192</v>
      </c>
      <c r="V119" t="s">
        <v>70</v>
      </c>
    </row>
    <row r="120" spans="1:22" hidden="1" x14ac:dyDescent="0.25">
      <c r="A120" t="s">
        <v>537</v>
      </c>
      <c r="B120" s="1" t="s">
        <v>557</v>
      </c>
      <c r="C120" t="s">
        <v>1</v>
      </c>
      <c r="D120" t="s">
        <v>92</v>
      </c>
      <c r="E120" t="s">
        <v>524</v>
      </c>
      <c r="F120" t="s">
        <v>525</v>
      </c>
      <c r="G120">
        <v>32</v>
      </c>
      <c r="H120">
        <v>32</v>
      </c>
      <c r="I120">
        <v>32</v>
      </c>
      <c r="J120">
        <v>32</v>
      </c>
      <c r="L120" s="3">
        <v>0</v>
      </c>
      <c r="M120" s="3">
        <v>0</v>
      </c>
      <c r="N120" s="3">
        <v>0</v>
      </c>
      <c r="O120" s="3">
        <v>192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8">
        <f>+Tabla3[[#This Row],[V GRAVADAS]]</f>
        <v>192</v>
      </c>
      <c r="V120" t="s">
        <v>70</v>
      </c>
    </row>
    <row r="121" spans="1:22" hidden="1" x14ac:dyDescent="0.25">
      <c r="A121" t="s">
        <v>537</v>
      </c>
      <c r="B121" s="1" t="s">
        <v>557</v>
      </c>
      <c r="C121" t="s">
        <v>1</v>
      </c>
      <c r="D121" t="s">
        <v>92</v>
      </c>
      <c r="E121" t="s">
        <v>524</v>
      </c>
      <c r="F121" t="s">
        <v>525</v>
      </c>
      <c r="G121">
        <v>33</v>
      </c>
      <c r="H121">
        <v>33</v>
      </c>
      <c r="I121">
        <v>33</v>
      </c>
      <c r="J121">
        <v>33</v>
      </c>
      <c r="L121" s="3">
        <v>0</v>
      </c>
      <c r="M121" s="3">
        <v>0</v>
      </c>
      <c r="N121" s="3">
        <v>0</v>
      </c>
      <c r="O121" s="3">
        <v>190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8">
        <f>+Tabla3[[#This Row],[V GRAVADAS]]</f>
        <v>190</v>
      </c>
      <c r="V121" t="s">
        <v>70</v>
      </c>
    </row>
    <row r="122" spans="1:22" hidden="1" x14ac:dyDescent="0.25">
      <c r="A122" t="s">
        <v>537</v>
      </c>
      <c r="B122" s="1" t="s">
        <v>558</v>
      </c>
      <c r="C122" t="s">
        <v>1</v>
      </c>
      <c r="D122" t="s">
        <v>92</v>
      </c>
      <c r="E122" t="s">
        <v>524</v>
      </c>
      <c r="F122" t="s">
        <v>525</v>
      </c>
      <c r="G122">
        <v>34</v>
      </c>
      <c r="H122">
        <v>34</v>
      </c>
      <c r="I122">
        <v>34</v>
      </c>
      <c r="J122">
        <v>34</v>
      </c>
      <c r="L122" s="3">
        <v>0</v>
      </c>
      <c r="M122" s="3">
        <v>0</v>
      </c>
      <c r="N122" s="3">
        <v>0</v>
      </c>
      <c r="O122" s="3">
        <v>190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8">
        <f>+Tabla3[[#This Row],[V GRAVADAS]]</f>
        <v>190</v>
      </c>
      <c r="V122" t="s">
        <v>70</v>
      </c>
    </row>
    <row r="123" spans="1:22" hidden="1" x14ac:dyDescent="0.25">
      <c r="A123" t="s">
        <v>537</v>
      </c>
      <c r="B123" s="1" t="s">
        <v>558</v>
      </c>
      <c r="C123" t="s">
        <v>1</v>
      </c>
      <c r="D123" t="s">
        <v>92</v>
      </c>
      <c r="E123" t="s">
        <v>524</v>
      </c>
      <c r="F123" t="s">
        <v>525</v>
      </c>
      <c r="G123">
        <v>35</v>
      </c>
      <c r="H123">
        <v>35</v>
      </c>
      <c r="I123">
        <v>35</v>
      </c>
      <c r="J123">
        <v>35</v>
      </c>
      <c r="L123" s="3">
        <v>0</v>
      </c>
      <c r="M123" s="3">
        <v>0</v>
      </c>
      <c r="N123" s="3">
        <v>0</v>
      </c>
      <c r="O123" s="3">
        <v>190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8">
        <f>+Tabla3[[#This Row],[V GRAVADAS]]</f>
        <v>190</v>
      </c>
      <c r="V123" t="s">
        <v>70</v>
      </c>
    </row>
    <row r="124" spans="1:22" hidden="1" x14ac:dyDescent="0.25">
      <c r="A124" t="s">
        <v>537</v>
      </c>
      <c r="B124" s="1" t="s">
        <v>558</v>
      </c>
      <c r="C124" t="s">
        <v>1</v>
      </c>
      <c r="D124" t="s">
        <v>92</v>
      </c>
      <c r="E124" t="s">
        <v>524</v>
      </c>
      <c r="F124" t="s">
        <v>525</v>
      </c>
      <c r="G124">
        <v>36</v>
      </c>
      <c r="H124">
        <v>36</v>
      </c>
      <c r="I124">
        <v>36</v>
      </c>
      <c r="J124">
        <v>36</v>
      </c>
      <c r="L124" s="3">
        <v>0</v>
      </c>
      <c r="M124" s="3">
        <v>0</v>
      </c>
      <c r="N124" s="3">
        <v>0</v>
      </c>
      <c r="O124" s="3">
        <v>190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8">
        <f>+Tabla3[[#This Row],[V GRAVADAS]]</f>
        <v>190</v>
      </c>
      <c r="V124" t="s">
        <v>70</v>
      </c>
    </row>
    <row r="125" spans="1:22" hidden="1" x14ac:dyDescent="0.25">
      <c r="A125" t="s">
        <v>537</v>
      </c>
      <c r="B125" s="1" t="s">
        <v>558</v>
      </c>
      <c r="C125" t="s">
        <v>1</v>
      </c>
      <c r="D125" t="s">
        <v>92</v>
      </c>
      <c r="E125" t="s">
        <v>524</v>
      </c>
      <c r="F125" t="s">
        <v>525</v>
      </c>
      <c r="G125">
        <v>37</v>
      </c>
      <c r="H125">
        <v>37</v>
      </c>
      <c r="I125">
        <v>37</v>
      </c>
      <c r="J125">
        <v>37</v>
      </c>
      <c r="L125" s="3">
        <v>0</v>
      </c>
      <c r="M125" s="3">
        <v>0</v>
      </c>
      <c r="N125" s="3">
        <v>0</v>
      </c>
      <c r="O125" s="3">
        <v>190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8">
        <f>+Tabla3[[#This Row],[V GRAVADAS]]</f>
        <v>190</v>
      </c>
      <c r="V125" t="s">
        <v>70</v>
      </c>
    </row>
    <row r="126" spans="1:22" hidden="1" x14ac:dyDescent="0.25">
      <c r="A126" t="s">
        <v>537</v>
      </c>
      <c r="B126" s="1" t="s">
        <v>558</v>
      </c>
      <c r="C126" t="s">
        <v>1</v>
      </c>
      <c r="D126" t="s">
        <v>92</v>
      </c>
      <c r="E126" t="s">
        <v>524</v>
      </c>
      <c r="F126" t="s">
        <v>525</v>
      </c>
      <c r="G126">
        <v>38</v>
      </c>
      <c r="H126">
        <v>38</v>
      </c>
      <c r="I126">
        <v>38</v>
      </c>
      <c r="J126">
        <v>38</v>
      </c>
      <c r="L126" s="3">
        <v>0</v>
      </c>
      <c r="M126" s="3">
        <v>0</v>
      </c>
      <c r="N126" s="3">
        <v>0</v>
      </c>
      <c r="O126" s="3">
        <v>190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8">
        <f>+Tabla3[[#This Row],[V GRAVADAS]]</f>
        <v>190</v>
      </c>
      <c r="V126" t="s">
        <v>70</v>
      </c>
    </row>
    <row r="127" spans="1:22" hidden="1" x14ac:dyDescent="0.25">
      <c r="A127" t="s">
        <v>537</v>
      </c>
      <c r="B127" s="1" t="s">
        <v>559</v>
      </c>
      <c r="C127" t="s">
        <v>1</v>
      </c>
      <c r="D127" t="s">
        <v>92</v>
      </c>
      <c r="E127" t="s">
        <v>524</v>
      </c>
      <c r="F127" t="s">
        <v>525</v>
      </c>
      <c r="G127">
        <v>39</v>
      </c>
      <c r="H127">
        <v>39</v>
      </c>
      <c r="I127">
        <v>39</v>
      </c>
      <c r="J127">
        <v>39</v>
      </c>
      <c r="L127" s="3">
        <v>0</v>
      </c>
      <c r="M127" s="3">
        <v>0</v>
      </c>
      <c r="N127" s="3">
        <v>0</v>
      </c>
      <c r="O127" s="3">
        <v>190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8">
        <f>+Tabla3[[#This Row],[V GRAVADAS]]</f>
        <v>190</v>
      </c>
      <c r="V127" t="s">
        <v>70</v>
      </c>
    </row>
    <row r="128" spans="1:22" hidden="1" x14ac:dyDescent="0.25">
      <c r="A128" t="s">
        <v>537</v>
      </c>
      <c r="B128" s="1" t="s">
        <v>560</v>
      </c>
      <c r="C128" t="s">
        <v>1</v>
      </c>
      <c r="D128" t="s">
        <v>92</v>
      </c>
      <c r="E128" t="s">
        <v>524</v>
      </c>
      <c r="F128" t="s">
        <v>525</v>
      </c>
      <c r="G128">
        <v>40</v>
      </c>
      <c r="H128">
        <v>40</v>
      </c>
      <c r="I128">
        <v>40</v>
      </c>
      <c r="J128">
        <v>40</v>
      </c>
      <c r="L128" s="3">
        <v>0</v>
      </c>
      <c r="M128" s="3">
        <v>0</v>
      </c>
      <c r="N128" s="3">
        <v>0</v>
      </c>
      <c r="O128" s="3">
        <v>192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8">
        <f>+Tabla3[[#This Row],[V GRAVADAS]]</f>
        <v>192</v>
      </c>
      <c r="V128" t="s">
        <v>70</v>
      </c>
    </row>
    <row r="129" spans="1:22" hidden="1" x14ac:dyDescent="0.25">
      <c r="A129" t="s">
        <v>537</v>
      </c>
      <c r="B129" s="1" t="s">
        <v>561</v>
      </c>
      <c r="C129" t="s">
        <v>1</v>
      </c>
      <c r="D129" t="s">
        <v>92</v>
      </c>
      <c r="E129" t="s">
        <v>524</v>
      </c>
      <c r="F129" t="s">
        <v>525</v>
      </c>
      <c r="G129">
        <v>41</v>
      </c>
      <c r="H129">
        <v>41</v>
      </c>
      <c r="I129">
        <v>41</v>
      </c>
      <c r="J129">
        <v>41</v>
      </c>
      <c r="L129" s="3">
        <v>0</v>
      </c>
      <c r="M129" s="3">
        <v>0</v>
      </c>
      <c r="N129" s="3">
        <v>0</v>
      </c>
      <c r="O129" s="3">
        <v>192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8">
        <f>+Tabla3[[#This Row],[V GRAVADAS]]</f>
        <v>192</v>
      </c>
      <c r="V129" t="s">
        <v>70</v>
      </c>
    </row>
    <row r="130" spans="1:22" hidden="1" x14ac:dyDescent="0.25">
      <c r="A130" t="s">
        <v>537</v>
      </c>
      <c r="B130" s="1" t="s">
        <v>545</v>
      </c>
      <c r="C130" t="s">
        <v>1</v>
      </c>
      <c r="D130" t="s">
        <v>92</v>
      </c>
      <c r="E130" t="s">
        <v>524</v>
      </c>
      <c r="F130" t="s">
        <v>525</v>
      </c>
      <c r="G130">
        <v>42</v>
      </c>
      <c r="H130">
        <v>42</v>
      </c>
      <c r="I130">
        <v>42</v>
      </c>
      <c r="J130">
        <v>42</v>
      </c>
      <c r="L130" s="3">
        <v>0</v>
      </c>
      <c r="M130" s="3">
        <v>0</v>
      </c>
      <c r="N130" s="3">
        <v>0</v>
      </c>
      <c r="O130" s="3">
        <v>190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8">
        <f>+Tabla3[[#This Row],[V GRAVADAS]]</f>
        <v>190</v>
      </c>
      <c r="V130" t="s">
        <v>70</v>
      </c>
    </row>
    <row r="131" spans="1:22" hidden="1" x14ac:dyDescent="0.25">
      <c r="A131" t="s">
        <v>537</v>
      </c>
      <c r="B131" s="1" t="s">
        <v>545</v>
      </c>
      <c r="C131" t="s">
        <v>1</v>
      </c>
      <c r="D131" t="s">
        <v>92</v>
      </c>
      <c r="E131" t="s">
        <v>524</v>
      </c>
      <c r="F131" t="s">
        <v>525</v>
      </c>
      <c r="G131">
        <v>43</v>
      </c>
      <c r="H131">
        <v>43</v>
      </c>
      <c r="I131">
        <v>43</v>
      </c>
      <c r="J131">
        <v>43</v>
      </c>
      <c r="L131" s="3">
        <v>0</v>
      </c>
      <c r="M131" s="3">
        <v>0</v>
      </c>
      <c r="N131" s="3">
        <v>0</v>
      </c>
      <c r="O131" s="3">
        <v>190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8">
        <f>+Tabla3[[#This Row],[V GRAVADAS]]</f>
        <v>190</v>
      </c>
      <c r="V131" t="s">
        <v>70</v>
      </c>
    </row>
    <row r="132" spans="1:22" hidden="1" x14ac:dyDescent="0.25">
      <c r="A132" t="s">
        <v>537</v>
      </c>
      <c r="B132" s="1" t="s">
        <v>545</v>
      </c>
      <c r="C132" t="s">
        <v>1</v>
      </c>
      <c r="D132" t="s">
        <v>92</v>
      </c>
      <c r="E132" t="s">
        <v>524</v>
      </c>
      <c r="F132" t="s">
        <v>525</v>
      </c>
      <c r="G132">
        <v>44</v>
      </c>
      <c r="H132">
        <v>44</v>
      </c>
      <c r="I132">
        <v>44</v>
      </c>
      <c r="J132">
        <v>44</v>
      </c>
      <c r="L132" s="3">
        <v>0</v>
      </c>
      <c r="M132" s="3">
        <v>0</v>
      </c>
      <c r="N132" s="3">
        <v>0</v>
      </c>
      <c r="O132" s="3">
        <v>190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8">
        <f>+Tabla3[[#This Row],[V GRAVADAS]]</f>
        <v>190</v>
      </c>
      <c r="V132" t="s">
        <v>70</v>
      </c>
    </row>
    <row r="133" spans="1:22" hidden="1" x14ac:dyDescent="0.25">
      <c r="A133" t="s">
        <v>537</v>
      </c>
      <c r="B133" s="1" t="s">
        <v>545</v>
      </c>
      <c r="C133" t="s">
        <v>1</v>
      </c>
      <c r="D133" t="s">
        <v>92</v>
      </c>
      <c r="E133" t="s">
        <v>524</v>
      </c>
      <c r="F133" t="s">
        <v>525</v>
      </c>
      <c r="G133">
        <v>45</v>
      </c>
      <c r="H133">
        <v>45</v>
      </c>
      <c r="I133">
        <v>45</v>
      </c>
      <c r="J133">
        <v>45</v>
      </c>
      <c r="L133" s="3">
        <v>0</v>
      </c>
      <c r="M133" s="3">
        <v>0</v>
      </c>
      <c r="N133" s="3">
        <v>0</v>
      </c>
      <c r="O133" s="3">
        <v>190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8">
        <f>+Tabla3[[#This Row],[V GRAVADAS]]</f>
        <v>190</v>
      </c>
      <c r="V133" t="s">
        <v>70</v>
      </c>
    </row>
    <row r="134" spans="1:22" hidden="1" x14ac:dyDescent="0.25">
      <c r="A134" t="s">
        <v>537</v>
      </c>
      <c r="B134" s="1" t="s">
        <v>542</v>
      </c>
      <c r="C134" t="s">
        <v>1</v>
      </c>
      <c r="D134" t="s">
        <v>92</v>
      </c>
      <c r="E134" t="s">
        <v>524</v>
      </c>
      <c r="F134" t="s">
        <v>525</v>
      </c>
      <c r="G134">
        <v>46</v>
      </c>
      <c r="H134">
        <v>46</v>
      </c>
      <c r="I134">
        <v>46</v>
      </c>
      <c r="J134">
        <v>46</v>
      </c>
      <c r="L134" s="3">
        <v>0</v>
      </c>
      <c r="M134" s="3">
        <v>0</v>
      </c>
      <c r="N134" s="3">
        <v>0</v>
      </c>
      <c r="O134" s="3">
        <v>192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8">
        <f>+Tabla3[[#This Row],[V GRAVADAS]]</f>
        <v>192</v>
      </c>
      <c r="V134" t="s">
        <v>70</v>
      </c>
    </row>
    <row r="135" spans="1:22" hidden="1" x14ac:dyDescent="0.25">
      <c r="A135" t="s">
        <v>537</v>
      </c>
      <c r="B135" s="1" t="s">
        <v>562</v>
      </c>
      <c r="C135" t="s">
        <v>1</v>
      </c>
      <c r="D135" t="s">
        <v>92</v>
      </c>
      <c r="E135" t="s">
        <v>524</v>
      </c>
      <c r="F135" t="s">
        <v>525</v>
      </c>
      <c r="G135">
        <v>47</v>
      </c>
      <c r="H135">
        <v>47</v>
      </c>
      <c r="I135">
        <v>47</v>
      </c>
      <c r="J135">
        <v>47</v>
      </c>
      <c r="L135" s="3">
        <v>0</v>
      </c>
      <c r="M135" s="3">
        <v>0</v>
      </c>
      <c r="N135" s="3">
        <v>0</v>
      </c>
      <c r="O135" s="3">
        <v>190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8">
        <f>+Tabla3[[#This Row],[V GRAVADAS]]</f>
        <v>190</v>
      </c>
      <c r="V135" t="s">
        <v>70</v>
      </c>
    </row>
    <row r="136" spans="1:22" hidden="1" x14ac:dyDescent="0.25">
      <c r="A136" t="s">
        <v>537</v>
      </c>
      <c r="B136" s="1" t="s">
        <v>562</v>
      </c>
      <c r="C136" t="s">
        <v>1</v>
      </c>
      <c r="D136" t="s">
        <v>92</v>
      </c>
      <c r="E136" t="s">
        <v>524</v>
      </c>
      <c r="F136" t="s">
        <v>525</v>
      </c>
      <c r="G136">
        <v>48</v>
      </c>
      <c r="H136">
        <v>48</v>
      </c>
      <c r="I136">
        <v>48</v>
      </c>
      <c r="J136">
        <v>48</v>
      </c>
      <c r="L136" s="3">
        <v>0</v>
      </c>
      <c r="M136" s="3">
        <v>0</v>
      </c>
      <c r="N136" s="3">
        <v>0</v>
      </c>
      <c r="O136" s="3">
        <v>190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8">
        <f>+Tabla3[[#This Row],[V GRAVADAS]]</f>
        <v>190</v>
      </c>
      <c r="V136" t="s">
        <v>70</v>
      </c>
    </row>
    <row r="137" spans="1:22" hidden="1" x14ac:dyDescent="0.25">
      <c r="A137" t="s">
        <v>537</v>
      </c>
      <c r="B137" s="1" t="s">
        <v>562</v>
      </c>
      <c r="C137" t="s">
        <v>1</v>
      </c>
      <c r="D137" t="s">
        <v>92</v>
      </c>
      <c r="E137" t="s">
        <v>524</v>
      </c>
      <c r="F137" t="s">
        <v>525</v>
      </c>
      <c r="G137">
        <v>49</v>
      </c>
      <c r="H137">
        <v>49</v>
      </c>
      <c r="I137">
        <v>49</v>
      </c>
      <c r="J137">
        <v>49</v>
      </c>
      <c r="L137" s="3">
        <v>0</v>
      </c>
      <c r="M137" s="3">
        <v>0</v>
      </c>
      <c r="N137" s="3">
        <v>0</v>
      </c>
      <c r="O137" s="3">
        <v>192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8">
        <f>+Tabla3[[#This Row],[V GRAVADAS]]</f>
        <v>192</v>
      </c>
      <c r="V137" t="s">
        <v>70</v>
      </c>
    </row>
    <row r="138" spans="1:22" hidden="1" x14ac:dyDescent="0.25">
      <c r="A138" t="s">
        <v>537</v>
      </c>
      <c r="B138" s="1" t="s">
        <v>563</v>
      </c>
      <c r="C138" t="s">
        <v>1</v>
      </c>
      <c r="D138" t="s">
        <v>92</v>
      </c>
      <c r="E138" t="s">
        <v>524</v>
      </c>
      <c r="F138" t="s">
        <v>525</v>
      </c>
      <c r="G138">
        <v>50</v>
      </c>
      <c r="H138">
        <v>50</v>
      </c>
      <c r="I138">
        <v>50</v>
      </c>
      <c r="J138">
        <v>50</v>
      </c>
      <c r="L138" s="3">
        <v>0</v>
      </c>
      <c r="M138" s="3">
        <v>0</v>
      </c>
      <c r="N138" s="3">
        <v>0</v>
      </c>
      <c r="O138" s="3">
        <v>190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8">
        <f>+Tabla3[[#This Row],[V GRAVADAS]]</f>
        <v>190</v>
      </c>
      <c r="V138" t="s">
        <v>70</v>
      </c>
    </row>
    <row r="139" spans="1:22" hidden="1" x14ac:dyDescent="0.25">
      <c r="A139" t="s">
        <v>537</v>
      </c>
      <c r="B139" s="1" t="s">
        <v>564</v>
      </c>
      <c r="C139" t="s">
        <v>1</v>
      </c>
      <c r="D139" t="s">
        <v>92</v>
      </c>
      <c r="E139" t="s">
        <v>524</v>
      </c>
      <c r="F139" t="s">
        <v>525</v>
      </c>
      <c r="G139">
        <v>51</v>
      </c>
      <c r="H139">
        <v>51</v>
      </c>
      <c r="I139">
        <v>51</v>
      </c>
      <c r="J139">
        <v>51</v>
      </c>
      <c r="L139" s="3">
        <v>0</v>
      </c>
      <c r="M139" s="3">
        <v>0</v>
      </c>
      <c r="N139" s="3">
        <v>0</v>
      </c>
      <c r="O139" s="3">
        <v>190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8">
        <f>+Tabla3[[#This Row],[V GRAVADAS]]</f>
        <v>190</v>
      </c>
      <c r="V139" t="s">
        <v>70</v>
      </c>
    </row>
    <row r="140" spans="1:22" hidden="1" x14ac:dyDescent="0.25">
      <c r="A140" t="s">
        <v>537</v>
      </c>
      <c r="B140" s="1" t="s">
        <v>565</v>
      </c>
      <c r="C140" t="s">
        <v>1</v>
      </c>
      <c r="D140" t="s">
        <v>92</v>
      </c>
      <c r="E140" t="s">
        <v>524</v>
      </c>
      <c r="F140" t="s">
        <v>525</v>
      </c>
      <c r="G140">
        <v>52</v>
      </c>
      <c r="H140">
        <v>52</v>
      </c>
      <c r="I140">
        <v>52</v>
      </c>
      <c r="J140">
        <v>52</v>
      </c>
      <c r="L140" s="3">
        <v>0</v>
      </c>
      <c r="M140" s="3">
        <v>0</v>
      </c>
      <c r="N140" s="3">
        <v>0</v>
      </c>
      <c r="O140" s="3">
        <v>192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8">
        <f>+Tabla3[[#This Row],[V GRAVADAS]]</f>
        <v>192</v>
      </c>
      <c r="V140" t="s">
        <v>70</v>
      </c>
    </row>
    <row r="141" spans="1:22" hidden="1" x14ac:dyDescent="0.25">
      <c r="A141" t="s">
        <v>537</v>
      </c>
      <c r="B141" s="1" t="s">
        <v>565</v>
      </c>
      <c r="C141" t="s">
        <v>1</v>
      </c>
      <c r="D141" t="s">
        <v>92</v>
      </c>
      <c r="E141" t="s">
        <v>524</v>
      </c>
      <c r="F141" t="s">
        <v>525</v>
      </c>
      <c r="G141">
        <v>53</v>
      </c>
      <c r="H141">
        <v>53</v>
      </c>
      <c r="I141">
        <v>53</v>
      </c>
      <c r="J141">
        <v>53</v>
      </c>
      <c r="L141" s="3">
        <v>0</v>
      </c>
      <c r="M141" s="3">
        <v>0</v>
      </c>
      <c r="N141" s="3">
        <v>0</v>
      </c>
      <c r="O141" s="3">
        <v>96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8">
        <f>+Tabla3[[#This Row],[V GRAVADAS]]</f>
        <v>96</v>
      </c>
      <c r="V141" t="s">
        <v>70</v>
      </c>
    </row>
    <row r="142" spans="1:22" hidden="1" x14ac:dyDescent="0.25">
      <c r="A142" t="s">
        <v>566</v>
      </c>
      <c r="B142" s="1" t="s">
        <v>568</v>
      </c>
      <c r="C142" t="s">
        <v>1</v>
      </c>
      <c r="D142" t="s">
        <v>92</v>
      </c>
      <c r="E142" t="s">
        <v>524</v>
      </c>
      <c r="F142" t="s">
        <v>525</v>
      </c>
      <c r="G142">
        <v>54</v>
      </c>
      <c r="H142">
        <v>54</v>
      </c>
      <c r="I142">
        <v>54</v>
      </c>
      <c r="J142">
        <v>54</v>
      </c>
      <c r="L142" s="3">
        <v>0</v>
      </c>
      <c r="M142" s="3">
        <v>0</v>
      </c>
      <c r="N142" s="3">
        <v>0</v>
      </c>
      <c r="O142" s="3">
        <v>174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8">
        <f>+Tabla3[[#This Row],[V GRAVADAS]]</f>
        <v>174</v>
      </c>
      <c r="V142" t="s">
        <v>70</v>
      </c>
    </row>
    <row r="143" spans="1:22" hidden="1" x14ac:dyDescent="0.25">
      <c r="A143" t="s">
        <v>566</v>
      </c>
      <c r="B143" s="1" t="s">
        <v>573</v>
      </c>
      <c r="C143" t="s">
        <v>1</v>
      </c>
      <c r="D143" t="s">
        <v>92</v>
      </c>
      <c r="E143" t="s">
        <v>524</v>
      </c>
      <c r="F143" t="s">
        <v>525</v>
      </c>
      <c r="G143">
        <v>55</v>
      </c>
      <c r="H143">
        <v>55</v>
      </c>
      <c r="I143">
        <v>55</v>
      </c>
      <c r="J143">
        <v>55</v>
      </c>
      <c r="L143" s="3">
        <v>0</v>
      </c>
      <c r="M143" s="3">
        <v>0</v>
      </c>
      <c r="N143" s="3">
        <v>0</v>
      </c>
      <c r="O143" s="3">
        <v>192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8">
        <f>+Tabla3[[#This Row],[V GRAVADAS]]</f>
        <v>192</v>
      </c>
      <c r="V143" t="s">
        <v>70</v>
      </c>
    </row>
    <row r="144" spans="1:22" hidden="1" x14ac:dyDescent="0.25">
      <c r="A144" t="s">
        <v>566</v>
      </c>
      <c r="B144" s="1" t="s">
        <v>570</v>
      </c>
      <c r="C144" t="s">
        <v>1</v>
      </c>
      <c r="D144" t="s">
        <v>92</v>
      </c>
      <c r="E144" t="s">
        <v>524</v>
      </c>
      <c r="F144" t="s">
        <v>525</v>
      </c>
      <c r="G144">
        <v>56</v>
      </c>
      <c r="H144">
        <v>56</v>
      </c>
      <c r="I144">
        <v>56</v>
      </c>
      <c r="J144">
        <v>56</v>
      </c>
      <c r="L144" s="3">
        <v>0</v>
      </c>
      <c r="M144" s="3">
        <v>0</v>
      </c>
      <c r="N144" s="3">
        <v>0</v>
      </c>
      <c r="O144" s="3">
        <v>142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8">
        <f>+Tabla3[[#This Row],[V GRAVADAS]]</f>
        <v>142</v>
      </c>
      <c r="V144" t="s">
        <v>70</v>
      </c>
    </row>
    <row r="145" spans="1:22" hidden="1" x14ac:dyDescent="0.25">
      <c r="A145" t="s">
        <v>566</v>
      </c>
      <c r="B145" s="1" t="s">
        <v>574</v>
      </c>
      <c r="C145" t="s">
        <v>1</v>
      </c>
      <c r="D145" t="s">
        <v>92</v>
      </c>
      <c r="E145" t="s">
        <v>524</v>
      </c>
      <c r="F145" t="s">
        <v>525</v>
      </c>
      <c r="G145">
        <v>57</v>
      </c>
      <c r="H145">
        <v>57</v>
      </c>
      <c r="I145">
        <v>57</v>
      </c>
      <c r="J145">
        <v>57</v>
      </c>
      <c r="L145" s="3">
        <v>0</v>
      </c>
      <c r="M145" s="3">
        <v>0</v>
      </c>
      <c r="N145" s="3">
        <v>0</v>
      </c>
      <c r="O145" s="3">
        <v>210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8">
        <f>+Tabla3[[#This Row],[V GRAVADAS]]</f>
        <v>210</v>
      </c>
      <c r="V145" t="s">
        <v>70</v>
      </c>
    </row>
    <row r="146" spans="1:22" hidden="1" x14ac:dyDescent="0.25">
      <c r="A146" t="s">
        <v>566</v>
      </c>
      <c r="B146" s="1" t="s">
        <v>575</v>
      </c>
      <c r="C146" t="s">
        <v>1</v>
      </c>
      <c r="D146" t="s">
        <v>92</v>
      </c>
      <c r="E146" t="s">
        <v>524</v>
      </c>
      <c r="F146" t="s">
        <v>525</v>
      </c>
      <c r="G146">
        <v>58</v>
      </c>
      <c r="H146">
        <v>58</v>
      </c>
      <c r="I146">
        <v>58</v>
      </c>
      <c r="J146">
        <v>58</v>
      </c>
      <c r="L146" s="3">
        <v>0</v>
      </c>
      <c r="M146" s="3">
        <v>0</v>
      </c>
      <c r="N146" s="3">
        <v>0</v>
      </c>
      <c r="O146" s="3">
        <v>169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8">
        <f>+Tabla3[[#This Row],[V GRAVADAS]]</f>
        <v>169</v>
      </c>
      <c r="V146" t="s">
        <v>70</v>
      </c>
    </row>
    <row r="147" spans="1:22" hidden="1" x14ac:dyDescent="0.25">
      <c r="A147" t="s">
        <v>576</v>
      </c>
      <c r="B147" s="1" t="s">
        <v>579</v>
      </c>
      <c r="C147" t="s">
        <v>1</v>
      </c>
      <c r="D147" t="s">
        <v>92</v>
      </c>
      <c r="E147" t="s">
        <v>524</v>
      </c>
      <c r="F147" t="s">
        <v>525</v>
      </c>
      <c r="G147">
        <v>59</v>
      </c>
      <c r="H147">
        <v>59</v>
      </c>
      <c r="I147">
        <v>59</v>
      </c>
      <c r="J147">
        <v>59</v>
      </c>
      <c r="L147" s="3">
        <v>0</v>
      </c>
      <c r="M147" s="3">
        <v>0</v>
      </c>
      <c r="N147" s="3">
        <v>0</v>
      </c>
      <c r="O147" s="3">
        <v>180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8">
        <f>+Tabla3[[#This Row],[V GRAVADAS]]</f>
        <v>180</v>
      </c>
      <c r="V147" t="s">
        <v>70</v>
      </c>
    </row>
    <row r="148" spans="1:22" hidden="1" x14ac:dyDescent="0.25">
      <c r="A148" t="s">
        <v>576</v>
      </c>
      <c r="B148" s="1" t="s">
        <v>579</v>
      </c>
      <c r="C148" t="s">
        <v>1</v>
      </c>
      <c r="D148" t="s">
        <v>92</v>
      </c>
      <c r="E148" t="s">
        <v>524</v>
      </c>
      <c r="F148" t="s">
        <v>525</v>
      </c>
      <c r="G148">
        <v>60</v>
      </c>
      <c r="H148">
        <v>60</v>
      </c>
      <c r="I148">
        <v>60</v>
      </c>
      <c r="J148">
        <v>60</v>
      </c>
      <c r="L148" s="3">
        <v>0</v>
      </c>
      <c r="M148" s="3">
        <v>0</v>
      </c>
      <c r="N148" s="3">
        <v>0</v>
      </c>
      <c r="O148" s="3">
        <v>190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8">
        <f>+Tabla3[[#This Row],[V GRAVADAS]]</f>
        <v>190</v>
      </c>
      <c r="V148" t="s">
        <v>70</v>
      </c>
    </row>
    <row r="149" spans="1:22" hidden="1" x14ac:dyDescent="0.25">
      <c r="A149" t="s">
        <v>576</v>
      </c>
      <c r="B149" s="1" t="s">
        <v>579</v>
      </c>
      <c r="C149" t="s">
        <v>1</v>
      </c>
      <c r="D149" t="s">
        <v>92</v>
      </c>
      <c r="E149" t="s">
        <v>524</v>
      </c>
      <c r="F149" t="s">
        <v>525</v>
      </c>
      <c r="G149">
        <v>61</v>
      </c>
      <c r="H149">
        <v>61</v>
      </c>
      <c r="I149">
        <v>61</v>
      </c>
      <c r="J149">
        <v>61</v>
      </c>
      <c r="L149" s="3">
        <v>0</v>
      </c>
      <c r="M149" s="3">
        <v>0</v>
      </c>
      <c r="N149" s="3">
        <v>0</v>
      </c>
      <c r="O149" s="3">
        <v>200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8">
        <f>+Tabla3[[#This Row],[V GRAVADAS]]</f>
        <v>200</v>
      </c>
      <c r="V149" t="s">
        <v>70</v>
      </c>
    </row>
    <row r="150" spans="1:22" hidden="1" x14ac:dyDescent="0.25">
      <c r="A150" t="s">
        <v>576</v>
      </c>
      <c r="B150" s="1" t="s">
        <v>588</v>
      </c>
      <c r="C150" t="s">
        <v>1</v>
      </c>
      <c r="D150" t="s">
        <v>92</v>
      </c>
      <c r="E150" t="s">
        <v>524</v>
      </c>
      <c r="F150" t="s">
        <v>525</v>
      </c>
      <c r="G150">
        <v>62</v>
      </c>
      <c r="H150">
        <v>62</v>
      </c>
      <c r="I150">
        <v>62</v>
      </c>
      <c r="J150">
        <v>62</v>
      </c>
      <c r="L150" s="3">
        <v>0</v>
      </c>
      <c r="M150" s="3">
        <v>0</v>
      </c>
      <c r="N150" s="3">
        <v>0</v>
      </c>
      <c r="O150" s="3">
        <v>190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8">
        <f>+Tabla3[[#This Row],[V GRAVADAS]]</f>
        <v>190</v>
      </c>
      <c r="V150" t="s">
        <v>70</v>
      </c>
    </row>
    <row r="151" spans="1:22" hidden="1" x14ac:dyDescent="0.25">
      <c r="A151" t="s">
        <v>576</v>
      </c>
      <c r="B151" s="1" t="s">
        <v>588</v>
      </c>
      <c r="C151" t="s">
        <v>1</v>
      </c>
      <c r="D151" t="s">
        <v>92</v>
      </c>
      <c r="E151" t="s">
        <v>524</v>
      </c>
      <c r="F151" t="s">
        <v>525</v>
      </c>
      <c r="G151">
        <v>63</v>
      </c>
      <c r="H151">
        <v>63</v>
      </c>
      <c r="I151">
        <v>63</v>
      </c>
      <c r="J151">
        <v>63</v>
      </c>
      <c r="L151" s="3">
        <v>0</v>
      </c>
      <c r="M151" s="3">
        <v>0</v>
      </c>
      <c r="N151" s="3">
        <v>0</v>
      </c>
      <c r="O151" s="3">
        <v>180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8">
        <f>+Tabla3[[#This Row],[V GRAVADAS]]</f>
        <v>180</v>
      </c>
      <c r="V151" t="s">
        <v>70</v>
      </c>
    </row>
    <row r="152" spans="1:22" hidden="1" x14ac:dyDescent="0.25">
      <c r="A152" t="s">
        <v>576</v>
      </c>
      <c r="B152" s="1" t="s">
        <v>589</v>
      </c>
      <c r="C152" t="s">
        <v>1</v>
      </c>
      <c r="D152" t="s">
        <v>92</v>
      </c>
      <c r="E152" t="s">
        <v>524</v>
      </c>
      <c r="F152" t="s">
        <v>525</v>
      </c>
      <c r="G152">
        <v>64</v>
      </c>
      <c r="H152">
        <v>64</v>
      </c>
      <c r="I152">
        <v>64</v>
      </c>
      <c r="J152">
        <v>64</v>
      </c>
      <c r="L152" s="3">
        <v>0</v>
      </c>
      <c r="M152" s="3">
        <v>0</v>
      </c>
      <c r="N152" s="3">
        <v>0</v>
      </c>
      <c r="O152" s="3">
        <v>170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8">
        <f>+Tabla3[[#This Row],[V GRAVADAS]]</f>
        <v>170</v>
      </c>
      <c r="V152" t="s">
        <v>70</v>
      </c>
    </row>
    <row r="153" spans="1:22" hidden="1" x14ac:dyDescent="0.25">
      <c r="A153" t="s">
        <v>576</v>
      </c>
      <c r="B153" s="1" t="s">
        <v>590</v>
      </c>
      <c r="C153" t="s">
        <v>1</v>
      </c>
      <c r="D153" t="s">
        <v>92</v>
      </c>
      <c r="E153" t="s">
        <v>524</v>
      </c>
      <c r="F153" t="s">
        <v>525</v>
      </c>
      <c r="G153">
        <v>65</v>
      </c>
      <c r="H153">
        <v>65</v>
      </c>
      <c r="I153">
        <v>65</v>
      </c>
      <c r="J153">
        <v>65</v>
      </c>
      <c r="L153" s="3">
        <v>0</v>
      </c>
      <c r="M153" s="3">
        <v>0</v>
      </c>
      <c r="N153" s="3">
        <v>0</v>
      </c>
      <c r="O153" s="3">
        <v>125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8">
        <f>+Tabla3[[#This Row],[V GRAVADAS]]</f>
        <v>125</v>
      </c>
      <c r="V153" t="s">
        <v>70</v>
      </c>
    </row>
    <row r="154" spans="1:22" hidden="1" x14ac:dyDescent="0.25">
      <c r="A154" t="s">
        <v>576</v>
      </c>
      <c r="B154" s="1" t="s">
        <v>590</v>
      </c>
      <c r="C154" t="s">
        <v>1</v>
      </c>
      <c r="D154" t="s">
        <v>92</v>
      </c>
      <c r="E154" t="s">
        <v>524</v>
      </c>
      <c r="F154" t="s">
        <v>525</v>
      </c>
      <c r="G154">
        <v>66</v>
      </c>
      <c r="H154">
        <v>66</v>
      </c>
      <c r="I154">
        <v>66</v>
      </c>
      <c r="J154">
        <v>66</v>
      </c>
      <c r="L154" s="3">
        <v>0</v>
      </c>
      <c r="M154" s="3">
        <v>0</v>
      </c>
      <c r="N154" s="3">
        <v>0</v>
      </c>
      <c r="O154" s="3">
        <v>180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8">
        <f>+Tabla3[[#This Row],[V GRAVADAS]]</f>
        <v>180</v>
      </c>
      <c r="V154" t="s">
        <v>70</v>
      </c>
    </row>
    <row r="155" spans="1:22" hidden="1" x14ac:dyDescent="0.25">
      <c r="A155" t="s">
        <v>576</v>
      </c>
      <c r="B155" s="1" t="s">
        <v>591</v>
      </c>
      <c r="C155" t="s">
        <v>1</v>
      </c>
      <c r="D155" t="s">
        <v>92</v>
      </c>
      <c r="E155" t="s">
        <v>524</v>
      </c>
      <c r="F155" t="s">
        <v>525</v>
      </c>
      <c r="G155">
        <v>67</v>
      </c>
      <c r="H155">
        <v>67</v>
      </c>
      <c r="I155">
        <v>67</v>
      </c>
      <c r="J155">
        <v>67</v>
      </c>
      <c r="L155" s="3">
        <v>0</v>
      </c>
      <c r="M155" s="3">
        <v>0</v>
      </c>
      <c r="N155" s="3">
        <v>0</v>
      </c>
      <c r="O155" s="3">
        <v>190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8">
        <f>+Tabla3[[#This Row],[V GRAVADAS]]</f>
        <v>190</v>
      </c>
      <c r="V155" t="s">
        <v>70</v>
      </c>
    </row>
    <row r="156" spans="1:22" hidden="1" x14ac:dyDescent="0.25">
      <c r="A156" t="s">
        <v>576</v>
      </c>
      <c r="B156" s="1" t="s">
        <v>591</v>
      </c>
      <c r="C156" t="s">
        <v>1</v>
      </c>
      <c r="D156" t="s">
        <v>92</v>
      </c>
      <c r="E156" t="s">
        <v>524</v>
      </c>
      <c r="F156" t="s">
        <v>525</v>
      </c>
      <c r="G156">
        <v>68</v>
      </c>
      <c r="H156">
        <v>68</v>
      </c>
      <c r="I156">
        <v>68</v>
      </c>
      <c r="J156">
        <v>68</v>
      </c>
      <c r="L156" s="3">
        <v>0</v>
      </c>
      <c r="M156" s="3">
        <v>0</v>
      </c>
      <c r="N156" s="3">
        <v>0</v>
      </c>
      <c r="O156" s="3">
        <v>180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8">
        <f>+Tabla3[[#This Row],[V GRAVADAS]]</f>
        <v>180</v>
      </c>
      <c r="V156" t="s">
        <v>70</v>
      </c>
    </row>
    <row r="157" spans="1:22" hidden="1" x14ac:dyDescent="0.25">
      <c r="A157" t="s">
        <v>576</v>
      </c>
      <c r="B157" s="1" t="s">
        <v>591</v>
      </c>
      <c r="C157" t="s">
        <v>1</v>
      </c>
      <c r="D157" t="s">
        <v>92</v>
      </c>
      <c r="E157" t="s">
        <v>524</v>
      </c>
      <c r="F157" t="s">
        <v>525</v>
      </c>
      <c r="G157">
        <v>69</v>
      </c>
      <c r="H157">
        <v>69</v>
      </c>
      <c r="I157">
        <v>69</v>
      </c>
      <c r="J157">
        <v>69</v>
      </c>
      <c r="L157" s="3">
        <v>0</v>
      </c>
      <c r="M157" s="3">
        <v>0</v>
      </c>
      <c r="N157" s="3">
        <v>0</v>
      </c>
      <c r="O157" s="3">
        <v>190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8">
        <f>+Tabla3[[#This Row],[V GRAVADAS]]</f>
        <v>190</v>
      </c>
      <c r="V157" t="s">
        <v>70</v>
      </c>
    </row>
    <row r="158" spans="1:22" hidden="1" x14ac:dyDescent="0.25">
      <c r="A158" t="s">
        <v>576</v>
      </c>
      <c r="B158" s="1" t="s">
        <v>581</v>
      </c>
      <c r="C158" t="s">
        <v>1</v>
      </c>
      <c r="D158" t="s">
        <v>92</v>
      </c>
      <c r="E158" t="s">
        <v>524</v>
      </c>
      <c r="F158" t="s">
        <v>525</v>
      </c>
      <c r="G158">
        <v>70</v>
      </c>
      <c r="H158">
        <v>70</v>
      </c>
      <c r="I158">
        <v>70</v>
      </c>
      <c r="J158">
        <v>70</v>
      </c>
      <c r="L158" s="3">
        <v>0</v>
      </c>
      <c r="M158" s="3">
        <v>0</v>
      </c>
      <c r="N158" s="3">
        <v>0</v>
      </c>
      <c r="O158" s="3">
        <v>200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8">
        <f>+Tabla3[[#This Row],[V GRAVADAS]]</f>
        <v>200</v>
      </c>
      <c r="V158" t="s">
        <v>70</v>
      </c>
    </row>
    <row r="159" spans="1:22" hidden="1" x14ac:dyDescent="0.25">
      <c r="A159" t="s">
        <v>576</v>
      </c>
      <c r="B159" s="1" t="s">
        <v>581</v>
      </c>
      <c r="C159" t="s">
        <v>1</v>
      </c>
      <c r="D159" t="s">
        <v>92</v>
      </c>
      <c r="E159" t="s">
        <v>524</v>
      </c>
      <c r="F159" t="s">
        <v>525</v>
      </c>
      <c r="G159">
        <v>71</v>
      </c>
      <c r="H159">
        <v>71</v>
      </c>
      <c r="I159">
        <v>71</v>
      </c>
      <c r="J159">
        <v>71</v>
      </c>
      <c r="L159" s="3">
        <v>0</v>
      </c>
      <c r="M159" s="3">
        <v>0</v>
      </c>
      <c r="N159" s="3">
        <v>0</v>
      </c>
      <c r="O159" s="3">
        <v>190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8">
        <f>+Tabla3[[#This Row],[V GRAVADAS]]</f>
        <v>190</v>
      </c>
      <c r="V159" t="s">
        <v>70</v>
      </c>
    </row>
    <row r="160" spans="1:22" hidden="1" x14ac:dyDescent="0.25">
      <c r="A160" t="s">
        <v>576</v>
      </c>
      <c r="B160" s="1" t="s">
        <v>592</v>
      </c>
      <c r="C160" t="s">
        <v>1</v>
      </c>
      <c r="D160" t="s">
        <v>92</v>
      </c>
      <c r="E160" t="s">
        <v>524</v>
      </c>
      <c r="F160" t="s">
        <v>525</v>
      </c>
      <c r="G160">
        <v>72</v>
      </c>
      <c r="H160">
        <v>72</v>
      </c>
      <c r="I160">
        <v>72</v>
      </c>
      <c r="J160">
        <v>72</v>
      </c>
      <c r="L160" s="3">
        <v>0</v>
      </c>
      <c r="M160" s="3">
        <v>0</v>
      </c>
      <c r="N160" s="3">
        <v>0</v>
      </c>
      <c r="O160" s="3">
        <v>200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8">
        <f>+Tabla3[[#This Row],[V GRAVADAS]]</f>
        <v>200</v>
      </c>
      <c r="V160" t="s">
        <v>70</v>
      </c>
    </row>
    <row r="161" spans="1:22" hidden="1" x14ac:dyDescent="0.25">
      <c r="A161" t="s">
        <v>576</v>
      </c>
      <c r="B161" s="1" t="s">
        <v>592</v>
      </c>
      <c r="C161" t="s">
        <v>1</v>
      </c>
      <c r="D161" t="s">
        <v>92</v>
      </c>
      <c r="E161" t="s">
        <v>524</v>
      </c>
      <c r="F161" t="s">
        <v>525</v>
      </c>
      <c r="G161">
        <v>73</v>
      </c>
      <c r="H161">
        <v>73</v>
      </c>
      <c r="I161">
        <v>73</v>
      </c>
      <c r="J161">
        <v>73</v>
      </c>
      <c r="L161" s="3">
        <v>0</v>
      </c>
      <c r="M161" s="3">
        <v>0</v>
      </c>
      <c r="N161" s="3">
        <v>0</v>
      </c>
      <c r="O161" s="3">
        <v>180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8">
        <f>+Tabla3[[#This Row],[V GRAVADAS]]</f>
        <v>180</v>
      </c>
      <c r="V161" t="s">
        <v>70</v>
      </c>
    </row>
    <row r="162" spans="1:22" hidden="1" x14ac:dyDescent="0.25">
      <c r="A162" t="s">
        <v>576</v>
      </c>
      <c r="B162" s="1" t="s">
        <v>593</v>
      </c>
      <c r="C162" t="s">
        <v>1</v>
      </c>
      <c r="D162" t="s">
        <v>92</v>
      </c>
      <c r="E162" t="s">
        <v>524</v>
      </c>
      <c r="F162" t="s">
        <v>525</v>
      </c>
      <c r="G162">
        <v>74</v>
      </c>
      <c r="H162">
        <v>74</v>
      </c>
      <c r="I162">
        <v>74</v>
      </c>
      <c r="J162">
        <v>74</v>
      </c>
      <c r="L162" s="3">
        <v>0</v>
      </c>
      <c r="M162" s="3">
        <v>0</v>
      </c>
      <c r="N162" s="3">
        <v>0</v>
      </c>
      <c r="O162" s="3">
        <v>170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8">
        <f>+Tabla3[[#This Row],[V GRAVADAS]]</f>
        <v>170</v>
      </c>
      <c r="V162" t="s">
        <v>70</v>
      </c>
    </row>
    <row r="163" spans="1:22" hidden="1" x14ac:dyDescent="0.25">
      <c r="A163" t="s">
        <v>576</v>
      </c>
      <c r="B163" s="1" t="s">
        <v>593</v>
      </c>
      <c r="C163" t="s">
        <v>1</v>
      </c>
      <c r="D163" t="s">
        <v>92</v>
      </c>
      <c r="E163" t="s">
        <v>524</v>
      </c>
      <c r="F163" t="s">
        <v>525</v>
      </c>
      <c r="G163">
        <v>75</v>
      </c>
      <c r="H163">
        <v>75</v>
      </c>
      <c r="I163">
        <v>75</v>
      </c>
      <c r="J163">
        <v>75</v>
      </c>
      <c r="L163" s="3">
        <v>0</v>
      </c>
      <c r="M163" s="3">
        <v>0</v>
      </c>
      <c r="N163" s="3">
        <v>0</v>
      </c>
      <c r="O163" s="3">
        <v>190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8">
        <f>+Tabla3[[#This Row],[V GRAVADAS]]</f>
        <v>190</v>
      </c>
      <c r="V163" t="s">
        <v>70</v>
      </c>
    </row>
    <row r="164" spans="1:22" hidden="1" x14ac:dyDescent="0.25">
      <c r="A164" t="s">
        <v>576</v>
      </c>
      <c r="B164" s="1" t="s">
        <v>594</v>
      </c>
      <c r="C164" t="s">
        <v>1</v>
      </c>
      <c r="D164" t="s">
        <v>92</v>
      </c>
      <c r="E164" t="s">
        <v>524</v>
      </c>
      <c r="F164" t="s">
        <v>525</v>
      </c>
      <c r="G164">
        <v>76</v>
      </c>
      <c r="H164">
        <v>76</v>
      </c>
      <c r="I164">
        <v>76</v>
      </c>
      <c r="J164">
        <v>76</v>
      </c>
      <c r="L164" s="3">
        <v>0</v>
      </c>
      <c r="M164" s="3">
        <v>0</v>
      </c>
      <c r="N164" s="3">
        <v>0</v>
      </c>
      <c r="O164" s="3">
        <v>200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8">
        <f>+Tabla3[[#This Row],[V GRAVADAS]]</f>
        <v>200</v>
      </c>
      <c r="V164" t="s">
        <v>70</v>
      </c>
    </row>
    <row r="165" spans="1:22" hidden="1" x14ac:dyDescent="0.25">
      <c r="A165" t="s">
        <v>576</v>
      </c>
      <c r="B165" s="1" t="s">
        <v>595</v>
      </c>
      <c r="C165" t="s">
        <v>1</v>
      </c>
      <c r="D165" t="s">
        <v>92</v>
      </c>
      <c r="E165" t="s">
        <v>524</v>
      </c>
      <c r="F165" t="s">
        <v>525</v>
      </c>
      <c r="G165">
        <v>77</v>
      </c>
      <c r="H165">
        <v>77</v>
      </c>
      <c r="I165">
        <v>77</v>
      </c>
      <c r="J165">
        <v>77</v>
      </c>
      <c r="L165" s="3">
        <v>0</v>
      </c>
      <c r="M165" s="3">
        <v>0</v>
      </c>
      <c r="N165" s="3">
        <v>0</v>
      </c>
      <c r="O165" s="3">
        <v>190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8">
        <f>+Tabla3[[#This Row],[V GRAVADAS]]</f>
        <v>190</v>
      </c>
      <c r="V165" t="s">
        <v>70</v>
      </c>
    </row>
    <row r="166" spans="1:22" hidden="1" x14ac:dyDescent="0.25">
      <c r="A166" t="s">
        <v>576</v>
      </c>
      <c r="B166" s="1" t="s">
        <v>596</v>
      </c>
      <c r="C166" t="s">
        <v>1</v>
      </c>
      <c r="D166" t="s">
        <v>92</v>
      </c>
      <c r="E166" t="s">
        <v>524</v>
      </c>
      <c r="F166" t="s">
        <v>525</v>
      </c>
      <c r="G166">
        <v>78</v>
      </c>
      <c r="H166">
        <v>78</v>
      </c>
      <c r="I166">
        <v>78</v>
      </c>
      <c r="J166">
        <v>78</v>
      </c>
      <c r="L166" s="3">
        <v>0</v>
      </c>
      <c r="M166" s="3">
        <v>0</v>
      </c>
      <c r="N166" s="3">
        <v>0</v>
      </c>
      <c r="O166" s="3">
        <v>180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8">
        <f>+Tabla3[[#This Row],[V GRAVADAS]]</f>
        <v>180</v>
      </c>
      <c r="V166" t="s">
        <v>70</v>
      </c>
    </row>
    <row r="167" spans="1:22" hidden="1" x14ac:dyDescent="0.25">
      <c r="A167" t="s">
        <v>576</v>
      </c>
      <c r="B167" s="1" t="s">
        <v>583</v>
      </c>
      <c r="C167" t="s">
        <v>1</v>
      </c>
      <c r="D167" t="s">
        <v>92</v>
      </c>
      <c r="E167" t="s">
        <v>524</v>
      </c>
      <c r="F167" t="s">
        <v>525</v>
      </c>
      <c r="G167">
        <v>79</v>
      </c>
      <c r="H167">
        <v>79</v>
      </c>
      <c r="I167">
        <v>79</v>
      </c>
      <c r="J167">
        <v>79</v>
      </c>
      <c r="L167" s="3">
        <v>0</v>
      </c>
      <c r="M167" s="3">
        <v>0</v>
      </c>
      <c r="N167" s="3">
        <v>0</v>
      </c>
      <c r="O167" s="3">
        <v>200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8">
        <f>+Tabla3[[#This Row],[V GRAVADAS]]</f>
        <v>200</v>
      </c>
      <c r="V167" t="s">
        <v>70</v>
      </c>
    </row>
    <row r="168" spans="1:22" hidden="1" x14ac:dyDescent="0.25">
      <c r="A168" t="s">
        <v>576</v>
      </c>
      <c r="B168" s="1" t="s">
        <v>597</v>
      </c>
      <c r="C168" t="s">
        <v>1</v>
      </c>
      <c r="D168" t="s">
        <v>92</v>
      </c>
      <c r="E168" t="s">
        <v>524</v>
      </c>
      <c r="F168" t="s">
        <v>525</v>
      </c>
      <c r="G168">
        <v>80</v>
      </c>
      <c r="H168">
        <v>80</v>
      </c>
      <c r="I168">
        <v>80</v>
      </c>
      <c r="J168">
        <v>80</v>
      </c>
      <c r="L168" s="3">
        <v>0</v>
      </c>
      <c r="M168" s="3">
        <v>0</v>
      </c>
      <c r="N168" s="3">
        <v>0</v>
      </c>
      <c r="O168" s="3">
        <v>190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8">
        <f>+Tabla3[[#This Row],[V GRAVADAS]]</f>
        <v>190</v>
      </c>
      <c r="V168" t="s">
        <v>70</v>
      </c>
    </row>
    <row r="169" spans="1:22" hidden="1" x14ac:dyDescent="0.25">
      <c r="A169" t="s">
        <v>576</v>
      </c>
      <c r="B169" s="1" t="s">
        <v>597</v>
      </c>
      <c r="C169" t="s">
        <v>1</v>
      </c>
      <c r="D169" t="s">
        <v>92</v>
      </c>
      <c r="E169" t="s">
        <v>524</v>
      </c>
      <c r="F169" t="s">
        <v>525</v>
      </c>
      <c r="G169">
        <v>81</v>
      </c>
      <c r="H169">
        <v>81</v>
      </c>
      <c r="I169">
        <v>81</v>
      </c>
      <c r="J169">
        <v>81</v>
      </c>
      <c r="L169" s="3">
        <v>0</v>
      </c>
      <c r="M169" s="3">
        <v>0</v>
      </c>
      <c r="N169" s="3">
        <v>0</v>
      </c>
      <c r="O169" s="3">
        <v>190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8">
        <f>+Tabla3[[#This Row],[V GRAVADAS]]</f>
        <v>190</v>
      </c>
      <c r="V169" t="s">
        <v>70</v>
      </c>
    </row>
    <row r="170" spans="1:22" x14ac:dyDescent="0.25">
      <c r="A170" t="s">
        <v>598</v>
      </c>
      <c r="B170" s="1" t="s">
        <v>601</v>
      </c>
      <c r="C170" t="s">
        <v>1</v>
      </c>
      <c r="D170" t="s">
        <v>92</v>
      </c>
      <c r="E170" t="s">
        <v>524</v>
      </c>
      <c r="F170" t="s">
        <v>525</v>
      </c>
      <c r="G170">
        <v>82</v>
      </c>
      <c r="H170">
        <v>82</v>
      </c>
      <c r="I170">
        <v>82</v>
      </c>
      <c r="J170">
        <v>82</v>
      </c>
      <c r="L170" s="3">
        <v>0</v>
      </c>
      <c r="M170" s="3">
        <v>0</v>
      </c>
      <c r="N170" s="3">
        <v>0</v>
      </c>
      <c r="O170" s="3">
        <v>100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8">
        <f>+Tabla3[[#This Row],[V GRAVADAS]]</f>
        <v>100</v>
      </c>
      <c r="V170" t="s">
        <v>70</v>
      </c>
    </row>
    <row r="171" spans="1:22" x14ac:dyDescent="0.25">
      <c r="A171" t="s">
        <v>598</v>
      </c>
      <c r="B171" s="1" t="s">
        <v>604</v>
      </c>
      <c r="C171" t="s">
        <v>1</v>
      </c>
      <c r="D171" t="s">
        <v>92</v>
      </c>
      <c r="E171" t="s">
        <v>524</v>
      </c>
      <c r="F171" t="s">
        <v>525</v>
      </c>
      <c r="G171">
        <v>83</v>
      </c>
      <c r="H171">
        <v>83</v>
      </c>
      <c r="I171">
        <v>83</v>
      </c>
      <c r="J171">
        <v>83</v>
      </c>
      <c r="L171" s="3">
        <v>0</v>
      </c>
      <c r="M171" s="3">
        <v>0</v>
      </c>
      <c r="N171" s="3">
        <v>0</v>
      </c>
      <c r="O171" s="3">
        <v>190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8">
        <f>+Tabla3[[#This Row],[V GRAVADAS]]</f>
        <v>190</v>
      </c>
      <c r="V171" t="s">
        <v>70</v>
      </c>
    </row>
    <row r="172" spans="1:22" x14ac:dyDescent="0.25">
      <c r="A172" t="s">
        <v>598</v>
      </c>
      <c r="B172" s="1" t="s">
        <v>605</v>
      </c>
      <c r="C172" t="s">
        <v>1</v>
      </c>
      <c r="D172" t="s">
        <v>92</v>
      </c>
      <c r="E172" t="s">
        <v>524</v>
      </c>
      <c r="F172" t="s">
        <v>525</v>
      </c>
      <c r="G172">
        <v>84</v>
      </c>
      <c r="H172">
        <v>84</v>
      </c>
      <c r="I172">
        <v>84</v>
      </c>
      <c r="J172">
        <v>84</v>
      </c>
      <c r="L172" s="3">
        <v>0</v>
      </c>
      <c r="M172" s="3">
        <v>0</v>
      </c>
      <c r="N172" s="3">
        <v>0</v>
      </c>
      <c r="O172" s="3">
        <v>200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8">
        <f>+Tabla3[[#This Row],[V GRAVADAS]]</f>
        <v>200</v>
      </c>
      <c r="V172" t="s">
        <v>70</v>
      </c>
    </row>
    <row r="173" spans="1:22" x14ac:dyDescent="0.25">
      <c r="A173" t="s">
        <v>598</v>
      </c>
      <c r="B173" s="1" t="s">
        <v>606</v>
      </c>
      <c r="C173" t="s">
        <v>1</v>
      </c>
      <c r="D173" t="s">
        <v>92</v>
      </c>
      <c r="E173" t="s">
        <v>524</v>
      </c>
      <c r="F173" t="s">
        <v>525</v>
      </c>
      <c r="G173">
        <v>85</v>
      </c>
      <c r="H173">
        <v>85</v>
      </c>
      <c r="I173">
        <v>85</v>
      </c>
      <c r="J173">
        <v>85</v>
      </c>
      <c r="L173" s="3">
        <v>0</v>
      </c>
      <c r="M173" s="3">
        <v>0</v>
      </c>
      <c r="N173" s="3">
        <v>0</v>
      </c>
      <c r="O173" s="3">
        <v>180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8">
        <f>+Tabla3[[#This Row],[V GRAVADAS]]</f>
        <v>180</v>
      </c>
      <c r="V173" t="s">
        <v>70</v>
      </c>
    </row>
    <row r="174" spans="1:22" x14ac:dyDescent="0.25">
      <c r="A174" t="s">
        <v>94</v>
      </c>
      <c r="L174" s="2"/>
      <c r="M174" s="2"/>
      <c r="N174" s="2"/>
      <c r="O174" s="31">
        <f>SUBTOTAL(109,Tabla3[V GRAVADAS])</f>
        <v>670</v>
      </c>
      <c r="P174" s="2"/>
      <c r="Q174" s="2"/>
      <c r="R174" s="31">
        <f>SUBTOTAL(109,Tabla3[EX SERVICE])</f>
        <v>0</v>
      </c>
      <c r="S174" s="2"/>
      <c r="T174" s="2"/>
      <c r="U174" s="31">
        <f>SUBTOTAL(109,Tabla3[TOTAL VENTA])</f>
        <v>670</v>
      </c>
      <c r="V174">
        <f>SUBTOTAL(103,Tabla3[ANEXO])</f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workbookViewId="0">
      <selection activeCell="Q17" sqref="Q17:Q20"/>
    </sheetView>
  </sheetViews>
  <sheetFormatPr baseColWidth="10" defaultRowHeight="15" x14ac:dyDescent="0.25"/>
  <sheetData>
    <row r="1" spans="1:20" x14ac:dyDescent="0.25">
      <c r="A1" s="82" t="s">
        <v>391</v>
      </c>
      <c r="B1" s="83">
        <v>30</v>
      </c>
      <c r="C1" s="83"/>
      <c r="D1" s="84">
        <f>+B1*C1</f>
        <v>0</v>
      </c>
      <c r="F1" s="82" t="s">
        <v>391</v>
      </c>
      <c r="G1" s="51">
        <f>+$B1</f>
        <v>30</v>
      </c>
      <c r="H1" s="83"/>
      <c r="I1" s="84">
        <f>+G1*H1</f>
        <v>0</v>
      </c>
      <c r="K1" s="82" t="s">
        <v>391</v>
      </c>
      <c r="L1" s="51">
        <f>+$B1</f>
        <v>30</v>
      </c>
      <c r="M1" s="83"/>
      <c r="N1" s="84">
        <f>+L1*M1</f>
        <v>0</v>
      </c>
    </row>
    <row r="2" spans="1:20" x14ac:dyDescent="0.25">
      <c r="A2" s="69" t="s">
        <v>392</v>
      </c>
      <c r="B2" s="51">
        <v>100</v>
      </c>
      <c r="C2" s="51">
        <v>1</v>
      </c>
      <c r="D2" s="85">
        <f t="shared" ref="D2:D5" si="0">+B2*C2</f>
        <v>100</v>
      </c>
      <c r="E2">
        <v>82</v>
      </c>
      <c r="F2" s="69" t="s">
        <v>392</v>
      </c>
      <c r="G2" s="51">
        <f t="shared" ref="G2:G5" si="1">+$B2</f>
        <v>100</v>
      </c>
      <c r="H2" s="51"/>
      <c r="I2" s="85">
        <f t="shared" ref="I2:I5" si="2">+G2*H2</f>
        <v>0</v>
      </c>
      <c r="J2">
        <v>83</v>
      </c>
      <c r="K2" s="69" t="s">
        <v>392</v>
      </c>
      <c r="L2" s="51">
        <f t="shared" ref="L2:L5" si="3">+$B2</f>
        <v>100</v>
      </c>
      <c r="M2" s="51">
        <v>2</v>
      </c>
      <c r="N2" s="85">
        <f t="shared" ref="N2:N5" si="4">+L2*M2</f>
        <v>200</v>
      </c>
      <c r="O2">
        <v>84</v>
      </c>
    </row>
    <row r="3" spans="1:20" x14ac:dyDescent="0.25">
      <c r="A3" s="69" t="s">
        <v>393</v>
      </c>
      <c r="B3" s="51">
        <v>95</v>
      </c>
      <c r="C3" s="51"/>
      <c r="D3" s="85">
        <f t="shared" si="0"/>
        <v>0</v>
      </c>
      <c r="F3" s="69" t="s">
        <v>393</v>
      </c>
      <c r="G3" s="51">
        <f t="shared" si="1"/>
        <v>95</v>
      </c>
      <c r="H3" s="51">
        <v>2</v>
      </c>
      <c r="I3" s="85">
        <f t="shared" si="2"/>
        <v>190</v>
      </c>
      <c r="K3" s="69" t="s">
        <v>393</v>
      </c>
      <c r="L3" s="51">
        <f t="shared" si="3"/>
        <v>95</v>
      </c>
      <c r="M3" s="51"/>
      <c r="N3" s="85">
        <f t="shared" si="4"/>
        <v>0</v>
      </c>
    </row>
    <row r="4" spans="1:20" x14ac:dyDescent="0.25">
      <c r="A4" s="69" t="s">
        <v>394</v>
      </c>
      <c r="B4" s="92">
        <v>5</v>
      </c>
      <c r="C4" s="51"/>
      <c r="D4" s="85">
        <f t="shared" si="0"/>
        <v>0</v>
      </c>
      <c r="F4" s="69" t="s">
        <v>394</v>
      </c>
      <c r="G4" s="51">
        <f t="shared" si="1"/>
        <v>5</v>
      </c>
      <c r="H4" s="51"/>
      <c r="I4" s="85">
        <f t="shared" si="2"/>
        <v>0</v>
      </c>
      <c r="K4" s="69" t="s">
        <v>394</v>
      </c>
      <c r="L4" s="51">
        <f t="shared" si="3"/>
        <v>5</v>
      </c>
      <c r="M4" s="51"/>
      <c r="N4" s="85">
        <f t="shared" si="4"/>
        <v>0</v>
      </c>
    </row>
    <row r="5" spans="1:20" x14ac:dyDescent="0.25">
      <c r="A5" s="69"/>
      <c r="B5" s="51"/>
      <c r="C5" s="51"/>
      <c r="D5" s="85">
        <f t="shared" si="0"/>
        <v>0</v>
      </c>
      <c r="F5" s="69" t="s">
        <v>394</v>
      </c>
      <c r="G5" s="51">
        <f t="shared" si="1"/>
        <v>0</v>
      </c>
      <c r="H5" s="51"/>
      <c r="I5" s="85">
        <f t="shared" si="2"/>
        <v>0</v>
      </c>
      <c r="K5" s="69" t="s">
        <v>394</v>
      </c>
      <c r="L5" s="51">
        <f t="shared" si="3"/>
        <v>0</v>
      </c>
      <c r="M5" s="51"/>
      <c r="N5" s="85">
        <f t="shared" si="4"/>
        <v>0</v>
      </c>
    </row>
    <row r="6" spans="1:20" x14ac:dyDescent="0.25">
      <c r="A6" s="69"/>
      <c r="B6" s="51"/>
      <c r="C6" s="51"/>
      <c r="D6" s="85"/>
      <c r="F6" s="69"/>
      <c r="G6" s="51"/>
      <c r="H6" s="51"/>
      <c r="I6" s="85"/>
      <c r="K6" s="69"/>
      <c r="L6" s="51"/>
      <c r="M6" s="51"/>
      <c r="N6" s="85"/>
    </row>
    <row r="7" spans="1:20" ht="15.75" thickBot="1" x14ac:dyDescent="0.3">
      <c r="A7" s="86"/>
      <c r="B7" s="77"/>
      <c r="C7" s="77"/>
      <c r="D7" s="90">
        <f>SUM(D1:D6)</f>
        <v>100</v>
      </c>
      <c r="F7" s="86"/>
      <c r="G7" s="77"/>
      <c r="H7" s="77"/>
      <c r="I7" s="90">
        <f>SUM(I1:I6)</f>
        <v>190</v>
      </c>
      <c r="K7" s="86"/>
      <c r="L7" s="77"/>
      <c r="M7" s="77"/>
      <c r="N7" s="90">
        <f>SUM(N1:N6)</f>
        <v>200</v>
      </c>
    </row>
    <row r="10" spans="1:20" ht="15.75" thickBot="1" x14ac:dyDescent="0.3">
      <c r="G10" s="89"/>
    </row>
    <row r="11" spans="1:20" x14ac:dyDescent="0.25">
      <c r="A11" s="82" t="s">
        <v>391</v>
      </c>
      <c r="B11" s="83">
        <v>30</v>
      </c>
      <c r="C11" s="83">
        <v>6</v>
      </c>
      <c r="D11" s="84">
        <f>+B11*C11</f>
        <v>180</v>
      </c>
      <c r="F11" s="82" t="s">
        <v>391</v>
      </c>
      <c r="G11" s="51">
        <f>+$B11</f>
        <v>30</v>
      </c>
      <c r="H11" s="83"/>
      <c r="I11" s="84">
        <f>+G11*H11</f>
        <v>0</v>
      </c>
      <c r="K11" s="82" t="s">
        <v>391</v>
      </c>
      <c r="L11" s="51">
        <f>+$B11</f>
        <v>30</v>
      </c>
      <c r="M11" s="83"/>
      <c r="N11" s="84">
        <f>+L11*M11</f>
        <v>0</v>
      </c>
      <c r="O11">
        <f>+N7+I7+I17+D7+D17+D27+I27+N27+D37+I37+N37+D47+I47+N47+D57+I57+N57+D67+I67+N67+D77+I77+N77+D87+I87+N87+D97+I97+N97+N17+D107+I107+N107+D117+I117+N117+D127+I127+N127+D137+I137+N137</f>
        <v>670</v>
      </c>
      <c r="P11" s="3">
        <f>+O11/1.13</f>
        <v>592.92035398230098</v>
      </c>
      <c r="R11" s="3">
        <f>+P11*0.003</f>
        <v>1.778761061946903</v>
      </c>
      <c r="S11" s="3"/>
      <c r="T11" s="3">
        <f>+P11*0.003</f>
        <v>1.778761061946903</v>
      </c>
    </row>
    <row r="12" spans="1:20" x14ac:dyDescent="0.25">
      <c r="A12" s="69" t="s">
        <v>392</v>
      </c>
      <c r="B12" s="51">
        <v>100</v>
      </c>
      <c r="C12" s="51"/>
      <c r="D12" s="85">
        <f t="shared" ref="D12:D15" si="5">+B12*C12</f>
        <v>0</v>
      </c>
      <c r="E12">
        <v>85</v>
      </c>
      <c r="F12" s="69" t="s">
        <v>392</v>
      </c>
      <c r="G12" s="51">
        <f t="shared" ref="G12:G15" si="6">+$B12</f>
        <v>100</v>
      </c>
      <c r="H12" s="51"/>
      <c r="I12" s="85">
        <f t="shared" ref="I12:I15" si="7">+G12*H12</f>
        <v>0</v>
      </c>
      <c r="J12">
        <v>86</v>
      </c>
      <c r="K12" s="69" t="s">
        <v>392</v>
      </c>
      <c r="L12" s="51">
        <f t="shared" ref="L12:L15" si="8">+$B12</f>
        <v>100</v>
      </c>
      <c r="M12" s="51"/>
      <c r="N12" s="85">
        <f t="shared" ref="N12:N15" si="9">+L12*M12</f>
        <v>0</v>
      </c>
      <c r="P12" s="3">
        <f>+P11*0.13</f>
        <v>77.079646017699133</v>
      </c>
      <c r="Q12" s="93">
        <v>20.83</v>
      </c>
      <c r="R12" s="31">
        <f>+P12-Q12</f>
        <v>56.249646017699135</v>
      </c>
    </row>
    <row r="13" spans="1:20" x14ac:dyDescent="0.25">
      <c r="A13" s="69" t="s">
        <v>393</v>
      </c>
      <c r="B13" s="51">
        <v>95</v>
      </c>
      <c r="C13" s="51"/>
      <c r="D13" s="85">
        <f t="shared" si="5"/>
        <v>0</v>
      </c>
      <c r="F13" s="69" t="s">
        <v>393</v>
      </c>
      <c r="G13" s="51">
        <f t="shared" si="6"/>
        <v>95</v>
      </c>
      <c r="H13" s="51"/>
      <c r="I13" s="85">
        <f t="shared" si="7"/>
        <v>0</v>
      </c>
      <c r="K13" s="69" t="s">
        <v>393</v>
      </c>
      <c r="L13" s="51">
        <f t="shared" si="8"/>
        <v>95</v>
      </c>
      <c r="M13" s="51"/>
      <c r="N13" s="85">
        <f t="shared" si="9"/>
        <v>0</v>
      </c>
      <c r="O13">
        <v>87</v>
      </c>
    </row>
    <row r="14" spans="1:20" x14ac:dyDescent="0.25">
      <c r="A14" s="94" t="s">
        <v>394</v>
      </c>
      <c r="B14" s="92">
        <v>5</v>
      </c>
      <c r="C14" s="92"/>
      <c r="D14" s="95">
        <f t="shared" si="5"/>
        <v>0</v>
      </c>
      <c r="E14" s="96"/>
      <c r="F14" s="94" t="s">
        <v>394</v>
      </c>
      <c r="G14" s="92">
        <f t="shared" si="6"/>
        <v>5</v>
      </c>
      <c r="H14" s="92"/>
      <c r="I14" s="95">
        <f t="shared" si="7"/>
        <v>0</v>
      </c>
      <c r="J14" s="96"/>
      <c r="K14" s="94" t="s">
        <v>394</v>
      </c>
      <c r="L14" s="92">
        <f t="shared" si="8"/>
        <v>5</v>
      </c>
      <c r="M14" s="92"/>
      <c r="N14" s="95">
        <f t="shared" si="9"/>
        <v>0</v>
      </c>
    </row>
    <row r="15" spans="1:20" x14ac:dyDescent="0.25">
      <c r="A15" s="94"/>
      <c r="B15" s="92"/>
      <c r="C15" s="92"/>
      <c r="D15" s="95">
        <f t="shared" si="5"/>
        <v>0</v>
      </c>
      <c r="E15" s="96"/>
      <c r="F15" s="94" t="s">
        <v>394</v>
      </c>
      <c r="G15" s="92">
        <f t="shared" si="6"/>
        <v>0</v>
      </c>
      <c r="H15" s="92"/>
      <c r="I15" s="95">
        <f t="shared" si="7"/>
        <v>0</v>
      </c>
      <c r="J15" s="96"/>
      <c r="K15" s="94" t="s">
        <v>394</v>
      </c>
      <c r="L15" s="92">
        <f t="shared" si="8"/>
        <v>0</v>
      </c>
      <c r="M15" s="92"/>
      <c r="N15" s="95">
        <f t="shared" si="9"/>
        <v>0</v>
      </c>
      <c r="T15" s="31">
        <f>+R12+T11</f>
        <v>58.028407079646037</v>
      </c>
    </row>
    <row r="16" spans="1:20" x14ac:dyDescent="0.25">
      <c r="A16" s="94"/>
      <c r="B16" s="92"/>
      <c r="C16" s="92"/>
      <c r="D16" s="95"/>
      <c r="E16" s="96"/>
      <c r="F16" s="94"/>
      <c r="G16" s="92"/>
      <c r="H16" s="92"/>
      <c r="I16" s="95"/>
      <c r="J16" s="96"/>
      <c r="K16" s="94"/>
      <c r="L16" s="92"/>
      <c r="M16" s="92"/>
      <c r="N16" s="95"/>
    </row>
    <row r="17" spans="1:18" ht="15.75" thickBot="1" x14ac:dyDescent="0.3">
      <c r="A17" s="97"/>
      <c r="B17" s="98"/>
      <c r="C17" s="98"/>
      <c r="D17" s="90">
        <f>SUM(D11:D16)</f>
        <v>180</v>
      </c>
      <c r="E17" s="96"/>
      <c r="F17" s="97"/>
      <c r="G17" s="98"/>
      <c r="H17" s="98"/>
      <c r="I17" s="90">
        <f>SUM(I11:I16)</f>
        <v>0</v>
      </c>
      <c r="J17" s="96"/>
      <c r="K17" s="97"/>
      <c r="L17" s="98"/>
      <c r="M17" s="98"/>
      <c r="N17" s="91">
        <f>SUM(N11:N16)</f>
        <v>0</v>
      </c>
      <c r="P17">
        <v>82</v>
      </c>
      <c r="Q17">
        <f>+D7</f>
        <v>100</v>
      </c>
      <c r="R17" t="s">
        <v>579</v>
      </c>
    </row>
    <row r="18" spans="1:18" x14ac:dyDescent="0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P18">
        <v>83</v>
      </c>
      <c r="Q18">
        <f>+I7</f>
        <v>190</v>
      </c>
      <c r="R18" t="s">
        <v>579</v>
      </c>
    </row>
    <row r="19" spans="1:18" x14ac:dyDescent="0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P19">
        <v>84</v>
      </c>
      <c r="Q19">
        <f>+N7</f>
        <v>200</v>
      </c>
      <c r="R19" t="s">
        <v>579</v>
      </c>
    </row>
    <row r="20" spans="1:18" ht="15.75" thickBot="1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P20">
        <v>85</v>
      </c>
      <c r="Q20">
        <f>+D17</f>
        <v>180</v>
      </c>
      <c r="R20" t="s">
        <v>588</v>
      </c>
    </row>
    <row r="21" spans="1:18" x14ac:dyDescent="0.25">
      <c r="A21" s="99" t="s">
        <v>391</v>
      </c>
      <c r="B21" s="83">
        <v>30</v>
      </c>
      <c r="C21" s="100"/>
      <c r="D21" s="101">
        <f>+B21*C21</f>
        <v>0</v>
      </c>
      <c r="E21" s="96"/>
      <c r="F21" s="99" t="s">
        <v>391</v>
      </c>
      <c r="G21" s="92">
        <f>+$B21</f>
        <v>30</v>
      </c>
      <c r="H21" s="100"/>
      <c r="I21" s="101">
        <f>+G21*H21</f>
        <v>0</v>
      </c>
      <c r="J21" s="96"/>
      <c r="K21" s="99" t="s">
        <v>391</v>
      </c>
      <c r="L21" s="92">
        <f>+$B21</f>
        <v>30</v>
      </c>
      <c r="M21" s="100"/>
      <c r="N21" s="101">
        <f>+L21*M21</f>
        <v>0</v>
      </c>
      <c r="P21">
        <v>86</v>
      </c>
      <c r="Q21">
        <f>+I17</f>
        <v>0</v>
      </c>
      <c r="R21" t="s">
        <v>588</v>
      </c>
    </row>
    <row r="22" spans="1:18" x14ac:dyDescent="0.25">
      <c r="A22" s="94" t="s">
        <v>392</v>
      </c>
      <c r="B22" s="51">
        <v>100</v>
      </c>
      <c r="C22" s="92"/>
      <c r="D22" s="95">
        <f t="shared" ref="D22:D25" si="10">+B22*C22</f>
        <v>0</v>
      </c>
      <c r="E22" s="96"/>
      <c r="F22" s="94" t="s">
        <v>392</v>
      </c>
      <c r="G22" s="92">
        <f t="shared" ref="G22:G25" si="11">+$B22</f>
        <v>100</v>
      </c>
      <c r="H22" s="92"/>
      <c r="I22" s="95">
        <f t="shared" ref="I22:I25" si="12">+G22*H22</f>
        <v>0</v>
      </c>
      <c r="J22" s="96"/>
      <c r="K22" s="94" t="s">
        <v>392</v>
      </c>
      <c r="L22" s="92">
        <f t="shared" ref="L22:L25" si="13">+$B22</f>
        <v>100</v>
      </c>
      <c r="M22" s="92"/>
      <c r="N22" s="95">
        <f t="shared" ref="N22:N25" si="14">+L22*M22</f>
        <v>0</v>
      </c>
      <c r="P22">
        <v>87</v>
      </c>
      <c r="Q22">
        <f>+N17</f>
        <v>0</v>
      </c>
      <c r="R22" t="s">
        <v>589</v>
      </c>
    </row>
    <row r="23" spans="1:18" x14ac:dyDescent="0.25">
      <c r="A23" s="94" t="s">
        <v>393</v>
      </c>
      <c r="B23" s="51">
        <v>95</v>
      </c>
      <c r="C23" s="92"/>
      <c r="D23" s="95">
        <f t="shared" si="10"/>
        <v>0</v>
      </c>
      <c r="E23" s="96"/>
      <c r="F23" s="94" t="s">
        <v>393</v>
      </c>
      <c r="G23" s="92">
        <f t="shared" si="11"/>
        <v>95</v>
      </c>
      <c r="H23" s="92"/>
      <c r="I23" s="95">
        <f t="shared" si="12"/>
        <v>0</v>
      </c>
      <c r="J23" s="96"/>
      <c r="K23" s="94" t="s">
        <v>393</v>
      </c>
      <c r="L23" s="92">
        <f t="shared" si="13"/>
        <v>95</v>
      </c>
      <c r="M23" s="92"/>
      <c r="N23" s="95">
        <f t="shared" si="14"/>
        <v>0</v>
      </c>
      <c r="Q23">
        <f>+D27</f>
        <v>0</v>
      </c>
      <c r="R23" t="s">
        <v>590</v>
      </c>
    </row>
    <row r="24" spans="1:18" x14ac:dyDescent="0.25">
      <c r="A24" s="94" t="s">
        <v>394</v>
      </c>
      <c r="B24" s="92">
        <v>5</v>
      </c>
      <c r="C24" s="92"/>
      <c r="D24" s="95">
        <f t="shared" si="10"/>
        <v>0</v>
      </c>
      <c r="E24" s="96"/>
      <c r="F24" s="94" t="s">
        <v>394</v>
      </c>
      <c r="G24" s="92">
        <f t="shared" si="11"/>
        <v>5</v>
      </c>
      <c r="H24" s="92"/>
      <c r="I24" s="95">
        <f t="shared" si="12"/>
        <v>0</v>
      </c>
      <c r="J24" s="96"/>
      <c r="K24" s="94" t="s">
        <v>394</v>
      </c>
      <c r="L24" s="92">
        <f t="shared" si="13"/>
        <v>5</v>
      </c>
      <c r="M24" s="92"/>
      <c r="N24" s="95">
        <f t="shared" si="14"/>
        <v>0</v>
      </c>
      <c r="Q24">
        <f>+I27</f>
        <v>0</v>
      </c>
      <c r="R24" t="s">
        <v>590</v>
      </c>
    </row>
    <row r="25" spans="1:18" x14ac:dyDescent="0.25">
      <c r="A25" s="94" t="s">
        <v>394</v>
      </c>
      <c r="B25" s="92"/>
      <c r="C25" s="92"/>
      <c r="D25" s="95">
        <f t="shared" si="10"/>
        <v>0</v>
      </c>
      <c r="E25" s="96"/>
      <c r="F25" s="94" t="s">
        <v>394</v>
      </c>
      <c r="G25" s="92">
        <f t="shared" si="11"/>
        <v>0</v>
      </c>
      <c r="H25" s="92"/>
      <c r="I25" s="95">
        <f t="shared" si="12"/>
        <v>0</v>
      </c>
      <c r="J25" s="96"/>
      <c r="K25" s="94" t="s">
        <v>394</v>
      </c>
      <c r="L25" s="92">
        <f t="shared" si="13"/>
        <v>0</v>
      </c>
      <c r="M25" s="92"/>
      <c r="N25" s="95">
        <f t="shared" si="14"/>
        <v>0</v>
      </c>
      <c r="Q25">
        <f>+N27</f>
        <v>0</v>
      </c>
      <c r="R25" t="s">
        <v>591</v>
      </c>
    </row>
    <row r="26" spans="1:18" x14ac:dyDescent="0.25">
      <c r="A26" s="94"/>
      <c r="B26" s="92"/>
      <c r="C26" s="92"/>
      <c r="D26" s="95"/>
      <c r="E26" s="96"/>
      <c r="F26" s="94"/>
      <c r="G26" s="92"/>
      <c r="H26" s="92"/>
      <c r="I26" s="95"/>
      <c r="J26" s="96"/>
      <c r="K26" s="94"/>
      <c r="L26" s="92"/>
      <c r="M26" s="92"/>
      <c r="N26" s="95"/>
      <c r="Q26">
        <f>+D37</f>
        <v>0</v>
      </c>
      <c r="R26" t="s">
        <v>591</v>
      </c>
    </row>
    <row r="27" spans="1:18" ht="15.75" thickBot="1" x14ac:dyDescent="0.3">
      <c r="A27" s="97"/>
      <c r="B27" s="98"/>
      <c r="C27" s="98"/>
      <c r="D27" s="91">
        <f>SUM(D21:D26)</f>
        <v>0</v>
      </c>
      <c r="E27" s="96"/>
      <c r="F27" s="97"/>
      <c r="G27" s="98"/>
      <c r="H27" s="98"/>
      <c r="I27" s="91">
        <f>SUM(I21:I26)</f>
        <v>0</v>
      </c>
      <c r="J27" s="96"/>
      <c r="K27" s="97"/>
      <c r="L27" s="98"/>
      <c r="M27" s="98"/>
      <c r="N27" s="91">
        <f>SUM(N21:N26)</f>
        <v>0</v>
      </c>
      <c r="Q27">
        <f>+I37</f>
        <v>0</v>
      </c>
      <c r="R27" t="s">
        <v>591</v>
      </c>
    </row>
    <row r="28" spans="1:18" x14ac:dyDescent="0.2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Q28">
        <f>+N37</f>
        <v>0</v>
      </c>
      <c r="R28" t="s">
        <v>581</v>
      </c>
    </row>
    <row r="29" spans="1:18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Q29">
        <f>+D47</f>
        <v>0</v>
      </c>
      <c r="R29" t="s">
        <v>581</v>
      </c>
    </row>
    <row r="30" spans="1:18" ht="15.75" thickBot="1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Q30">
        <f>+I47</f>
        <v>0</v>
      </c>
      <c r="R30" t="s">
        <v>592</v>
      </c>
    </row>
    <row r="31" spans="1:18" x14ac:dyDescent="0.25">
      <c r="A31" s="99" t="s">
        <v>391</v>
      </c>
      <c r="B31" s="83">
        <v>30</v>
      </c>
      <c r="C31" s="100"/>
      <c r="D31" s="101">
        <f>+B31*C31</f>
        <v>0</v>
      </c>
      <c r="E31" s="96"/>
      <c r="F31" s="99" t="s">
        <v>391</v>
      </c>
      <c r="G31" s="92">
        <f>+$B31</f>
        <v>30</v>
      </c>
      <c r="H31" s="100"/>
      <c r="I31" s="101">
        <f>+G31*H31</f>
        <v>0</v>
      </c>
      <c r="J31" s="96"/>
      <c r="K31" s="99" t="s">
        <v>391</v>
      </c>
      <c r="L31" s="92">
        <f>+$B31</f>
        <v>30</v>
      </c>
      <c r="M31" s="100"/>
      <c r="N31" s="101">
        <f>+L31*M31</f>
        <v>0</v>
      </c>
      <c r="Q31">
        <f>+N47</f>
        <v>0</v>
      </c>
      <c r="R31" t="s">
        <v>592</v>
      </c>
    </row>
    <row r="32" spans="1:18" x14ac:dyDescent="0.25">
      <c r="A32" s="94" t="s">
        <v>392</v>
      </c>
      <c r="B32" s="51">
        <v>95</v>
      </c>
      <c r="C32" s="92"/>
      <c r="D32" s="95">
        <f t="shared" ref="D32:D35" si="15">+B32*C32</f>
        <v>0</v>
      </c>
      <c r="E32" s="96"/>
      <c r="F32" s="94" t="s">
        <v>392</v>
      </c>
      <c r="G32" s="92">
        <f t="shared" ref="G32:G35" si="16">+$B32</f>
        <v>95</v>
      </c>
      <c r="H32" s="92"/>
      <c r="I32" s="95">
        <f t="shared" ref="I32:I35" si="17">+G32*H32</f>
        <v>0</v>
      </c>
      <c r="J32" s="96"/>
      <c r="K32" s="94" t="s">
        <v>392</v>
      </c>
      <c r="L32" s="92">
        <f t="shared" ref="L32:L35" si="18">+$B32</f>
        <v>95</v>
      </c>
      <c r="M32" s="92"/>
      <c r="N32" s="95">
        <f t="shared" ref="N32:N35" si="19">+L32*M32</f>
        <v>0</v>
      </c>
      <c r="Q32">
        <f>+D57</f>
        <v>0</v>
      </c>
      <c r="R32" t="s">
        <v>593</v>
      </c>
    </row>
    <row r="33" spans="1:18" x14ac:dyDescent="0.25">
      <c r="A33" s="94" t="s">
        <v>393</v>
      </c>
      <c r="B33" s="51">
        <v>85</v>
      </c>
      <c r="C33" s="92"/>
      <c r="D33" s="95">
        <f t="shared" si="15"/>
        <v>0</v>
      </c>
      <c r="E33" s="96"/>
      <c r="F33" s="94" t="s">
        <v>393</v>
      </c>
      <c r="G33" s="92">
        <f t="shared" si="16"/>
        <v>85</v>
      </c>
      <c r="H33" s="92"/>
      <c r="I33" s="95">
        <f t="shared" si="17"/>
        <v>0</v>
      </c>
      <c r="J33" s="96"/>
      <c r="K33" s="94" t="s">
        <v>393</v>
      </c>
      <c r="L33" s="92">
        <f t="shared" si="18"/>
        <v>85</v>
      </c>
      <c r="M33" s="92"/>
      <c r="N33" s="95">
        <f t="shared" si="19"/>
        <v>0</v>
      </c>
      <c r="Q33">
        <f>+I57</f>
        <v>0</v>
      </c>
      <c r="R33" t="s">
        <v>593</v>
      </c>
    </row>
    <row r="34" spans="1:18" x14ac:dyDescent="0.25">
      <c r="A34" s="94" t="s">
        <v>394</v>
      </c>
      <c r="B34" s="92">
        <v>5</v>
      </c>
      <c r="C34" s="92"/>
      <c r="D34" s="95">
        <f t="shared" si="15"/>
        <v>0</v>
      </c>
      <c r="E34" s="96"/>
      <c r="F34" s="94" t="s">
        <v>394</v>
      </c>
      <c r="G34" s="92">
        <f t="shared" si="16"/>
        <v>5</v>
      </c>
      <c r="H34" s="92"/>
      <c r="I34" s="95">
        <f t="shared" si="17"/>
        <v>0</v>
      </c>
      <c r="J34" s="96"/>
      <c r="K34" s="94" t="s">
        <v>394</v>
      </c>
      <c r="L34" s="92">
        <f t="shared" si="18"/>
        <v>5</v>
      </c>
      <c r="M34" s="92"/>
      <c r="N34" s="95">
        <f t="shared" si="19"/>
        <v>0</v>
      </c>
      <c r="Q34">
        <f>+N57</f>
        <v>0</v>
      </c>
      <c r="R34" t="s">
        <v>594</v>
      </c>
    </row>
    <row r="35" spans="1:18" x14ac:dyDescent="0.25">
      <c r="A35" s="94" t="s">
        <v>394</v>
      </c>
      <c r="B35" s="92"/>
      <c r="C35" s="92"/>
      <c r="D35" s="95">
        <f t="shared" si="15"/>
        <v>0</v>
      </c>
      <c r="E35" s="96"/>
      <c r="F35" s="94" t="s">
        <v>394</v>
      </c>
      <c r="G35" s="92">
        <f t="shared" si="16"/>
        <v>0</v>
      </c>
      <c r="H35" s="92"/>
      <c r="I35" s="95">
        <f t="shared" si="17"/>
        <v>0</v>
      </c>
      <c r="J35" s="96"/>
      <c r="K35" s="94" t="s">
        <v>394</v>
      </c>
      <c r="L35" s="92">
        <f t="shared" si="18"/>
        <v>0</v>
      </c>
      <c r="M35" s="92"/>
      <c r="N35" s="95">
        <f t="shared" si="19"/>
        <v>0</v>
      </c>
      <c r="Q35">
        <f>+D67</f>
        <v>0</v>
      </c>
      <c r="R35" t="s">
        <v>595</v>
      </c>
    </row>
    <row r="36" spans="1:18" x14ac:dyDescent="0.25">
      <c r="A36" s="94"/>
      <c r="B36" s="92"/>
      <c r="C36" s="92"/>
      <c r="D36" s="95"/>
      <c r="E36" s="96"/>
      <c r="F36" s="94"/>
      <c r="G36" s="92"/>
      <c r="H36" s="92"/>
      <c r="I36" s="95"/>
      <c r="J36" s="96"/>
      <c r="K36" s="94"/>
      <c r="L36" s="92"/>
      <c r="M36" s="92"/>
      <c r="N36" s="95"/>
      <c r="Q36">
        <f>+I67</f>
        <v>0</v>
      </c>
      <c r="R36" t="s">
        <v>596</v>
      </c>
    </row>
    <row r="37" spans="1:18" ht="15.75" thickBot="1" x14ac:dyDescent="0.3">
      <c r="A37" s="97"/>
      <c r="B37" s="98"/>
      <c r="C37" s="98"/>
      <c r="D37" s="91">
        <f>SUM(D31:D36)</f>
        <v>0</v>
      </c>
      <c r="E37" s="96"/>
      <c r="F37" s="97"/>
      <c r="G37" s="98"/>
      <c r="H37" s="98"/>
      <c r="I37" s="91">
        <f>SUM(I31:I36)</f>
        <v>0</v>
      </c>
      <c r="J37" s="96"/>
      <c r="K37" s="97"/>
      <c r="L37" s="98"/>
      <c r="M37" s="98"/>
      <c r="N37" s="91">
        <f>SUM(N31:N36)</f>
        <v>0</v>
      </c>
      <c r="Q37">
        <f>+N67</f>
        <v>0</v>
      </c>
      <c r="R37" t="s">
        <v>583</v>
      </c>
    </row>
    <row r="38" spans="1:18" x14ac:dyDescent="0.2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Q38">
        <f>+D77</f>
        <v>0</v>
      </c>
      <c r="R38" t="s">
        <v>597</v>
      </c>
    </row>
    <row r="39" spans="1:18" x14ac:dyDescent="0.2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Q39">
        <f>+I77</f>
        <v>0</v>
      </c>
      <c r="R39" t="s">
        <v>597</v>
      </c>
    </row>
    <row r="40" spans="1:18" ht="15.75" thickBot="1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Q40">
        <f>+N77</f>
        <v>0</v>
      </c>
    </row>
    <row r="41" spans="1:18" x14ac:dyDescent="0.25">
      <c r="A41" s="99" t="s">
        <v>391</v>
      </c>
      <c r="B41" s="83">
        <v>30</v>
      </c>
      <c r="C41" s="100"/>
      <c r="D41" s="101">
        <f>+B41*C41</f>
        <v>0</v>
      </c>
      <c r="E41" s="96"/>
      <c r="F41" s="99" t="s">
        <v>391</v>
      </c>
      <c r="G41" s="92">
        <f>+$B41</f>
        <v>30</v>
      </c>
      <c r="H41" s="100"/>
      <c r="I41" s="101">
        <f>+G41*H41</f>
        <v>0</v>
      </c>
      <c r="J41" s="96"/>
      <c r="K41" s="99" t="s">
        <v>391</v>
      </c>
      <c r="L41" s="92">
        <f>+$B41</f>
        <v>30</v>
      </c>
      <c r="M41" s="100"/>
      <c r="N41" s="101">
        <f>+L41*M41</f>
        <v>0</v>
      </c>
      <c r="Q41">
        <f>+D87</f>
        <v>0</v>
      </c>
    </row>
    <row r="42" spans="1:18" x14ac:dyDescent="0.25">
      <c r="A42" s="94" t="s">
        <v>392</v>
      </c>
      <c r="B42" s="51">
        <v>95</v>
      </c>
      <c r="C42" s="92"/>
      <c r="D42" s="95">
        <f t="shared" ref="D42:D45" si="20">+B42*C42</f>
        <v>0</v>
      </c>
      <c r="E42" s="96"/>
      <c r="F42" s="94" t="s">
        <v>392</v>
      </c>
      <c r="G42" s="92">
        <f t="shared" ref="G42:G45" si="21">+$B42</f>
        <v>95</v>
      </c>
      <c r="H42" s="92"/>
      <c r="I42" s="95">
        <f t="shared" ref="I42:I45" si="22">+G42*H42</f>
        <v>0</v>
      </c>
      <c r="J42" s="96"/>
      <c r="K42" s="94" t="s">
        <v>392</v>
      </c>
      <c r="L42" s="92">
        <f t="shared" ref="L42:L45" si="23">+$B42</f>
        <v>95</v>
      </c>
      <c r="M42" s="92"/>
      <c r="N42" s="95">
        <f t="shared" ref="N42:N45" si="24">+L42*M42</f>
        <v>0</v>
      </c>
      <c r="Q42">
        <f>+I87</f>
        <v>0</v>
      </c>
    </row>
    <row r="43" spans="1:18" x14ac:dyDescent="0.25">
      <c r="A43" s="94" t="s">
        <v>393</v>
      </c>
      <c r="B43" s="51">
        <v>85</v>
      </c>
      <c r="C43" s="92"/>
      <c r="D43" s="95">
        <f t="shared" si="20"/>
        <v>0</v>
      </c>
      <c r="E43" s="96"/>
      <c r="F43" s="94" t="s">
        <v>393</v>
      </c>
      <c r="G43" s="92">
        <f t="shared" si="21"/>
        <v>85</v>
      </c>
      <c r="H43" s="92"/>
      <c r="I43" s="95">
        <f t="shared" si="22"/>
        <v>0</v>
      </c>
      <c r="J43" s="96"/>
      <c r="K43" s="94" t="s">
        <v>393</v>
      </c>
      <c r="L43" s="92">
        <f t="shared" si="23"/>
        <v>85</v>
      </c>
      <c r="M43" s="92"/>
      <c r="N43" s="95">
        <f t="shared" si="24"/>
        <v>0</v>
      </c>
      <c r="Q43">
        <f>+N87</f>
        <v>0</v>
      </c>
    </row>
    <row r="44" spans="1:18" x14ac:dyDescent="0.25">
      <c r="A44" s="94" t="s">
        <v>394</v>
      </c>
      <c r="B44" s="92">
        <v>5</v>
      </c>
      <c r="C44" s="92"/>
      <c r="D44" s="95">
        <f t="shared" si="20"/>
        <v>0</v>
      </c>
      <c r="E44" s="96"/>
      <c r="F44" s="94" t="s">
        <v>394</v>
      </c>
      <c r="G44" s="92">
        <f t="shared" si="21"/>
        <v>5</v>
      </c>
      <c r="H44" s="92"/>
      <c r="I44" s="95">
        <f t="shared" si="22"/>
        <v>0</v>
      </c>
      <c r="J44" s="96"/>
      <c r="K44" s="94" t="s">
        <v>394</v>
      </c>
      <c r="L44" s="92">
        <f t="shared" si="23"/>
        <v>5</v>
      </c>
      <c r="M44" s="92"/>
      <c r="N44" s="95">
        <f t="shared" si="24"/>
        <v>0</v>
      </c>
      <c r="Q44">
        <f>+D97</f>
        <v>0</v>
      </c>
    </row>
    <row r="45" spans="1:18" x14ac:dyDescent="0.25">
      <c r="A45" s="94" t="s">
        <v>394</v>
      </c>
      <c r="B45" s="92"/>
      <c r="C45" s="92"/>
      <c r="D45" s="95">
        <f t="shared" si="20"/>
        <v>0</v>
      </c>
      <c r="E45" s="96"/>
      <c r="F45" s="94" t="s">
        <v>394</v>
      </c>
      <c r="G45" s="92">
        <f t="shared" si="21"/>
        <v>0</v>
      </c>
      <c r="H45" s="92"/>
      <c r="I45" s="95">
        <f t="shared" si="22"/>
        <v>0</v>
      </c>
      <c r="J45" s="96"/>
      <c r="K45" s="94" t="s">
        <v>394</v>
      </c>
      <c r="L45" s="92">
        <f t="shared" si="23"/>
        <v>0</v>
      </c>
      <c r="M45" s="92"/>
      <c r="N45" s="95">
        <f t="shared" si="24"/>
        <v>0</v>
      </c>
      <c r="Q45">
        <f>+I97</f>
        <v>0</v>
      </c>
    </row>
    <row r="46" spans="1:18" x14ac:dyDescent="0.25">
      <c r="A46" s="94"/>
      <c r="B46" s="92"/>
      <c r="C46" s="92"/>
      <c r="D46" s="95"/>
      <c r="E46" s="96"/>
      <c r="F46" s="94"/>
      <c r="G46" s="92"/>
      <c r="H46" s="92"/>
      <c r="I46" s="95"/>
      <c r="J46" s="96"/>
      <c r="K46" s="94"/>
      <c r="L46" s="92"/>
      <c r="M46" s="92"/>
      <c r="N46" s="95"/>
      <c r="Q46">
        <f>+N97</f>
        <v>0</v>
      </c>
    </row>
    <row r="47" spans="1:18" ht="15.75" thickBot="1" x14ac:dyDescent="0.3">
      <c r="A47" s="97"/>
      <c r="B47" s="98"/>
      <c r="C47" s="98"/>
      <c r="D47" s="91">
        <f>SUM(D41:D46)</f>
        <v>0</v>
      </c>
      <c r="E47" s="96"/>
      <c r="F47" s="97"/>
      <c r="G47" s="98"/>
      <c r="H47" s="98"/>
      <c r="I47" s="91">
        <f>SUM(I41:I46)</f>
        <v>0</v>
      </c>
      <c r="J47" s="96"/>
      <c r="K47" s="97"/>
      <c r="L47" s="98"/>
      <c r="M47" s="98"/>
      <c r="N47" s="91">
        <f>SUM(N41:N46)</f>
        <v>0</v>
      </c>
      <c r="Q47">
        <f>+D107</f>
        <v>0</v>
      </c>
    </row>
    <row r="48" spans="1:18" x14ac:dyDescent="0.2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Q48">
        <f>+I107</f>
        <v>0</v>
      </c>
    </row>
    <row r="49" spans="1:17" x14ac:dyDescent="0.2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Q49">
        <f>+N107</f>
        <v>0</v>
      </c>
    </row>
    <row r="50" spans="1:17" ht="15.75" thickBot="1" x14ac:dyDescent="0.3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Q50">
        <f>+D117</f>
        <v>0</v>
      </c>
    </row>
    <row r="51" spans="1:17" x14ac:dyDescent="0.25">
      <c r="A51" s="99" t="s">
        <v>391</v>
      </c>
      <c r="B51" s="83">
        <v>30</v>
      </c>
      <c r="C51" s="100"/>
      <c r="D51" s="101">
        <f>+B51*C51</f>
        <v>0</v>
      </c>
      <c r="E51" s="96"/>
      <c r="F51" s="99" t="s">
        <v>391</v>
      </c>
      <c r="G51" s="92">
        <f>+$B51</f>
        <v>30</v>
      </c>
      <c r="H51" s="100"/>
      <c r="I51" s="101">
        <f>+G51*H51</f>
        <v>0</v>
      </c>
      <c r="J51" s="96"/>
      <c r="K51" s="99" t="s">
        <v>391</v>
      </c>
      <c r="L51" s="92">
        <f>+$B51</f>
        <v>30</v>
      </c>
      <c r="M51" s="100"/>
      <c r="N51" s="101">
        <f>+L51*M51</f>
        <v>0</v>
      </c>
      <c r="Q51">
        <f>+I117</f>
        <v>0</v>
      </c>
    </row>
    <row r="52" spans="1:17" x14ac:dyDescent="0.25">
      <c r="A52" s="94" t="s">
        <v>392</v>
      </c>
      <c r="B52" s="51">
        <v>95</v>
      </c>
      <c r="C52" s="92"/>
      <c r="D52" s="95">
        <f t="shared" ref="D52:D55" si="25">+B52*C52</f>
        <v>0</v>
      </c>
      <c r="E52" s="96"/>
      <c r="F52" s="94" t="s">
        <v>392</v>
      </c>
      <c r="G52" s="92">
        <f t="shared" ref="G52:G55" si="26">+$B52</f>
        <v>95</v>
      </c>
      <c r="H52" s="92"/>
      <c r="I52" s="95">
        <f t="shared" ref="I52:I55" si="27">+G52*H52</f>
        <v>0</v>
      </c>
      <c r="J52" s="96"/>
      <c r="K52" s="94" t="s">
        <v>392</v>
      </c>
      <c r="L52" s="92">
        <f t="shared" ref="L52:L55" si="28">+$B52</f>
        <v>95</v>
      </c>
      <c r="M52" s="92"/>
      <c r="N52" s="95">
        <f t="shared" ref="N52:N55" si="29">+L52*M52</f>
        <v>0</v>
      </c>
      <c r="Q52">
        <f>+N117</f>
        <v>0</v>
      </c>
    </row>
    <row r="53" spans="1:17" x14ac:dyDescent="0.25">
      <c r="A53" s="94" t="s">
        <v>393</v>
      </c>
      <c r="B53" s="51">
        <v>85</v>
      </c>
      <c r="C53" s="92"/>
      <c r="D53" s="95">
        <f t="shared" si="25"/>
        <v>0</v>
      </c>
      <c r="E53" s="96"/>
      <c r="F53" s="94" t="s">
        <v>393</v>
      </c>
      <c r="G53" s="92">
        <f t="shared" si="26"/>
        <v>85</v>
      </c>
      <c r="H53" s="92"/>
      <c r="I53" s="95">
        <f t="shared" si="27"/>
        <v>0</v>
      </c>
      <c r="J53" s="96"/>
      <c r="K53" s="94" t="s">
        <v>393</v>
      </c>
      <c r="L53" s="92">
        <f t="shared" si="28"/>
        <v>85</v>
      </c>
      <c r="M53" s="92"/>
      <c r="N53" s="95">
        <f t="shared" si="29"/>
        <v>0</v>
      </c>
      <c r="Q53">
        <f>+D127</f>
        <v>0</v>
      </c>
    </row>
    <row r="54" spans="1:17" x14ac:dyDescent="0.25">
      <c r="A54" s="94" t="s">
        <v>394</v>
      </c>
      <c r="B54" s="92">
        <v>5</v>
      </c>
      <c r="C54" s="92"/>
      <c r="D54" s="95">
        <f t="shared" si="25"/>
        <v>0</v>
      </c>
      <c r="E54" s="96"/>
      <c r="F54" s="94" t="s">
        <v>394</v>
      </c>
      <c r="G54" s="92">
        <f t="shared" si="26"/>
        <v>5</v>
      </c>
      <c r="H54" s="92"/>
      <c r="I54" s="95">
        <f t="shared" si="27"/>
        <v>0</v>
      </c>
      <c r="J54" s="96"/>
      <c r="K54" s="94" t="s">
        <v>394</v>
      </c>
      <c r="L54" s="92">
        <f t="shared" si="28"/>
        <v>5</v>
      </c>
      <c r="M54" s="92"/>
      <c r="N54" s="95">
        <f t="shared" si="29"/>
        <v>0</v>
      </c>
      <c r="Q54">
        <f>+I127</f>
        <v>0</v>
      </c>
    </row>
    <row r="55" spans="1:17" x14ac:dyDescent="0.25">
      <c r="A55" s="94" t="s">
        <v>394</v>
      </c>
      <c r="B55" s="92"/>
      <c r="C55" s="92"/>
      <c r="D55" s="95">
        <f t="shared" si="25"/>
        <v>0</v>
      </c>
      <c r="E55" s="96"/>
      <c r="F55" s="94" t="s">
        <v>394</v>
      </c>
      <c r="G55" s="92">
        <f t="shared" si="26"/>
        <v>0</v>
      </c>
      <c r="H55" s="92"/>
      <c r="I55" s="95">
        <f t="shared" si="27"/>
        <v>0</v>
      </c>
      <c r="J55" s="96"/>
      <c r="K55" s="94" t="s">
        <v>394</v>
      </c>
      <c r="L55" s="92">
        <f t="shared" si="28"/>
        <v>0</v>
      </c>
      <c r="M55" s="92"/>
      <c r="N55" s="95">
        <f t="shared" si="29"/>
        <v>0</v>
      </c>
      <c r="Q55">
        <f>+N127</f>
        <v>0</v>
      </c>
    </row>
    <row r="56" spans="1:17" x14ac:dyDescent="0.25">
      <c r="A56" s="94"/>
      <c r="B56" s="92"/>
      <c r="C56" s="92"/>
      <c r="D56" s="95"/>
      <c r="E56" s="96"/>
      <c r="F56" s="94"/>
      <c r="G56" s="92"/>
      <c r="H56" s="92"/>
      <c r="I56" s="95"/>
      <c r="J56" s="96"/>
      <c r="K56" s="94"/>
      <c r="L56" s="92"/>
      <c r="M56" s="92"/>
      <c r="N56" s="95"/>
      <c r="Q56">
        <f>+D137</f>
        <v>0</v>
      </c>
    </row>
    <row r="57" spans="1:17" ht="15.75" thickBot="1" x14ac:dyDescent="0.3">
      <c r="A57" s="97"/>
      <c r="B57" s="98"/>
      <c r="C57" s="98"/>
      <c r="D57" s="91">
        <f>SUM(D51:D56)</f>
        <v>0</v>
      </c>
      <c r="E57" s="96"/>
      <c r="F57" s="97"/>
      <c r="G57" s="98"/>
      <c r="H57" s="98"/>
      <c r="I57" s="91">
        <f>SUM(I51:I56)</f>
        <v>0</v>
      </c>
      <c r="J57" s="96"/>
      <c r="K57" s="97"/>
      <c r="L57" s="98"/>
      <c r="M57" s="98"/>
      <c r="N57" s="91">
        <f>SUM(N51:N56)</f>
        <v>0</v>
      </c>
      <c r="Q57">
        <f>+I137</f>
        <v>0</v>
      </c>
    </row>
    <row r="58" spans="1:17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Q58">
        <f>+N137</f>
        <v>0</v>
      </c>
    </row>
    <row r="59" spans="1:17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</row>
    <row r="60" spans="1:17" ht="15.75" thickBot="1" x14ac:dyDescent="0.3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Q60">
        <f>SUM(Q17:Q59)</f>
        <v>670</v>
      </c>
    </row>
    <row r="61" spans="1:17" x14ac:dyDescent="0.25">
      <c r="A61" s="99" t="s">
        <v>391</v>
      </c>
      <c r="B61" s="83">
        <v>30</v>
      </c>
      <c r="C61" s="100"/>
      <c r="D61" s="101">
        <f>+B61*C61</f>
        <v>0</v>
      </c>
      <c r="E61" s="96"/>
      <c r="F61" s="99" t="s">
        <v>391</v>
      </c>
      <c r="G61" s="92">
        <f>+$B61</f>
        <v>30</v>
      </c>
      <c r="H61" s="100"/>
      <c r="I61" s="101">
        <f>+G61*H61</f>
        <v>0</v>
      </c>
      <c r="J61" s="96"/>
      <c r="K61" s="99" t="s">
        <v>391</v>
      </c>
      <c r="L61" s="92">
        <f>+$B61</f>
        <v>30</v>
      </c>
      <c r="M61" s="100"/>
      <c r="N61" s="101">
        <f>+L61*M61</f>
        <v>0</v>
      </c>
    </row>
    <row r="62" spans="1:17" x14ac:dyDescent="0.25">
      <c r="A62" s="94" t="s">
        <v>392</v>
      </c>
      <c r="B62" s="51">
        <v>95</v>
      </c>
      <c r="C62" s="92"/>
      <c r="D62" s="95">
        <f t="shared" ref="D62:D65" si="30">+B62*C62</f>
        <v>0</v>
      </c>
      <c r="E62" s="96"/>
      <c r="F62" s="94" t="s">
        <v>392</v>
      </c>
      <c r="G62" s="92">
        <f t="shared" ref="G62:G65" si="31">+$B62</f>
        <v>95</v>
      </c>
      <c r="H62" s="92"/>
      <c r="I62" s="95">
        <f t="shared" ref="I62:I65" si="32">+G62*H62</f>
        <v>0</v>
      </c>
      <c r="J62" s="96"/>
      <c r="K62" s="94" t="s">
        <v>392</v>
      </c>
      <c r="L62" s="92">
        <f t="shared" ref="L62:L65" si="33">+$B62</f>
        <v>95</v>
      </c>
      <c r="M62" s="92"/>
      <c r="N62" s="95">
        <f t="shared" ref="N62:N65" si="34">+L62*M62</f>
        <v>0</v>
      </c>
    </row>
    <row r="63" spans="1:17" x14ac:dyDescent="0.25">
      <c r="A63" s="94" t="s">
        <v>393</v>
      </c>
      <c r="B63" s="51">
        <v>85</v>
      </c>
      <c r="C63" s="92"/>
      <c r="D63" s="95">
        <f t="shared" si="30"/>
        <v>0</v>
      </c>
      <c r="E63" s="96"/>
      <c r="F63" s="94" t="s">
        <v>393</v>
      </c>
      <c r="G63" s="92">
        <f t="shared" si="31"/>
        <v>85</v>
      </c>
      <c r="H63" s="92"/>
      <c r="I63" s="95">
        <f t="shared" si="32"/>
        <v>0</v>
      </c>
      <c r="J63" s="96"/>
      <c r="K63" s="94" t="s">
        <v>393</v>
      </c>
      <c r="L63" s="92">
        <f t="shared" si="33"/>
        <v>85</v>
      </c>
      <c r="M63" s="92"/>
      <c r="N63" s="95">
        <f t="shared" si="34"/>
        <v>0</v>
      </c>
    </row>
    <row r="64" spans="1:17" x14ac:dyDescent="0.25">
      <c r="A64" s="94" t="s">
        <v>394</v>
      </c>
      <c r="B64" s="92">
        <v>5</v>
      </c>
      <c r="C64" s="92"/>
      <c r="D64" s="95">
        <f t="shared" si="30"/>
        <v>0</v>
      </c>
      <c r="E64" s="96"/>
      <c r="F64" s="94" t="s">
        <v>394</v>
      </c>
      <c r="G64" s="92">
        <f t="shared" si="31"/>
        <v>5</v>
      </c>
      <c r="H64" s="92"/>
      <c r="I64" s="95">
        <f t="shared" si="32"/>
        <v>0</v>
      </c>
      <c r="J64" s="96"/>
      <c r="K64" s="94" t="s">
        <v>394</v>
      </c>
      <c r="L64" s="92">
        <f t="shared" si="33"/>
        <v>5</v>
      </c>
      <c r="M64" s="92"/>
      <c r="N64" s="95">
        <f t="shared" si="34"/>
        <v>0</v>
      </c>
    </row>
    <row r="65" spans="1:14" x14ac:dyDescent="0.25">
      <c r="A65" s="94" t="s">
        <v>394</v>
      </c>
      <c r="B65" s="92"/>
      <c r="C65" s="92"/>
      <c r="D65" s="95">
        <f t="shared" si="30"/>
        <v>0</v>
      </c>
      <c r="E65" s="96"/>
      <c r="F65" s="94" t="s">
        <v>394</v>
      </c>
      <c r="G65" s="92">
        <f t="shared" si="31"/>
        <v>0</v>
      </c>
      <c r="H65" s="92"/>
      <c r="I65" s="95">
        <f t="shared" si="32"/>
        <v>0</v>
      </c>
      <c r="J65" s="96"/>
      <c r="K65" s="94" t="s">
        <v>394</v>
      </c>
      <c r="L65" s="92">
        <f t="shared" si="33"/>
        <v>0</v>
      </c>
      <c r="M65" s="92"/>
      <c r="N65" s="95">
        <f t="shared" si="34"/>
        <v>0</v>
      </c>
    </row>
    <row r="66" spans="1:14" x14ac:dyDescent="0.25">
      <c r="A66" s="94"/>
      <c r="B66" s="92"/>
      <c r="C66" s="92"/>
      <c r="D66" s="95"/>
      <c r="E66" s="96"/>
      <c r="F66" s="94"/>
      <c r="G66" s="92"/>
      <c r="H66" s="92"/>
      <c r="I66" s="95"/>
      <c r="J66" s="96"/>
      <c r="K66" s="94"/>
      <c r="L66" s="92"/>
      <c r="M66" s="92"/>
      <c r="N66" s="95"/>
    </row>
    <row r="67" spans="1:14" ht="15.75" thickBot="1" x14ac:dyDescent="0.3">
      <c r="A67" s="97"/>
      <c r="B67" s="98"/>
      <c r="C67" s="98"/>
      <c r="D67" s="91">
        <f>SUM(D61:D66)</f>
        <v>0</v>
      </c>
      <c r="E67" s="96"/>
      <c r="F67" s="97"/>
      <c r="G67" s="98"/>
      <c r="H67" s="98"/>
      <c r="I67" s="91">
        <f>SUM(I61:I66)</f>
        <v>0</v>
      </c>
      <c r="J67" s="96"/>
      <c r="K67" s="97"/>
      <c r="L67" s="98"/>
      <c r="M67" s="98"/>
      <c r="N67" s="91">
        <f>SUM(N61:N66)</f>
        <v>0</v>
      </c>
    </row>
    <row r="68" spans="1:14" x14ac:dyDescent="0.2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</row>
    <row r="69" spans="1:14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</row>
    <row r="70" spans="1:14" ht="15.75" thickBot="1" x14ac:dyDescent="0.3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  <row r="71" spans="1:14" x14ac:dyDescent="0.25">
      <c r="A71" s="99" t="s">
        <v>391</v>
      </c>
      <c r="B71" s="83">
        <v>30</v>
      </c>
      <c r="C71" s="100"/>
      <c r="D71" s="101">
        <f>+B71*C71</f>
        <v>0</v>
      </c>
      <c r="E71" s="96"/>
      <c r="F71" s="99" t="s">
        <v>391</v>
      </c>
      <c r="G71" s="92">
        <f>+$B71</f>
        <v>30</v>
      </c>
      <c r="H71" s="100"/>
      <c r="I71" s="101">
        <f>+G71*H71</f>
        <v>0</v>
      </c>
      <c r="J71" s="96"/>
      <c r="K71" s="99" t="s">
        <v>391</v>
      </c>
      <c r="L71" s="92">
        <f>+$B71</f>
        <v>30</v>
      </c>
      <c r="M71" s="100"/>
      <c r="N71" s="101">
        <f>+L71*M71</f>
        <v>0</v>
      </c>
    </row>
    <row r="72" spans="1:14" x14ac:dyDescent="0.25">
      <c r="A72" s="94" t="s">
        <v>392</v>
      </c>
      <c r="B72" s="51">
        <v>95</v>
      </c>
      <c r="C72" s="92"/>
      <c r="D72" s="95">
        <f t="shared" ref="D72:D75" si="35">+B72*C72</f>
        <v>0</v>
      </c>
      <c r="E72" s="96"/>
      <c r="F72" s="94" t="s">
        <v>392</v>
      </c>
      <c r="G72" s="92">
        <f t="shared" ref="G72:G75" si="36">+$B72</f>
        <v>95</v>
      </c>
      <c r="H72" s="92"/>
      <c r="I72" s="95">
        <f t="shared" ref="I72:I75" si="37">+G72*H72</f>
        <v>0</v>
      </c>
      <c r="J72" s="96"/>
      <c r="K72" s="94" t="s">
        <v>392</v>
      </c>
      <c r="L72" s="92">
        <f t="shared" ref="L72:L75" si="38">+$B72</f>
        <v>95</v>
      </c>
      <c r="M72" s="92"/>
      <c r="N72" s="95">
        <f t="shared" ref="N72:N75" si="39">+L72*M72</f>
        <v>0</v>
      </c>
    </row>
    <row r="73" spans="1:14" x14ac:dyDescent="0.25">
      <c r="A73" s="94" t="s">
        <v>393</v>
      </c>
      <c r="B73" s="51">
        <v>85</v>
      </c>
      <c r="C73" s="92"/>
      <c r="D73" s="95">
        <f t="shared" si="35"/>
        <v>0</v>
      </c>
      <c r="E73" s="96"/>
      <c r="F73" s="94" t="s">
        <v>393</v>
      </c>
      <c r="G73" s="92">
        <f t="shared" si="36"/>
        <v>85</v>
      </c>
      <c r="H73" s="92"/>
      <c r="I73" s="95">
        <f t="shared" si="37"/>
        <v>0</v>
      </c>
      <c r="J73" s="96"/>
      <c r="K73" s="94" t="s">
        <v>393</v>
      </c>
      <c r="L73" s="92">
        <f t="shared" si="38"/>
        <v>85</v>
      </c>
      <c r="M73" s="92"/>
      <c r="N73" s="95">
        <f t="shared" si="39"/>
        <v>0</v>
      </c>
    </row>
    <row r="74" spans="1:14" x14ac:dyDescent="0.25">
      <c r="A74" s="94" t="s">
        <v>394</v>
      </c>
      <c r="B74" s="92">
        <v>5</v>
      </c>
      <c r="C74" s="92"/>
      <c r="D74" s="95">
        <f t="shared" si="35"/>
        <v>0</v>
      </c>
      <c r="E74" s="96"/>
      <c r="F74" s="94" t="s">
        <v>394</v>
      </c>
      <c r="G74" s="92">
        <f t="shared" si="36"/>
        <v>5</v>
      </c>
      <c r="H74" s="92"/>
      <c r="I74" s="95">
        <f t="shared" si="37"/>
        <v>0</v>
      </c>
      <c r="J74" s="96"/>
      <c r="K74" s="94" t="s">
        <v>394</v>
      </c>
      <c r="L74" s="92">
        <f t="shared" si="38"/>
        <v>5</v>
      </c>
      <c r="M74" s="92"/>
      <c r="N74" s="95">
        <f t="shared" si="39"/>
        <v>0</v>
      </c>
    </row>
    <row r="75" spans="1:14" x14ac:dyDescent="0.25">
      <c r="A75" s="94" t="s">
        <v>394</v>
      </c>
      <c r="B75" s="92"/>
      <c r="C75" s="92"/>
      <c r="D75" s="95">
        <f t="shared" si="35"/>
        <v>0</v>
      </c>
      <c r="E75" s="96"/>
      <c r="F75" s="94" t="s">
        <v>394</v>
      </c>
      <c r="G75" s="92">
        <f t="shared" si="36"/>
        <v>0</v>
      </c>
      <c r="H75" s="92"/>
      <c r="I75" s="95">
        <f t="shared" si="37"/>
        <v>0</v>
      </c>
      <c r="J75" s="96"/>
      <c r="K75" s="94" t="s">
        <v>394</v>
      </c>
      <c r="L75" s="92">
        <f t="shared" si="38"/>
        <v>0</v>
      </c>
      <c r="M75" s="92"/>
      <c r="N75" s="95">
        <f t="shared" si="39"/>
        <v>0</v>
      </c>
    </row>
    <row r="76" spans="1:14" x14ac:dyDescent="0.25">
      <c r="A76" s="94"/>
      <c r="B76" s="92"/>
      <c r="C76" s="92"/>
      <c r="D76" s="95"/>
      <c r="E76" s="96"/>
      <c r="F76" s="94"/>
      <c r="G76" s="92"/>
      <c r="H76" s="92"/>
      <c r="I76" s="95"/>
      <c r="J76" s="96"/>
      <c r="K76" s="94"/>
      <c r="L76" s="92"/>
      <c r="M76" s="92"/>
      <c r="N76" s="95"/>
    </row>
    <row r="77" spans="1:14" ht="15.75" thickBot="1" x14ac:dyDescent="0.3">
      <c r="A77" s="97"/>
      <c r="B77" s="98"/>
      <c r="C77" s="98"/>
      <c r="D77" s="91">
        <f>SUM(D71:D76)</f>
        <v>0</v>
      </c>
      <c r="E77" s="96"/>
      <c r="F77" s="97"/>
      <c r="G77" s="98"/>
      <c r="H77" s="98"/>
      <c r="I77" s="91">
        <f>SUM(I71:I76)</f>
        <v>0</v>
      </c>
      <c r="J77" s="96"/>
      <c r="K77" s="97"/>
      <c r="L77" s="98"/>
      <c r="M77" s="98"/>
      <c r="N77" s="91">
        <f>SUM(N71:N76)</f>
        <v>0</v>
      </c>
    </row>
    <row r="78" spans="1:14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</row>
    <row r="79" spans="1:14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</row>
    <row r="80" spans="1:14" ht="15.75" thickBot="1" x14ac:dyDescent="0.3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</row>
    <row r="81" spans="1:14" x14ac:dyDescent="0.25">
      <c r="A81" s="99" t="s">
        <v>391</v>
      </c>
      <c r="B81" s="83">
        <v>30</v>
      </c>
      <c r="C81" s="100"/>
      <c r="D81" s="101">
        <f>+B81*C81</f>
        <v>0</v>
      </c>
      <c r="E81" s="96"/>
      <c r="F81" s="99" t="s">
        <v>391</v>
      </c>
      <c r="G81" s="92">
        <f>+$B81</f>
        <v>30</v>
      </c>
      <c r="H81" s="100"/>
      <c r="I81" s="101">
        <f>+G81*H81</f>
        <v>0</v>
      </c>
      <c r="J81" s="96"/>
      <c r="K81" s="99" t="s">
        <v>391</v>
      </c>
      <c r="L81" s="92">
        <f>+$B81</f>
        <v>30</v>
      </c>
      <c r="M81" s="100"/>
      <c r="N81" s="101">
        <f>+L81*M81</f>
        <v>0</v>
      </c>
    </row>
    <row r="82" spans="1:14" x14ac:dyDescent="0.25">
      <c r="A82" s="94" t="s">
        <v>392</v>
      </c>
      <c r="B82" s="51">
        <v>95</v>
      </c>
      <c r="C82" s="92"/>
      <c r="D82" s="95">
        <f t="shared" ref="D82:D85" si="40">+B82*C82</f>
        <v>0</v>
      </c>
      <c r="E82" s="96"/>
      <c r="F82" s="94" t="s">
        <v>392</v>
      </c>
      <c r="G82" s="92">
        <f t="shared" ref="G82:G85" si="41">+$B82</f>
        <v>95</v>
      </c>
      <c r="H82" s="92"/>
      <c r="I82" s="95">
        <f t="shared" ref="I82:I85" si="42">+G82*H82</f>
        <v>0</v>
      </c>
      <c r="J82" s="96"/>
      <c r="K82" s="94" t="s">
        <v>392</v>
      </c>
      <c r="L82" s="92">
        <f t="shared" ref="L82:L85" si="43">+$B82</f>
        <v>95</v>
      </c>
      <c r="M82" s="92"/>
      <c r="N82" s="95">
        <f t="shared" ref="N82:N85" si="44">+L82*M82</f>
        <v>0</v>
      </c>
    </row>
    <row r="83" spans="1:14" x14ac:dyDescent="0.25">
      <c r="A83" s="94" t="s">
        <v>393</v>
      </c>
      <c r="B83" s="51">
        <v>85</v>
      </c>
      <c r="C83" s="92"/>
      <c r="D83" s="95">
        <f t="shared" si="40"/>
        <v>0</v>
      </c>
      <c r="E83" s="96"/>
      <c r="F83" s="94" t="s">
        <v>393</v>
      </c>
      <c r="G83" s="92">
        <f t="shared" si="41"/>
        <v>85</v>
      </c>
      <c r="H83" s="92"/>
      <c r="I83" s="95">
        <f t="shared" si="42"/>
        <v>0</v>
      </c>
      <c r="J83" s="96"/>
      <c r="K83" s="94" t="s">
        <v>393</v>
      </c>
      <c r="L83" s="92">
        <f t="shared" si="43"/>
        <v>85</v>
      </c>
      <c r="M83" s="92"/>
      <c r="N83" s="95">
        <f t="shared" si="44"/>
        <v>0</v>
      </c>
    </row>
    <row r="84" spans="1:14" x14ac:dyDescent="0.25">
      <c r="A84" s="94" t="s">
        <v>394</v>
      </c>
      <c r="B84" s="92">
        <v>5</v>
      </c>
      <c r="C84" s="92"/>
      <c r="D84" s="95">
        <f t="shared" si="40"/>
        <v>0</v>
      </c>
      <c r="E84" s="96"/>
      <c r="F84" s="94" t="s">
        <v>394</v>
      </c>
      <c r="G84" s="92">
        <f t="shared" si="41"/>
        <v>5</v>
      </c>
      <c r="H84" s="92"/>
      <c r="I84" s="95">
        <f t="shared" si="42"/>
        <v>0</v>
      </c>
      <c r="J84" s="96"/>
      <c r="K84" s="94" t="s">
        <v>394</v>
      </c>
      <c r="L84" s="92">
        <f t="shared" si="43"/>
        <v>5</v>
      </c>
      <c r="M84" s="92"/>
      <c r="N84" s="95">
        <f t="shared" si="44"/>
        <v>0</v>
      </c>
    </row>
    <row r="85" spans="1:14" x14ac:dyDescent="0.25">
      <c r="A85" s="94" t="s">
        <v>394</v>
      </c>
      <c r="B85" s="92"/>
      <c r="C85" s="92"/>
      <c r="D85" s="95">
        <f t="shared" si="40"/>
        <v>0</v>
      </c>
      <c r="E85" s="96"/>
      <c r="F85" s="94" t="s">
        <v>394</v>
      </c>
      <c r="G85" s="92">
        <f t="shared" si="41"/>
        <v>0</v>
      </c>
      <c r="H85" s="92"/>
      <c r="I85" s="95">
        <f t="shared" si="42"/>
        <v>0</v>
      </c>
      <c r="J85" s="96"/>
      <c r="K85" s="94" t="s">
        <v>394</v>
      </c>
      <c r="L85" s="92">
        <f t="shared" si="43"/>
        <v>0</v>
      </c>
      <c r="M85" s="92"/>
      <c r="N85" s="95">
        <f t="shared" si="44"/>
        <v>0</v>
      </c>
    </row>
    <row r="86" spans="1:14" x14ac:dyDescent="0.25">
      <c r="A86" s="94"/>
      <c r="B86" s="92"/>
      <c r="C86" s="92"/>
      <c r="D86" s="95"/>
      <c r="E86" s="96"/>
      <c r="F86" s="94"/>
      <c r="G86" s="92"/>
      <c r="H86" s="92"/>
      <c r="I86" s="95"/>
      <c r="J86" s="96"/>
      <c r="K86" s="94"/>
      <c r="L86" s="92"/>
      <c r="M86" s="92"/>
      <c r="N86" s="95"/>
    </row>
    <row r="87" spans="1:14" ht="15.75" thickBot="1" x14ac:dyDescent="0.3">
      <c r="A87" s="97"/>
      <c r="B87" s="98"/>
      <c r="C87" s="98"/>
      <c r="D87" s="91">
        <f>SUM(D81:D86)</f>
        <v>0</v>
      </c>
      <c r="E87" s="96"/>
      <c r="F87" s="97"/>
      <c r="G87" s="98"/>
      <c r="H87" s="98"/>
      <c r="I87" s="91">
        <f>SUM(I81:I86)</f>
        <v>0</v>
      </c>
      <c r="J87" s="96"/>
      <c r="K87" s="97"/>
      <c r="L87" s="98"/>
      <c r="M87" s="98"/>
      <c r="N87" s="91">
        <f>SUM(N81:N86)</f>
        <v>0</v>
      </c>
    </row>
    <row r="88" spans="1:14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</row>
    <row r="89" spans="1:14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</row>
    <row r="90" spans="1:14" ht="15.75" thickBot="1" x14ac:dyDescent="0.3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</row>
    <row r="91" spans="1:14" x14ac:dyDescent="0.25">
      <c r="A91" s="99" t="s">
        <v>391</v>
      </c>
      <c r="B91" s="83">
        <v>30</v>
      </c>
      <c r="C91" s="100"/>
      <c r="D91" s="101">
        <f>+B91*C91</f>
        <v>0</v>
      </c>
      <c r="E91" s="96"/>
      <c r="F91" s="99" t="s">
        <v>391</v>
      </c>
      <c r="G91" s="92">
        <f>+$B91</f>
        <v>30</v>
      </c>
      <c r="H91" s="100"/>
      <c r="I91" s="101">
        <f>+G91*H91</f>
        <v>0</v>
      </c>
      <c r="J91" s="96"/>
      <c r="K91" s="99" t="s">
        <v>391</v>
      </c>
      <c r="L91" s="92">
        <f>+$B91</f>
        <v>30</v>
      </c>
      <c r="M91" s="100"/>
      <c r="N91" s="101">
        <f>+L91*M91</f>
        <v>0</v>
      </c>
    </row>
    <row r="92" spans="1:14" x14ac:dyDescent="0.25">
      <c r="A92" s="94" t="s">
        <v>392</v>
      </c>
      <c r="B92" s="51">
        <v>95</v>
      </c>
      <c r="C92" s="92"/>
      <c r="D92" s="95">
        <f t="shared" ref="D92:D95" si="45">+B92*C92</f>
        <v>0</v>
      </c>
      <c r="E92" s="96"/>
      <c r="F92" s="94" t="s">
        <v>392</v>
      </c>
      <c r="G92" s="92">
        <f t="shared" ref="G92:G95" si="46">+$B92</f>
        <v>95</v>
      </c>
      <c r="H92" s="92"/>
      <c r="I92" s="95">
        <f t="shared" ref="I92:I95" si="47">+G92*H92</f>
        <v>0</v>
      </c>
      <c r="J92" s="96"/>
      <c r="K92" s="94" t="s">
        <v>392</v>
      </c>
      <c r="L92" s="92">
        <f t="shared" ref="L92:L95" si="48">+$B92</f>
        <v>95</v>
      </c>
      <c r="M92" s="92"/>
      <c r="N92" s="95">
        <f t="shared" ref="N92:N95" si="49">+L92*M92</f>
        <v>0</v>
      </c>
    </row>
    <row r="93" spans="1:14" x14ac:dyDescent="0.25">
      <c r="A93" s="94" t="s">
        <v>393</v>
      </c>
      <c r="B93" s="51">
        <v>85</v>
      </c>
      <c r="C93" s="92"/>
      <c r="D93" s="95">
        <f t="shared" si="45"/>
        <v>0</v>
      </c>
      <c r="E93" s="96"/>
      <c r="F93" s="94" t="s">
        <v>393</v>
      </c>
      <c r="G93" s="92">
        <f t="shared" si="46"/>
        <v>85</v>
      </c>
      <c r="H93" s="92"/>
      <c r="I93" s="95">
        <f t="shared" si="47"/>
        <v>0</v>
      </c>
      <c r="J93" s="96"/>
      <c r="K93" s="94" t="s">
        <v>393</v>
      </c>
      <c r="L93" s="92">
        <f t="shared" si="48"/>
        <v>85</v>
      </c>
      <c r="M93" s="92"/>
      <c r="N93" s="95">
        <f t="shared" si="49"/>
        <v>0</v>
      </c>
    </row>
    <row r="94" spans="1:14" x14ac:dyDescent="0.25">
      <c r="A94" s="94" t="s">
        <v>394</v>
      </c>
      <c r="B94" s="92">
        <v>5</v>
      </c>
      <c r="C94" s="92"/>
      <c r="D94" s="95">
        <f t="shared" si="45"/>
        <v>0</v>
      </c>
      <c r="E94" s="96"/>
      <c r="F94" s="94" t="s">
        <v>394</v>
      </c>
      <c r="G94" s="92">
        <f t="shared" si="46"/>
        <v>5</v>
      </c>
      <c r="H94" s="92"/>
      <c r="I94" s="95">
        <f t="shared" si="47"/>
        <v>0</v>
      </c>
      <c r="J94" s="96"/>
      <c r="K94" s="94" t="s">
        <v>394</v>
      </c>
      <c r="L94" s="92">
        <f t="shared" si="48"/>
        <v>5</v>
      </c>
      <c r="M94" s="92"/>
      <c r="N94" s="95">
        <f t="shared" si="49"/>
        <v>0</v>
      </c>
    </row>
    <row r="95" spans="1:14" x14ac:dyDescent="0.25">
      <c r="A95" s="94" t="s">
        <v>394</v>
      </c>
      <c r="B95" s="92"/>
      <c r="C95" s="92"/>
      <c r="D95" s="95">
        <f t="shared" si="45"/>
        <v>0</v>
      </c>
      <c r="E95" s="96"/>
      <c r="F95" s="94" t="s">
        <v>394</v>
      </c>
      <c r="G95" s="92">
        <f t="shared" si="46"/>
        <v>0</v>
      </c>
      <c r="H95" s="92"/>
      <c r="I95" s="95">
        <f t="shared" si="47"/>
        <v>0</v>
      </c>
      <c r="J95" s="96"/>
      <c r="K95" s="94" t="s">
        <v>394</v>
      </c>
      <c r="L95" s="92">
        <f t="shared" si="48"/>
        <v>0</v>
      </c>
      <c r="M95" s="92"/>
      <c r="N95" s="95">
        <f t="shared" si="49"/>
        <v>0</v>
      </c>
    </row>
    <row r="96" spans="1:14" x14ac:dyDescent="0.25">
      <c r="A96" s="94"/>
      <c r="B96" s="92"/>
      <c r="C96" s="92"/>
      <c r="D96" s="95"/>
      <c r="E96" s="96"/>
      <c r="F96" s="94"/>
      <c r="G96" s="92"/>
      <c r="H96" s="92"/>
      <c r="I96" s="95"/>
      <c r="J96" s="96"/>
      <c r="K96" s="94"/>
      <c r="L96" s="92"/>
      <c r="M96" s="92"/>
      <c r="N96" s="95"/>
    </row>
    <row r="97" spans="1:14" ht="15.75" thickBot="1" x14ac:dyDescent="0.3">
      <c r="A97" s="97"/>
      <c r="B97" s="98"/>
      <c r="C97" s="98"/>
      <c r="D97" s="91">
        <f>SUM(D91:D96)</f>
        <v>0</v>
      </c>
      <c r="E97" s="96"/>
      <c r="F97" s="97"/>
      <c r="G97" s="98"/>
      <c r="H97" s="98"/>
      <c r="I97" s="91">
        <f>SUM(I91:I96)</f>
        <v>0</v>
      </c>
      <c r="J97" s="96"/>
      <c r="K97" s="97"/>
      <c r="L97" s="98"/>
      <c r="M97" s="98"/>
      <c r="N97" s="91">
        <f>SUM(N91:N96)</f>
        <v>0</v>
      </c>
    </row>
    <row r="98" spans="1:14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</row>
    <row r="100" spans="1:14" ht="15.75" thickBot="1" x14ac:dyDescent="0.3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</row>
    <row r="101" spans="1:14" x14ac:dyDescent="0.25">
      <c r="A101" s="99" t="s">
        <v>391</v>
      </c>
      <c r="B101" s="83">
        <v>30</v>
      </c>
      <c r="C101" s="100"/>
      <c r="D101" s="101">
        <f>+B101*C101</f>
        <v>0</v>
      </c>
      <c r="E101" s="96"/>
      <c r="F101" s="99" t="s">
        <v>391</v>
      </c>
      <c r="G101" s="92">
        <f>+$B101</f>
        <v>30</v>
      </c>
      <c r="H101" s="100"/>
      <c r="I101" s="101">
        <f>+G101*H101</f>
        <v>0</v>
      </c>
      <c r="J101" s="96"/>
      <c r="K101" s="99" t="s">
        <v>391</v>
      </c>
      <c r="L101" s="92">
        <f>+$B101</f>
        <v>30</v>
      </c>
      <c r="M101" s="100"/>
      <c r="N101" s="101">
        <f>+L101*M101</f>
        <v>0</v>
      </c>
    </row>
    <row r="102" spans="1:14" x14ac:dyDescent="0.25">
      <c r="A102" s="94" t="s">
        <v>392</v>
      </c>
      <c r="B102" s="51">
        <v>95</v>
      </c>
      <c r="C102" s="92"/>
      <c r="D102" s="95">
        <f t="shared" ref="D102:D105" si="50">+B102*C102</f>
        <v>0</v>
      </c>
      <c r="E102" s="96"/>
      <c r="F102" s="94" t="s">
        <v>392</v>
      </c>
      <c r="G102" s="92">
        <f t="shared" ref="G102:G105" si="51">+$B102</f>
        <v>95</v>
      </c>
      <c r="H102" s="92"/>
      <c r="I102" s="95">
        <f t="shared" ref="I102:I105" si="52">+G102*H102</f>
        <v>0</v>
      </c>
      <c r="J102" s="96"/>
      <c r="K102" s="94" t="s">
        <v>392</v>
      </c>
      <c r="L102" s="92">
        <f t="shared" ref="L102:L105" si="53">+$B102</f>
        <v>95</v>
      </c>
      <c r="M102" s="92"/>
      <c r="N102" s="95">
        <f t="shared" ref="N102:N105" si="54">+L102*M102</f>
        <v>0</v>
      </c>
    </row>
    <row r="103" spans="1:14" x14ac:dyDescent="0.25">
      <c r="A103" s="94" t="s">
        <v>393</v>
      </c>
      <c r="B103" s="51">
        <v>85</v>
      </c>
      <c r="C103" s="92"/>
      <c r="D103" s="95">
        <f t="shared" si="50"/>
        <v>0</v>
      </c>
      <c r="E103" s="96"/>
      <c r="F103" s="94" t="s">
        <v>393</v>
      </c>
      <c r="G103" s="92">
        <f t="shared" si="51"/>
        <v>85</v>
      </c>
      <c r="H103" s="92"/>
      <c r="I103" s="95">
        <f t="shared" si="52"/>
        <v>0</v>
      </c>
      <c r="J103" s="96"/>
      <c r="K103" s="94" t="s">
        <v>393</v>
      </c>
      <c r="L103" s="92">
        <f t="shared" si="53"/>
        <v>85</v>
      </c>
      <c r="M103" s="92"/>
      <c r="N103" s="95">
        <f t="shared" si="54"/>
        <v>0</v>
      </c>
    </row>
    <row r="104" spans="1:14" x14ac:dyDescent="0.25">
      <c r="A104" s="94" t="s">
        <v>394</v>
      </c>
      <c r="B104" s="92">
        <v>5</v>
      </c>
      <c r="C104" s="92"/>
      <c r="D104" s="95">
        <f t="shared" si="50"/>
        <v>0</v>
      </c>
      <c r="E104" s="96"/>
      <c r="F104" s="94" t="s">
        <v>394</v>
      </c>
      <c r="G104" s="92">
        <f t="shared" si="51"/>
        <v>5</v>
      </c>
      <c r="H104" s="92"/>
      <c r="I104" s="95">
        <f t="shared" si="52"/>
        <v>0</v>
      </c>
      <c r="J104" s="96"/>
      <c r="K104" s="94" t="s">
        <v>394</v>
      </c>
      <c r="L104" s="92">
        <f t="shared" si="53"/>
        <v>5</v>
      </c>
      <c r="M104" s="92"/>
      <c r="N104" s="95">
        <f t="shared" si="54"/>
        <v>0</v>
      </c>
    </row>
    <row r="105" spans="1:14" x14ac:dyDescent="0.25">
      <c r="A105" s="94" t="s">
        <v>394</v>
      </c>
      <c r="B105" s="92"/>
      <c r="C105" s="92"/>
      <c r="D105" s="95">
        <f t="shared" si="50"/>
        <v>0</v>
      </c>
      <c r="E105" s="96"/>
      <c r="F105" s="94" t="s">
        <v>394</v>
      </c>
      <c r="G105" s="92">
        <f t="shared" si="51"/>
        <v>0</v>
      </c>
      <c r="H105" s="92"/>
      <c r="I105" s="95">
        <f t="shared" si="52"/>
        <v>0</v>
      </c>
      <c r="J105" s="96"/>
      <c r="K105" s="94" t="s">
        <v>394</v>
      </c>
      <c r="L105" s="92">
        <f t="shared" si="53"/>
        <v>0</v>
      </c>
      <c r="M105" s="92"/>
      <c r="N105" s="95">
        <f t="shared" si="54"/>
        <v>0</v>
      </c>
    </row>
    <row r="106" spans="1:14" x14ac:dyDescent="0.25">
      <c r="A106" s="94"/>
      <c r="B106" s="92"/>
      <c r="C106" s="92"/>
      <c r="D106" s="95"/>
      <c r="E106" s="96"/>
      <c r="F106" s="94"/>
      <c r="G106" s="92"/>
      <c r="H106" s="92"/>
      <c r="I106" s="95"/>
      <c r="J106" s="96"/>
      <c r="K106" s="94"/>
      <c r="L106" s="92"/>
      <c r="M106" s="92"/>
      <c r="N106" s="95"/>
    </row>
    <row r="107" spans="1:14" ht="15.75" thickBot="1" x14ac:dyDescent="0.3">
      <c r="A107" s="97"/>
      <c r="B107" s="98"/>
      <c r="C107" s="98"/>
      <c r="D107" s="91">
        <f>SUM(D101:D106)</f>
        <v>0</v>
      </c>
      <c r="E107" s="96"/>
      <c r="F107" s="97"/>
      <c r="G107" s="98"/>
      <c r="H107" s="98"/>
      <c r="I107" s="91">
        <f>SUM(I101:I106)</f>
        <v>0</v>
      </c>
      <c r="J107" s="96"/>
      <c r="K107" s="97"/>
      <c r="L107" s="98"/>
      <c r="M107" s="98"/>
      <c r="N107" s="91">
        <f>SUM(N101:N106)</f>
        <v>0</v>
      </c>
    </row>
    <row r="108" spans="1:14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</row>
    <row r="109" spans="1:14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1:14" ht="15.75" thickBot="1" x14ac:dyDescent="0.3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</row>
    <row r="111" spans="1:14" x14ac:dyDescent="0.25">
      <c r="A111" s="99" t="s">
        <v>391</v>
      </c>
      <c r="B111" s="83">
        <v>30</v>
      </c>
      <c r="C111" s="100"/>
      <c r="D111" s="101">
        <f>+B111*C111</f>
        <v>0</v>
      </c>
      <c r="E111" s="96"/>
      <c r="F111" s="99" t="s">
        <v>391</v>
      </c>
      <c r="G111" s="92">
        <f>+$B111</f>
        <v>30</v>
      </c>
      <c r="H111" s="100"/>
      <c r="I111" s="101">
        <f>+G111*H111</f>
        <v>0</v>
      </c>
      <c r="J111" s="96"/>
      <c r="K111" s="99" t="s">
        <v>391</v>
      </c>
      <c r="L111" s="92">
        <f>+$B111</f>
        <v>30</v>
      </c>
      <c r="M111" s="100"/>
      <c r="N111" s="101">
        <f>+L111*M111</f>
        <v>0</v>
      </c>
    </row>
    <row r="112" spans="1:14" x14ac:dyDescent="0.25">
      <c r="A112" s="94" t="s">
        <v>392</v>
      </c>
      <c r="B112" s="51">
        <v>95</v>
      </c>
      <c r="C112" s="92"/>
      <c r="D112" s="95">
        <f t="shared" ref="D112:D115" si="55">+B112*C112</f>
        <v>0</v>
      </c>
      <c r="E112" s="96"/>
      <c r="F112" s="94" t="s">
        <v>392</v>
      </c>
      <c r="G112" s="92">
        <f t="shared" ref="G112:G115" si="56">+$B112</f>
        <v>95</v>
      </c>
      <c r="H112" s="92"/>
      <c r="I112" s="95">
        <f t="shared" ref="I112:I115" si="57">+G112*H112</f>
        <v>0</v>
      </c>
      <c r="J112" s="96"/>
      <c r="K112" s="94" t="s">
        <v>392</v>
      </c>
      <c r="L112" s="92">
        <f t="shared" ref="L112:L115" si="58">+$B112</f>
        <v>95</v>
      </c>
      <c r="M112" s="92"/>
      <c r="N112" s="95">
        <f t="shared" ref="N112:N115" si="59">+L112*M112</f>
        <v>0</v>
      </c>
    </row>
    <row r="113" spans="1:14" x14ac:dyDescent="0.25">
      <c r="A113" s="94" t="s">
        <v>393</v>
      </c>
      <c r="B113" s="51">
        <v>85</v>
      </c>
      <c r="C113" s="92"/>
      <c r="D113" s="95">
        <f t="shared" si="55"/>
        <v>0</v>
      </c>
      <c r="E113" s="96"/>
      <c r="F113" s="94" t="s">
        <v>393</v>
      </c>
      <c r="G113" s="92">
        <f t="shared" si="56"/>
        <v>85</v>
      </c>
      <c r="H113" s="92"/>
      <c r="I113" s="95">
        <f t="shared" si="57"/>
        <v>0</v>
      </c>
      <c r="J113" s="96"/>
      <c r="K113" s="94" t="s">
        <v>393</v>
      </c>
      <c r="L113" s="92">
        <f t="shared" si="58"/>
        <v>85</v>
      </c>
      <c r="M113" s="92"/>
      <c r="N113" s="95">
        <f t="shared" si="59"/>
        <v>0</v>
      </c>
    </row>
    <row r="114" spans="1:14" x14ac:dyDescent="0.25">
      <c r="A114" s="94" t="s">
        <v>394</v>
      </c>
      <c r="B114" s="92">
        <v>5</v>
      </c>
      <c r="C114" s="92"/>
      <c r="D114" s="95">
        <f t="shared" si="55"/>
        <v>0</v>
      </c>
      <c r="E114" s="96"/>
      <c r="F114" s="94" t="s">
        <v>394</v>
      </c>
      <c r="G114" s="92">
        <f t="shared" si="56"/>
        <v>5</v>
      </c>
      <c r="H114" s="92"/>
      <c r="I114" s="95">
        <f t="shared" si="57"/>
        <v>0</v>
      </c>
      <c r="J114" s="96"/>
      <c r="K114" s="94" t="s">
        <v>394</v>
      </c>
      <c r="L114" s="92">
        <f t="shared" si="58"/>
        <v>5</v>
      </c>
      <c r="M114" s="92"/>
      <c r="N114" s="95">
        <f t="shared" si="59"/>
        <v>0</v>
      </c>
    </row>
    <row r="115" spans="1:14" x14ac:dyDescent="0.25">
      <c r="A115" s="94" t="s">
        <v>394</v>
      </c>
      <c r="B115" s="92"/>
      <c r="C115" s="92"/>
      <c r="D115" s="95">
        <f t="shared" si="55"/>
        <v>0</v>
      </c>
      <c r="E115" s="96"/>
      <c r="F115" s="94" t="s">
        <v>394</v>
      </c>
      <c r="G115" s="92">
        <f t="shared" si="56"/>
        <v>0</v>
      </c>
      <c r="H115" s="92"/>
      <c r="I115" s="95">
        <f t="shared" si="57"/>
        <v>0</v>
      </c>
      <c r="J115" s="96"/>
      <c r="K115" s="94" t="s">
        <v>394</v>
      </c>
      <c r="L115" s="92">
        <f t="shared" si="58"/>
        <v>0</v>
      </c>
      <c r="M115" s="92"/>
      <c r="N115" s="95">
        <f t="shared" si="59"/>
        <v>0</v>
      </c>
    </row>
    <row r="116" spans="1:14" x14ac:dyDescent="0.25">
      <c r="A116" s="94"/>
      <c r="B116" s="92"/>
      <c r="C116" s="92"/>
      <c r="D116" s="95"/>
      <c r="E116" s="96"/>
      <c r="F116" s="94"/>
      <c r="G116" s="92"/>
      <c r="H116" s="92"/>
      <c r="I116" s="95"/>
      <c r="J116" s="96"/>
      <c r="K116" s="94"/>
      <c r="L116" s="92"/>
      <c r="M116" s="92"/>
      <c r="N116" s="95"/>
    </row>
    <row r="117" spans="1:14" ht="15.75" thickBot="1" x14ac:dyDescent="0.3">
      <c r="A117" s="97"/>
      <c r="B117" s="98"/>
      <c r="C117" s="98"/>
      <c r="D117" s="91">
        <f>SUM(D111:D116)</f>
        <v>0</v>
      </c>
      <c r="E117" s="96"/>
      <c r="F117" s="97"/>
      <c r="G117" s="98"/>
      <c r="H117" s="98"/>
      <c r="I117" s="91">
        <f>SUM(I111:I116)</f>
        <v>0</v>
      </c>
      <c r="J117" s="96"/>
      <c r="K117" s="97"/>
      <c r="L117" s="98"/>
      <c r="M117" s="98"/>
      <c r="N117" s="91">
        <f>SUM(N111:N116)</f>
        <v>0</v>
      </c>
    </row>
    <row r="118" spans="1:14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</row>
    <row r="119" spans="1:14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</row>
    <row r="120" spans="1:14" ht="15.75" thickBot="1" x14ac:dyDescent="0.3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</row>
    <row r="121" spans="1:14" x14ac:dyDescent="0.25">
      <c r="A121" s="99" t="s">
        <v>391</v>
      </c>
      <c r="B121" s="83">
        <v>30</v>
      </c>
      <c r="C121" s="100"/>
      <c r="D121" s="101">
        <f>+B121*C121</f>
        <v>0</v>
      </c>
      <c r="E121" s="96"/>
      <c r="F121" s="99" t="s">
        <v>391</v>
      </c>
      <c r="G121" s="92">
        <f>+$B121</f>
        <v>30</v>
      </c>
      <c r="H121" s="100"/>
      <c r="I121" s="101">
        <f>+G121*H121</f>
        <v>0</v>
      </c>
      <c r="J121" s="96"/>
      <c r="K121" s="99" t="s">
        <v>391</v>
      </c>
      <c r="L121" s="92">
        <f>+$B121</f>
        <v>30</v>
      </c>
      <c r="M121" s="100"/>
      <c r="N121" s="101">
        <f>+L121*M121</f>
        <v>0</v>
      </c>
    </row>
    <row r="122" spans="1:14" x14ac:dyDescent="0.25">
      <c r="A122" s="94" t="s">
        <v>392</v>
      </c>
      <c r="B122" s="51">
        <v>95</v>
      </c>
      <c r="C122" s="92"/>
      <c r="D122" s="95">
        <f t="shared" ref="D122:D125" si="60">+B122*C122</f>
        <v>0</v>
      </c>
      <c r="E122" s="96"/>
      <c r="F122" s="94" t="s">
        <v>392</v>
      </c>
      <c r="G122" s="92">
        <f t="shared" ref="G122:G125" si="61">+$B122</f>
        <v>95</v>
      </c>
      <c r="H122" s="92"/>
      <c r="I122" s="95">
        <f t="shared" ref="I122:I125" si="62">+G122*H122</f>
        <v>0</v>
      </c>
      <c r="J122" s="96"/>
      <c r="K122" s="94" t="s">
        <v>392</v>
      </c>
      <c r="L122" s="92">
        <f t="shared" ref="L122:L125" si="63">+$B122</f>
        <v>95</v>
      </c>
      <c r="M122" s="92"/>
      <c r="N122" s="95">
        <f t="shared" ref="N122:N125" si="64">+L122*M122</f>
        <v>0</v>
      </c>
    </row>
    <row r="123" spans="1:14" x14ac:dyDescent="0.25">
      <c r="A123" s="94" t="s">
        <v>393</v>
      </c>
      <c r="B123" s="51">
        <v>85</v>
      </c>
      <c r="C123" s="92"/>
      <c r="D123" s="95">
        <f t="shared" si="60"/>
        <v>0</v>
      </c>
      <c r="E123" s="96"/>
      <c r="F123" s="94" t="s">
        <v>393</v>
      </c>
      <c r="G123" s="92">
        <f t="shared" si="61"/>
        <v>85</v>
      </c>
      <c r="H123" s="92"/>
      <c r="I123" s="95">
        <f t="shared" si="62"/>
        <v>0</v>
      </c>
      <c r="J123" s="96"/>
      <c r="K123" s="94" t="s">
        <v>393</v>
      </c>
      <c r="L123" s="92">
        <f t="shared" si="63"/>
        <v>85</v>
      </c>
      <c r="M123" s="92"/>
      <c r="N123" s="95">
        <f t="shared" si="64"/>
        <v>0</v>
      </c>
    </row>
    <row r="124" spans="1:14" x14ac:dyDescent="0.25">
      <c r="A124" s="94" t="s">
        <v>394</v>
      </c>
      <c r="B124" s="92">
        <v>5</v>
      </c>
      <c r="C124" s="92"/>
      <c r="D124" s="95">
        <f t="shared" si="60"/>
        <v>0</v>
      </c>
      <c r="E124" s="96"/>
      <c r="F124" s="94" t="s">
        <v>394</v>
      </c>
      <c r="G124" s="92">
        <f t="shared" si="61"/>
        <v>5</v>
      </c>
      <c r="H124" s="92"/>
      <c r="I124" s="95">
        <f t="shared" si="62"/>
        <v>0</v>
      </c>
      <c r="J124" s="96"/>
      <c r="K124" s="94" t="s">
        <v>394</v>
      </c>
      <c r="L124" s="92">
        <f t="shared" si="63"/>
        <v>5</v>
      </c>
      <c r="M124" s="92"/>
      <c r="N124" s="95">
        <f t="shared" si="64"/>
        <v>0</v>
      </c>
    </row>
    <row r="125" spans="1:14" x14ac:dyDescent="0.25">
      <c r="A125" s="94" t="s">
        <v>394</v>
      </c>
      <c r="B125" s="92"/>
      <c r="C125" s="92"/>
      <c r="D125" s="95">
        <f t="shared" si="60"/>
        <v>0</v>
      </c>
      <c r="E125" s="96"/>
      <c r="F125" s="94" t="s">
        <v>394</v>
      </c>
      <c r="G125" s="92">
        <f t="shared" si="61"/>
        <v>0</v>
      </c>
      <c r="H125" s="92"/>
      <c r="I125" s="95">
        <f t="shared" si="62"/>
        <v>0</v>
      </c>
      <c r="J125" s="96"/>
      <c r="K125" s="94" t="s">
        <v>394</v>
      </c>
      <c r="L125" s="92">
        <f t="shared" si="63"/>
        <v>0</v>
      </c>
      <c r="M125" s="92"/>
      <c r="N125" s="95">
        <f t="shared" si="64"/>
        <v>0</v>
      </c>
    </row>
    <row r="126" spans="1:14" x14ac:dyDescent="0.25">
      <c r="A126" s="94"/>
      <c r="B126" s="92"/>
      <c r="C126" s="92"/>
      <c r="D126" s="95"/>
      <c r="E126" s="96"/>
      <c r="F126" s="94"/>
      <c r="G126" s="92"/>
      <c r="H126" s="92"/>
      <c r="I126" s="95"/>
      <c r="J126" s="96"/>
      <c r="K126" s="94"/>
      <c r="L126" s="92"/>
      <c r="M126" s="92"/>
      <c r="N126" s="95"/>
    </row>
    <row r="127" spans="1:14" ht="15.75" thickBot="1" x14ac:dyDescent="0.3">
      <c r="A127" s="97"/>
      <c r="B127" s="98"/>
      <c r="C127" s="98"/>
      <c r="D127" s="91">
        <f>SUM(D121:D126)</f>
        <v>0</v>
      </c>
      <c r="E127" s="96"/>
      <c r="F127" s="97"/>
      <c r="G127" s="98"/>
      <c r="H127" s="98"/>
      <c r="I127" s="91">
        <f>SUM(I121:I126)</f>
        <v>0</v>
      </c>
      <c r="J127" s="96"/>
      <c r="K127" s="97"/>
      <c r="L127" s="98"/>
      <c r="M127" s="98"/>
      <c r="N127" s="91">
        <f>SUM(N121:N126)</f>
        <v>0</v>
      </c>
    </row>
    <row r="128" spans="1:14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</row>
    <row r="129" spans="1:14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</row>
    <row r="130" spans="1:14" ht="15.75" thickBot="1" x14ac:dyDescent="0.3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</row>
    <row r="131" spans="1:14" x14ac:dyDescent="0.25">
      <c r="A131" s="99" t="s">
        <v>391</v>
      </c>
      <c r="B131" s="83">
        <v>30</v>
      </c>
      <c r="C131" s="100"/>
      <c r="D131" s="101">
        <f>+B131*C131</f>
        <v>0</v>
      </c>
      <c r="E131" s="96"/>
      <c r="F131" s="99" t="s">
        <v>391</v>
      </c>
      <c r="G131" s="92">
        <f>+$B131</f>
        <v>30</v>
      </c>
      <c r="H131" s="100"/>
      <c r="I131" s="101">
        <f>+G131*H131</f>
        <v>0</v>
      </c>
      <c r="J131" s="96"/>
      <c r="K131" s="99" t="s">
        <v>391</v>
      </c>
      <c r="L131" s="92">
        <f>+$B131</f>
        <v>30</v>
      </c>
      <c r="M131" s="100"/>
      <c r="N131" s="101">
        <f>+L131*M131</f>
        <v>0</v>
      </c>
    </row>
    <row r="132" spans="1:14" x14ac:dyDescent="0.25">
      <c r="A132" s="94" t="s">
        <v>392</v>
      </c>
      <c r="B132" s="51">
        <v>95</v>
      </c>
      <c r="C132" s="92"/>
      <c r="D132" s="95">
        <f t="shared" ref="D132:D135" si="65">+B132*C132</f>
        <v>0</v>
      </c>
      <c r="E132" s="96"/>
      <c r="F132" s="94" t="s">
        <v>392</v>
      </c>
      <c r="G132" s="92">
        <f t="shared" ref="G132:G135" si="66">+$B132</f>
        <v>95</v>
      </c>
      <c r="H132" s="92"/>
      <c r="I132" s="95">
        <f t="shared" ref="I132:I135" si="67">+G132*H132</f>
        <v>0</v>
      </c>
      <c r="J132" s="96"/>
      <c r="K132" s="94" t="s">
        <v>392</v>
      </c>
      <c r="L132" s="92">
        <f t="shared" ref="L132:L135" si="68">+$B132</f>
        <v>95</v>
      </c>
      <c r="M132" s="92"/>
      <c r="N132" s="95">
        <f t="shared" ref="N132:N135" si="69">+L132*M132</f>
        <v>0</v>
      </c>
    </row>
    <row r="133" spans="1:14" x14ac:dyDescent="0.25">
      <c r="A133" s="94" t="s">
        <v>393</v>
      </c>
      <c r="B133" s="51">
        <v>85</v>
      </c>
      <c r="C133" s="92"/>
      <c r="D133" s="95">
        <f t="shared" si="65"/>
        <v>0</v>
      </c>
      <c r="E133" s="96"/>
      <c r="F133" s="94" t="s">
        <v>393</v>
      </c>
      <c r="G133" s="92">
        <f t="shared" si="66"/>
        <v>85</v>
      </c>
      <c r="H133" s="92"/>
      <c r="I133" s="95">
        <f t="shared" si="67"/>
        <v>0</v>
      </c>
      <c r="J133" s="96"/>
      <c r="K133" s="94" t="s">
        <v>393</v>
      </c>
      <c r="L133" s="92">
        <f t="shared" si="68"/>
        <v>85</v>
      </c>
      <c r="M133" s="92"/>
      <c r="N133" s="95">
        <f t="shared" si="69"/>
        <v>0</v>
      </c>
    </row>
    <row r="134" spans="1:14" x14ac:dyDescent="0.25">
      <c r="A134" s="94" t="s">
        <v>394</v>
      </c>
      <c r="B134" s="92">
        <v>5</v>
      </c>
      <c r="C134" s="92"/>
      <c r="D134" s="95">
        <f t="shared" si="65"/>
        <v>0</v>
      </c>
      <c r="E134" s="96"/>
      <c r="F134" s="94" t="s">
        <v>394</v>
      </c>
      <c r="G134" s="92">
        <f t="shared" si="66"/>
        <v>5</v>
      </c>
      <c r="H134" s="92"/>
      <c r="I134" s="95">
        <f t="shared" si="67"/>
        <v>0</v>
      </c>
      <c r="J134" s="96"/>
      <c r="K134" s="94" t="s">
        <v>394</v>
      </c>
      <c r="L134" s="92">
        <f t="shared" si="68"/>
        <v>5</v>
      </c>
      <c r="M134" s="92"/>
      <c r="N134" s="95">
        <f t="shared" si="69"/>
        <v>0</v>
      </c>
    </row>
    <row r="135" spans="1:14" x14ac:dyDescent="0.25">
      <c r="A135" s="94" t="s">
        <v>394</v>
      </c>
      <c r="B135" s="92"/>
      <c r="C135" s="92"/>
      <c r="D135" s="95">
        <f t="shared" si="65"/>
        <v>0</v>
      </c>
      <c r="E135" s="96"/>
      <c r="F135" s="94" t="s">
        <v>394</v>
      </c>
      <c r="G135" s="92">
        <f t="shared" si="66"/>
        <v>0</v>
      </c>
      <c r="H135" s="92"/>
      <c r="I135" s="95">
        <f t="shared" si="67"/>
        <v>0</v>
      </c>
      <c r="J135" s="96"/>
      <c r="K135" s="94" t="s">
        <v>394</v>
      </c>
      <c r="L135" s="92">
        <f t="shared" si="68"/>
        <v>0</v>
      </c>
      <c r="M135" s="92"/>
      <c r="N135" s="95">
        <f t="shared" si="69"/>
        <v>0</v>
      </c>
    </row>
    <row r="136" spans="1:14" x14ac:dyDescent="0.25">
      <c r="A136" s="94"/>
      <c r="B136" s="92"/>
      <c r="C136" s="92"/>
      <c r="D136" s="95"/>
      <c r="E136" s="96"/>
      <c r="F136" s="94"/>
      <c r="G136" s="92"/>
      <c r="H136" s="92"/>
      <c r="I136" s="95"/>
      <c r="J136" s="96"/>
      <c r="K136" s="94"/>
      <c r="L136" s="92"/>
      <c r="M136" s="92"/>
      <c r="N136" s="95"/>
    </row>
    <row r="137" spans="1:14" ht="15.75" thickBot="1" x14ac:dyDescent="0.3">
      <c r="A137" s="97"/>
      <c r="B137" s="98"/>
      <c r="C137" s="98"/>
      <c r="D137" s="91">
        <f>SUM(D131:D136)</f>
        <v>0</v>
      </c>
      <c r="E137" s="96"/>
      <c r="F137" s="97"/>
      <c r="G137" s="98"/>
      <c r="H137" s="98"/>
      <c r="I137" s="91">
        <f>SUM(I131:I136)</f>
        <v>0</v>
      </c>
      <c r="J137" s="96"/>
      <c r="K137" s="97"/>
      <c r="L137" s="98"/>
      <c r="M137" s="98"/>
      <c r="N137" s="91">
        <f>SUM(N131:N136)</f>
        <v>0</v>
      </c>
    </row>
    <row r="138" spans="1:14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</row>
    <row r="139" spans="1:14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</row>
    <row r="140" spans="1:14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</row>
    <row r="141" spans="1:14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</row>
    <row r="142" spans="1:14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</row>
    <row r="143" spans="1:14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</row>
    <row r="144" spans="1:14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637"/>
  <sheetViews>
    <sheetView workbookViewId="0">
      <selection activeCell="F14" sqref="F14"/>
    </sheetView>
  </sheetViews>
  <sheetFormatPr baseColWidth="10" defaultRowHeight="15" x14ac:dyDescent="0.25"/>
  <cols>
    <col min="1" max="1" width="11.42578125" style="87"/>
  </cols>
  <sheetData>
    <row r="1" spans="1:5" x14ac:dyDescent="0.25">
      <c r="A1" s="1" t="s">
        <v>516</v>
      </c>
      <c r="B1" s="1" t="s">
        <v>546</v>
      </c>
      <c r="C1" s="1" t="s">
        <v>99</v>
      </c>
      <c r="D1" s="1" t="s">
        <v>93</v>
      </c>
      <c r="E1" t="str">
        <f>+A1&amp;D1&amp;B1&amp;D1&amp;C1</f>
        <v>02/09/2022</v>
      </c>
    </row>
    <row r="2" spans="1:5" x14ac:dyDescent="0.25">
      <c r="A2" s="1" t="s">
        <v>516</v>
      </c>
      <c r="B2" s="1" t="s">
        <v>546</v>
      </c>
      <c r="C2" s="1" t="s">
        <v>99</v>
      </c>
      <c r="D2" s="1" t="s">
        <v>93</v>
      </c>
      <c r="E2" t="str">
        <f t="shared" ref="E2:E5" si="0">+A2&amp;D2&amp;B2&amp;D2&amp;C2</f>
        <v>02/09/2022</v>
      </c>
    </row>
    <row r="3" spans="1:5" x14ac:dyDescent="0.25">
      <c r="A3" s="1" t="s">
        <v>516</v>
      </c>
      <c r="B3" s="1" t="s">
        <v>546</v>
      </c>
      <c r="C3" s="1" t="s">
        <v>99</v>
      </c>
      <c r="D3" s="1" t="s">
        <v>93</v>
      </c>
      <c r="E3" t="str">
        <f t="shared" si="0"/>
        <v>02/09/2022</v>
      </c>
    </row>
    <row r="4" spans="1:5" x14ac:dyDescent="0.25">
      <c r="A4" s="87" t="s">
        <v>517</v>
      </c>
      <c r="B4" s="1" t="s">
        <v>546</v>
      </c>
      <c r="C4" s="1" t="s">
        <v>99</v>
      </c>
      <c r="D4" s="1" t="s">
        <v>93</v>
      </c>
      <c r="E4" t="str">
        <f t="shared" si="0"/>
        <v>05/09/2022</v>
      </c>
    </row>
    <row r="5" spans="1:5" x14ac:dyDescent="0.25">
      <c r="A5" s="87" t="s">
        <v>517</v>
      </c>
      <c r="B5" s="1" t="s">
        <v>546</v>
      </c>
      <c r="C5" s="1" t="s">
        <v>99</v>
      </c>
      <c r="D5" s="1" t="s">
        <v>93</v>
      </c>
      <c r="E5" t="str">
        <f t="shared" si="0"/>
        <v>05/09/2022</v>
      </c>
    </row>
    <row r="6" spans="1:5" x14ac:dyDescent="0.25">
      <c r="A6" s="87" t="s">
        <v>517</v>
      </c>
      <c r="B6" s="1" t="s">
        <v>546</v>
      </c>
      <c r="C6" s="1" t="s">
        <v>99</v>
      </c>
      <c r="D6" s="1" t="s">
        <v>93</v>
      </c>
      <c r="E6" t="str">
        <f t="shared" ref="E6:E8" si="1">+A6&amp;D6&amp;B6&amp;D6&amp;C6</f>
        <v>05/09/2022</v>
      </c>
    </row>
    <row r="7" spans="1:5" x14ac:dyDescent="0.25">
      <c r="A7" s="87" t="s">
        <v>517</v>
      </c>
      <c r="B7" s="1" t="s">
        <v>546</v>
      </c>
      <c r="C7" s="1" t="s">
        <v>99</v>
      </c>
      <c r="D7" s="1" t="s">
        <v>93</v>
      </c>
      <c r="E7" t="str">
        <f t="shared" si="1"/>
        <v>05/09/2022</v>
      </c>
    </row>
    <row r="8" spans="1:5" x14ac:dyDescent="0.25">
      <c r="A8" s="87" t="s">
        <v>547</v>
      </c>
      <c r="B8" s="1" t="s">
        <v>546</v>
      </c>
      <c r="C8" s="1" t="s">
        <v>99</v>
      </c>
      <c r="D8" s="1" t="s">
        <v>93</v>
      </c>
      <c r="E8" t="str">
        <f t="shared" si="1"/>
        <v>06/09/2022</v>
      </c>
    </row>
    <row r="9" spans="1:5" x14ac:dyDescent="0.25">
      <c r="A9" s="87" t="s">
        <v>547</v>
      </c>
      <c r="B9" s="1" t="s">
        <v>546</v>
      </c>
      <c r="C9" s="1" t="s">
        <v>99</v>
      </c>
      <c r="D9" s="1" t="s">
        <v>93</v>
      </c>
      <c r="E9" t="str">
        <f t="shared" ref="E9:E10" si="2">+A9&amp;D9&amp;B9&amp;D9&amp;C9</f>
        <v>06/09/2022</v>
      </c>
    </row>
    <row r="10" spans="1:5" x14ac:dyDescent="0.25">
      <c r="A10" s="87" t="s">
        <v>547</v>
      </c>
      <c r="B10" s="1" t="s">
        <v>546</v>
      </c>
      <c r="C10" s="1" t="s">
        <v>99</v>
      </c>
      <c r="D10" s="1" t="s">
        <v>93</v>
      </c>
      <c r="E10" t="str">
        <f t="shared" si="2"/>
        <v>06/09/2022</v>
      </c>
    </row>
    <row r="11" spans="1:5" x14ac:dyDescent="0.25">
      <c r="A11" s="87" t="s">
        <v>547</v>
      </c>
      <c r="B11" s="1" t="s">
        <v>546</v>
      </c>
      <c r="C11" s="1" t="s">
        <v>99</v>
      </c>
      <c r="D11" s="1" t="s">
        <v>93</v>
      </c>
      <c r="E11" t="str">
        <f t="shared" ref="E11:E22" si="3">+A11&amp;D11&amp;B11&amp;D11&amp;C11</f>
        <v>06/09/2022</v>
      </c>
    </row>
    <row r="12" spans="1:5" x14ac:dyDescent="0.25">
      <c r="A12" s="87" t="s">
        <v>389</v>
      </c>
      <c r="B12" s="1" t="s">
        <v>546</v>
      </c>
      <c r="C12" s="1" t="s">
        <v>99</v>
      </c>
      <c r="D12" s="1" t="s">
        <v>93</v>
      </c>
      <c r="E12" t="str">
        <f t="shared" si="3"/>
        <v>07/09/2022</v>
      </c>
    </row>
    <row r="13" spans="1:5" x14ac:dyDescent="0.25">
      <c r="A13" s="87" t="s">
        <v>515</v>
      </c>
      <c r="B13" s="1" t="s">
        <v>546</v>
      </c>
      <c r="C13" s="1" t="s">
        <v>99</v>
      </c>
      <c r="D13" s="1" t="s">
        <v>93</v>
      </c>
      <c r="E13" t="str">
        <f t="shared" si="3"/>
        <v>08/09/2022</v>
      </c>
    </row>
    <row r="14" spans="1:5" x14ac:dyDescent="0.25">
      <c r="A14" s="87" t="s">
        <v>546</v>
      </c>
      <c r="B14" s="1" t="s">
        <v>546</v>
      </c>
      <c r="C14" s="1" t="s">
        <v>99</v>
      </c>
      <c r="D14" s="1" t="s">
        <v>93</v>
      </c>
      <c r="E14" t="str">
        <f t="shared" si="3"/>
        <v>09/09/2022</v>
      </c>
    </row>
    <row r="15" spans="1:5" x14ac:dyDescent="0.25">
      <c r="A15" s="87" t="s">
        <v>518</v>
      </c>
      <c r="B15" s="1" t="s">
        <v>546</v>
      </c>
      <c r="C15" s="1" t="s">
        <v>99</v>
      </c>
      <c r="D15" s="1" t="s">
        <v>93</v>
      </c>
      <c r="E15" t="str">
        <f t="shared" si="3"/>
        <v>12/09/2022</v>
      </c>
    </row>
    <row r="16" spans="1:5" x14ac:dyDescent="0.25">
      <c r="A16" s="87" t="s">
        <v>518</v>
      </c>
      <c r="B16" s="1" t="s">
        <v>546</v>
      </c>
      <c r="C16" s="1" t="s">
        <v>99</v>
      </c>
      <c r="D16" s="1" t="s">
        <v>93</v>
      </c>
      <c r="E16" t="str">
        <f t="shared" si="3"/>
        <v>12/09/2022</v>
      </c>
    </row>
    <row r="17" spans="1:5" x14ac:dyDescent="0.25">
      <c r="A17" s="87" t="s">
        <v>518</v>
      </c>
      <c r="B17" s="1" t="s">
        <v>546</v>
      </c>
      <c r="C17" s="1" t="s">
        <v>99</v>
      </c>
      <c r="D17" s="1" t="s">
        <v>93</v>
      </c>
      <c r="E17" t="str">
        <f t="shared" si="3"/>
        <v>12/09/2022</v>
      </c>
    </row>
    <row r="18" spans="1:5" x14ac:dyDescent="0.25">
      <c r="A18" s="87" t="s">
        <v>464</v>
      </c>
      <c r="B18" s="1" t="s">
        <v>546</v>
      </c>
      <c r="C18" s="1" t="s">
        <v>99</v>
      </c>
      <c r="D18" s="1" t="s">
        <v>93</v>
      </c>
      <c r="E18" t="str">
        <f t="shared" si="3"/>
        <v>13/09/2022</v>
      </c>
    </row>
    <row r="19" spans="1:5" x14ac:dyDescent="0.25">
      <c r="A19" s="87" t="s">
        <v>464</v>
      </c>
      <c r="B19" s="1" t="s">
        <v>546</v>
      </c>
      <c r="C19" s="1" t="s">
        <v>99</v>
      </c>
      <c r="D19" s="1" t="s">
        <v>93</v>
      </c>
      <c r="E19" t="str">
        <f t="shared" si="3"/>
        <v>13/09/2022</v>
      </c>
    </row>
    <row r="20" spans="1:5" x14ac:dyDescent="0.25">
      <c r="A20" s="87" t="s">
        <v>464</v>
      </c>
      <c r="B20" s="1" t="s">
        <v>546</v>
      </c>
      <c r="C20" s="1" t="s">
        <v>99</v>
      </c>
      <c r="D20" s="1" t="s">
        <v>93</v>
      </c>
      <c r="E20" t="str">
        <f t="shared" si="3"/>
        <v>13/09/2022</v>
      </c>
    </row>
    <row r="21" spans="1:5" x14ac:dyDescent="0.25">
      <c r="A21" s="87" t="s">
        <v>548</v>
      </c>
      <c r="B21" s="1" t="s">
        <v>546</v>
      </c>
      <c r="C21" s="1" t="s">
        <v>99</v>
      </c>
      <c r="D21" s="1" t="s">
        <v>93</v>
      </c>
      <c r="E21" t="str">
        <f t="shared" si="3"/>
        <v>14/09/2022</v>
      </c>
    </row>
    <row r="22" spans="1:5" x14ac:dyDescent="0.25">
      <c r="A22" s="87" t="s">
        <v>548</v>
      </c>
      <c r="B22" s="1" t="s">
        <v>546</v>
      </c>
      <c r="C22" s="1" t="s">
        <v>99</v>
      </c>
      <c r="D22" s="1" t="s">
        <v>93</v>
      </c>
      <c r="E22" t="str">
        <f t="shared" si="3"/>
        <v>14/09/2022</v>
      </c>
    </row>
    <row r="23" spans="1:5" x14ac:dyDescent="0.25">
      <c r="A23" s="87" t="s">
        <v>478</v>
      </c>
      <c r="B23" s="1" t="s">
        <v>546</v>
      </c>
      <c r="C23" s="1" t="s">
        <v>99</v>
      </c>
      <c r="D23" s="1" t="s">
        <v>93</v>
      </c>
      <c r="E23" t="str">
        <f t="shared" ref="E23:E42" si="4">+A23&amp;D23&amp;B23&amp;D23&amp;C23</f>
        <v>16/09/2022</v>
      </c>
    </row>
    <row r="24" spans="1:5" x14ac:dyDescent="0.25">
      <c r="A24" s="87" t="s">
        <v>478</v>
      </c>
      <c r="B24" s="1" t="s">
        <v>546</v>
      </c>
      <c r="C24" s="1" t="s">
        <v>99</v>
      </c>
      <c r="D24" s="1" t="s">
        <v>93</v>
      </c>
      <c r="E24" t="str">
        <f t="shared" si="4"/>
        <v>16/09/2022</v>
      </c>
    </row>
    <row r="25" spans="1:5" x14ac:dyDescent="0.25">
      <c r="A25" s="87" t="s">
        <v>478</v>
      </c>
      <c r="B25" s="1" t="s">
        <v>546</v>
      </c>
      <c r="C25" s="1" t="s">
        <v>99</v>
      </c>
      <c r="D25" s="1" t="s">
        <v>93</v>
      </c>
      <c r="E25" t="str">
        <f t="shared" si="4"/>
        <v>16/09/2022</v>
      </c>
    </row>
    <row r="26" spans="1:5" x14ac:dyDescent="0.25">
      <c r="A26" s="87" t="s">
        <v>478</v>
      </c>
      <c r="B26" s="1" t="s">
        <v>546</v>
      </c>
      <c r="C26" s="1" t="s">
        <v>99</v>
      </c>
      <c r="D26" s="1" t="s">
        <v>93</v>
      </c>
      <c r="E26" t="str">
        <f t="shared" si="4"/>
        <v>16/09/2022</v>
      </c>
    </row>
    <row r="27" spans="1:5" x14ac:dyDescent="0.25">
      <c r="A27" s="87" t="s">
        <v>478</v>
      </c>
      <c r="B27" s="1" t="s">
        <v>546</v>
      </c>
      <c r="C27" s="1" t="s">
        <v>99</v>
      </c>
      <c r="D27" s="1" t="s">
        <v>93</v>
      </c>
      <c r="E27" t="str">
        <f t="shared" si="4"/>
        <v>16/09/2022</v>
      </c>
    </row>
    <row r="28" spans="1:5" x14ac:dyDescent="0.25">
      <c r="A28" s="87" t="s">
        <v>549</v>
      </c>
      <c r="B28" s="1" t="s">
        <v>546</v>
      </c>
      <c r="C28" s="1" t="s">
        <v>99</v>
      </c>
      <c r="D28" s="1" t="s">
        <v>93</v>
      </c>
      <c r="E28" t="str">
        <f t="shared" si="4"/>
        <v>19/09/2022</v>
      </c>
    </row>
    <row r="29" spans="1:5" x14ac:dyDescent="0.25">
      <c r="A29" s="87" t="s">
        <v>550</v>
      </c>
      <c r="B29" s="1" t="s">
        <v>546</v>
      </c>
      <c r="C29" s="1" t="s">
        <v>99</v>
      </c>
      <c r="D29" s="1" t="s">
        <v>93</v>
      </c>
      <c r="E29" t="str">
        <f t="shared" si="4"/>
        <v>20/09/2022</v>
      </c>
    </row>
    <row r="30" spans="1:5" x14ac:dyDescent="0.25">
      <c r="A30" s="87" t="s">
        <v>493</v>
      </c>
      <c r="B30" s="1" t="s">
        <v>546</v>
      </c>
      <c r="C30" s="1" t="s">
        <v>99</v>
      </c>
      <c r="D30" s="1" t="s">
        <v>93</v>
      </c>
      <c r="E30" t="str">
        <f t="shared" si="4"/>
        <v>22/09/2022</v>
      </c>
    </row>
    <row r="31" spans="1:5" x14ac:dyDescent="0.25">
      <c r="A31" s="87" t="s">
        <v>519</v>
      </c>
      <c r="B31" s="1" t="s">
        <v>546</v>
      </c>
      <c r="C31" s="1" t="s">
        <v>99</v>
      </c>
      <c r="D31" s="1" t="s">
        <v>93</v>
      </c>
      <c r="E31" t="str">
        <f t="shared" si="4"/>
        <v>23/09/2022</v>
      </c>
    </row>
    <row r="32" spans="1:5" x14ac:dyDescent="0.25">
      <c r="A32" s="87" t="s">
        <v>519</v>
      </c>
      <c r="B32" s="1" t="s">
        <v>546</v>
      </c>
      <c r="C32" s="1" t="s">
        <v>99</v>
      </c>
      <c r="D32" s="1" t="s">
        <v>93</v>
      </c>
      <c r="E32" t="str">
        <f t="shared" si="4"/>
        <v>23/09/2022</v>
      </c>
    </row>
    <row r="33" spans="1:5" x14ac:dyDescent="0.25">
      <c r="A33" s="87" t="s">
        <v>519</v>
      </c>
      <c r="B33" s="1" t="s">
        <v>546</v>
      </c>
      <c r="C33" s="1" t="s">
        <v>99</v>
      </c>
      <c r="D33" s="1" t="s">
        <v>93</v>
      </c>
      <c r="E33" t="str">
        <f t="shared" si="4"/>
        <v>23/09/2022</v>
      </c>
    </row>
    <row r="34" spans="1:5" x14ac:dyDescent="0.25">
      <c r="A34" s="87" t="s">
        <v>519</v>
      </c>
      <c r="B34" s="1" t="s">
        <v>546</v>
      </c>
      <c r="C34" s="1" t="s">
        <v>99</v>
      </c>
      <c r="D34" s="1" t="s">
        <v>93</v>
      </c>
      <c r="E34" t="str">
        <f t="shared" si="4"/>
        <v>23/09/2022</v>
      </c>
    </row>
    <row r="35" spans="1:5" x14ac:dyDescent="0.25">
      <c r="A35" s="87" t="s">
        <v>520</v>
      </c>
      <c r="B35" s="1" t="s">
        <v>546</v>
      </c>
      <c r="C35" s="1" t="s">
        <v>99</v>
      </c>
      <c r="D35" s="1" t="s">
        <v>93</v>
      </c>
      <c r="E35" t="str">
        <f t="shared" si="4"/>
        <v>26/09/2022</v>
      </c>
    </row>
    <row r="36" spans="1:5" x14ac:dyDescent="0.25">
      <c r="A36" s="87" t="s">
        <v>521</v>
      </c>
      <c r="B36" s="1" t="s">
        <v>546</v>
      </c>
      <c r="C36" s="1" t="s">
        <v>99</v>
      </c>
      <c r="D36" s="1" t="s">
        <v>93</v>
      </c>
      <c r="E36" t="str">
        <f t="shared" si="4"/>
        <v>27/09/2022</v>
      </c>
    </row>
    <row r="37" spans="1:5" x14ac:dyDescent="0.25">
      <c r="A37" s="87" t="s">
        <v>521</v>
      </c>
      <c r="B37" s="1" t="s">
        <v>546</v>
      </c>
      <c r="C37" s="1" t="s">
        <v>99</v>
      </c>
      <c r="D37" s="1" t="s">
        <v>93</v>
      </c>
      <c r="E37" t="str">
        <f t="shared" si="4"/>
        <v>27/09/2022</v>
      </c>
    </row>
    <row r="38" spans="1:5" x14ac:dyDescent="0.25">
      <c r="A38" s="87" t="s">
        <v>521</v>
      </c>
      <c r="B38" s="1" t="s">
        <v>546</v>
      </c>
      <c r="C38" s="1" t="s">
        <v>99</v>
      </c>
      <c r="D38" s="1" t="s">
        <v>93</v>
      </c>
      <c r="E38" t="str">
        <f t="shared" si="4"/>
        <v>27/09/2022</v>
      </c>
    </row>
    <row r="39" spans="1:5" x14ac:dyDescent="0.25">
      <c r="A39" s="87" t="s">
        <v>522</v>
      </c>
      <c r="B39" s="1" t="s">
        <v>546</v>
      </c>
      <c r="C39" s="1" t="s">
        <v>99</v>
      </c>
      <c r="D39" s="1" t="s">
        <v>93</v>
      </c>
      <c r="E39" t="str">
        <f t="shared" si="4"/>
        <v>28/09/2022</v>
      </c>
    </row>
    <row r="40" spans="1:5" x14ac:dyDescent="0.25">
      <c r="A40" s="87" t="s">
        <v>494</v>
      </c>
      <c r="B40" s="1" t="s">
        <v>546</v>
      </c>
      <c r="C40" s="1" t="s">
        <v>99</v>
      </c>
      <c r="D40" s="1" t="s">
        <v>93</v>
      </c>
      <c r="E40" t="str">
        <f t="shared" si="4"/>
        <v>29/09/2022</v>
      </c>
    </row>
    <row r="41" spans="1:5" x14ac:dyDescent="0.25">
      <c r="A41" s="87" t="s">
        <v>523</v>
      </c>
      <c r="B41" s="1" t="s">
        <v>546</v>
      </c>
      <c r="C41" s="1" t="s">
        <v>99</v>
      </c>
      <c r="D41" s="1" t="s">
        <v>93</v>
      </c>
      <c r="E41" t="str">
        <f t="shared" si="4"/>
        <v>30/09/2022</v>
      </c>
    </row>
    <row r="42" spans="1:5" x14ac:dyDescent="0.25">
      <c r="A42" s="87" t="s">
        <v>523</v>
      </c>
      <c r="B42" s="1" t="s">
        <v>546</v>
      </c>
      <c r="C42" s="1" t="s">
        <v>99</v>
      </c>
      <c r="D42" s="1" t="s">
        <v>93</v>
      </c>
      <c r="E42" t="str">
        <f t="shared" si="4"/>
        <v>30/09/2022</v>
      </c>
    </row>
    <row r="43" spans="1:5" x14ac:dyDescent="0.25">
      <c r="B43" s="1"/>
    </row>
    <row r="44" spans="1:5" x14ac:dyDescent="0.25">
      <c r="B44" s="1"/>
    </row>
    <row r="98" spans="3:3" x14ac:dyDescent="0.25">
      <c r="C98" s="31"/>
    </row>
    <row r="298" spans="3:3" x14ac:dyDescent="0.25">
      <c r="C298" s="31"/>
    </row>
    <row r="637" spans="1:1" x14ac:dyDescent="0.25">
      <c r="A6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VENTAS NOVIEMBRE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2023-02-06T16:38:12Z</dcterms:modified>
</cp:coreProperties>
</file>