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incipal\Documents\Despacho Contable Rivas\CLIENTES DE IVA CESAR\LIBROS DE IVA DESPACHO\MARINA MONTENEGRO\2021\COMPRAS Y VENTAS\"/>
    </mc:Choice>
  </mc:AlternateContent>
  <xr:revisionPtr revIDLastSave="0" documentId="13_ncr:1_{457202E8-8890-4F99-BEEE-49B8294BCD55}" xr6:coauthVersionLast="47" xr6:coauthVersionMax="47" xr10:uidLastSave="{00000000-0000-0000-0000-000000000000}"/>
  <bookViews>
    <workbookView xWindow="-120" yWindow="-120" windowWidth="29040" windowHeight="15990" tabRatio="696" activeTab="3" xr2:uid="{00000000-000D-0000-FFFF-FFFF00000000}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Hoja1" sheetId="11" r:id="rId8"/>
  </sheets>
  <externalReferences>
    <externalReference r:id="rId9"/>
    <externalReference r:id="rId10"/>
  </externalReferences>
  <definedNames>
    <definedName name="_xlnm._FilterDatabase" localSheetId="5" hidden="1">'Libro de Consumidor'!$O$215</definedName>
    <definedName name="_xlnm.Print_Area" localSheetId="2">Contribuyente!$A$1:$E$23</definedName>
    <definedName name="SegmentaciónDeDatos_MES">#N/A</definedName>
    <definedName name="SegmentaciónDeDatos_MES1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1"/>
        <x14:slicerCache r:id="rId12"/>
      </x15:slicerCaches>
    </ext>
  </extLst>
</workbook>
</file>

<file path=xl/calcChain.xml><?xml version="1.0" encoding="utf-8"?>
<calcChain xmlns="http://schemas.openxmlformats.org/spreadsheetml/2006/main">
  <c r="U213" i="10" l="1"/>
  <c r="U212" i="10"/>
  <c r="U211" i="10"/>
  <c r="U210" i="10"/>
  <c r="U209" i="10"/>
  <c r="U208" i="10"/>
  <c r="U207" i="10"/>
  <c r="U206" i="10"/>
  <c r="U205" i="10"/>
  <c r="U204" i="10"/>
  <c r="U203" i="10"/>
  <c r="U202" i="10"/>
  <c r="U201" i="10"/>
  <c r="U200" i="10"/>
  <c r="U199" i="10"/>
  <c r="U198" i="10"/>
  <c r="U197" i="10"/>
  <c r="U196" i="10"/>
  <c r="U195" i="10"/>
  <c r="U194" i="10"/>
  <c r="U193" i="10"/>
  <c r="U192" i="10"/>
  <c r="U191" i="10"/>
  <c r="U190" i="10"/>
  <c r="G1" i="11"/>
  <c r="G24" i="11" l="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U189" i="10"/>
  <c r="U188" i="10"/>
  <c r="U187" i="10"/>
  <c r="U186" i="10"/>
  <c r="U185" i="10"/>
  <c r="U184" i="10"/>
  <c r="U183" i="10"/>
  <c r="U182" i="10"/>
  <c r="U181" i="10"/>
  <c r="U180" i="10"/>
  <c r="U179" i="10"/>
  <c r="U178" i="10"/>
  <c r="U177" i="10"/>
  <c r="U176" i="10"/>
  <c r="U175" i="10"/>
  <c r="U174" i="10"/>
  <c r="U173" i="10"/>
  <c r="U172" i="10"/>
  <c r="U171" i="10"/>
  <c r="U170" i="10"/>
  <c r="U169" i="10"/>
  <c r="U168" i="10"/>
  <c r="U167" i="10"/>
  <c r="U166" i="10"/>
  <c r="U144" i="10" l="1"/>
  <c r="U145" i="10"/>
  <c r="U146" i="10"/>
  <c r="U147" i="10"/>
  <c r="U148" i="10"/>
  <c r="U149" i="10"/>
  <c r="U150" i="10"/>
  <c r="U151" i="10"/>
  <c r="U152" i="10"/>
  <c r="U153" i="10"/>
  <c r="U154" i="10"/>
  <c r="U155" i="10"/>
  <c r="U156" i="10"/>
  <c r="U157" i="10"/>
  <c r="U158" i="10"/>
  <c r="U159" i="10"/>
  <c r="U160" i="10"/>
  <c r="U161" i="10"/>
  <c r="U162" i="10"/>
  <c r="U163" i="10"/>
  <c r="U164" i="10"/>
  <c r="U165" i="10"/>
  <c r="U140" i="10"/>
  <c r="U141" i="10"/>
  <c r="U142" i="10"/>
  <c r="U143" i="10"/>
  <c r="U139" i="10" l="1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4" i="10"/>
  <c r="U123" i="10"/>
  <c r="U122" i="10"/>
  <c r="U121" i="10"/>
  <c r="U120" i="10"/>
  <c r="U119" i="10"/>
  <c r="U118" i="10"/>
  <c r="U117" i="10"/>
  <c r="O214" i="10"/>
  <c r="O215" i="10" s="1"/>
  <c r="P215" i="10" s="1"/>
  <c r="P48" i="7"/>
  <c r="O48" i="7"/>
  <c r="K48" i="7"/>
  <c r="H48" i="7"/>
  <c r="Q48" i="7"/>
  <c r="O49" i="7" l="1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214" i="10" l="1"/>
  <c r="D11" i="5"/>
  <c r="D9" i="5"/>
  <c r="D9" i="6" l="1"/>
  <c r="D9" i="9" l="1"/>
  <c r="D10" i="9" s="1"/>
  <c r="D11" i="9" s="1"/>
  <c r="D22" i="9" l="1"/>
  <c r="D15" i="5" l="1"/>
  <c r="D18" i="5" s="1"/>
  <c r="L4" i="8"/>
  <c r="M4" i="8"/>
  <c r="N4" i="8"/>
  <c r="O4" i="8"/>
  <c r="P4" i="8"/>
  <c r="Q4" i="8"/>
  <c r="K4" i="8"/>
  <c r="D17" i="6" l="1"/>
  <c r="D1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B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B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<sst xmlns="http://schemas.openxmlformats.org/spreadsheetml/2006/main" count="2333" uniqueCount="622">
  <si>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</si>
  <si>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</si>
  <si>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</si>
  <si>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</si>
  <si>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</si>
  <si>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</si>
  <si>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</si>
  <si>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</si>
  <si>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</si>
  <si>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</si>
  <si>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</si>
  <si>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</si>
  <si>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</si>
  <si>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</si>
  <si>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</si>
  <si>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</si>
  <si>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</si>
  <si>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</si>
  <si>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</si>
  <si>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</si>
  <si>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</si>
  <si>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</si>
  <si>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</si>
  <si>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</si>
  <si>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</si>
  <si>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</si>
  <si>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</si>
  <si>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</si>
  <si>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</si>
  <si>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06143101750030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</si>
  <si>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</si>
  <si>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</si>
  <si>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</si>
  <si>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</si>
  <si>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</si>
  <si>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</si>
  <si>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</si>
  <si>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</si>
  <si>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</si>
  <si>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</si>
  <si>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</si>
  <si>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</si>
  <si>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</si>
  <si>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</si>
  <si>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</si>
  <si>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</si>
  <si>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</si>
  <si>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</si>
  <si>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</si>
  <si>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</si>
  <si>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</si>
  <si>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</si>
  <si>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</si>
  <si>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</si>
  <si>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</si>
  <si>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</si>
  <si>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</si>
  <si>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</si>
  <si>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</si>
  <si>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</si>
  <si>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</si>
  <si>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</si>
  <si>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</si>
  <si>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</si>
  <si>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</si>
  <si>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</si>
  <si>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</si>
  <si>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</si>
  <si>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</si>
  <si>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</si>
  <si>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</si>
  <si>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</si>
  <si>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</si>
  <si>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</si>
  <si>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</si>
  <si>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</si>
  <si>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</si>
  <si>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</si>
  <si>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</si>
  <si>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</si>
  <si>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</si>
  <si>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</si>
  <si>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</si>
  <si>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</si>
  <si>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</si>
  <si>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</si>
  <si>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</si>
  <si>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AGOSTO</t>
  </si>
  <si>
    <t>NOMBRE DE CLIENTE</t>
  </si>
  <si>
    <t>VENTA NO SUJETA</t>
  </si>
  <si>
    <t>VENTA EXENTA</t>
  </si>
  <si>
    <t>VENTA TOTAL</t>
  </si>
  <si>
    <t>SUBTOTAL</t>
  </si>
  <si>
    <t>CORRELTIVO2</t>
  </si>
  <si>
    <t>FINAL3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</si>
  <si>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</si>
  <si>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</si>
  <si>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</si>
  <si>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</si>
  <si>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</si>
  <si>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</si>
  <si>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</si>
  <si>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</si>
  <si>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</si>
  <si>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</si>
  <si>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</si>
  <si>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</si>
  <si>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06142704091010</t>
  </si>
  <si>
    <t>MEGABLOCK S.A DE C.V.</t>
  </si>
  <si>
    <t>06143006991020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</si>
  <si>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</si>
  <si>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</si>
  <si>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</si>
  <si>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</si>
  <si>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</si>
  <si>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</si>
  <si>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</si>
  <si>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</si>
  <si>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</si>
  <si>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</si>
  <si>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</si>
  <si>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05010702161018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</si>
  <si>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</si>
  <si>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</si>
  <si>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</si>
  <si>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</si>
  <si>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</si>
  <si>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</si>
  <si>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</si>
  <si>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</si>
  <si>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</si>
  <si>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</si>
  <si>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</si>
  <si>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</si>
  <si>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</si>
  <si>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</si>
  <si>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</si>
  <si>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</si>
  <si>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</si>
  <si>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</si>
  <si>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</si>
  <si>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</si>
  <si>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</si>
  <si>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05032407751016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</si>
  <si>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</si>
  <si>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</si>
  <si>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</si>
  <si>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</si>
  <si>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</si>
  <si>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</si>
  <si>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</si>
  <si>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</si>
  <si>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</si>
  <si>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</si>
  <si>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</si>
  <si>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</si>
  <si>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</si>
  <si>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</si>
  <si>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</si>
  <si>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</si>
  <si>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</si>
  <si>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</si>
  <si>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</si>
  <si>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</si>
  <si>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</si>
  <si>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</si>
  <si>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</si>
  <si>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</si>
  <si>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</si>
  <si>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</si>
  <si>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</si>
  <si>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</si>
  <si>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</si>
  <si>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</si>
  <si>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</si>
  <si>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</si>
  <si>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</si>
  <si>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</si>
  <si>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</si>
  <si>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</si>
  <si>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</si>
  <si>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</si>
  <si>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</si>
  <si>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</si>
  <si>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</si>
  <si>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</si>
  <si>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</si>
  <si>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</si>
  <si>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</si>
  <si>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</si>
  <si>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</si>
  <si>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</si>
  <si>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</si>
  <si>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</si>
  <si>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</si>
  <si>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</si>
  <si>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</si>
  <si>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</si>
  <si>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</si>
  <si>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</si>
  <si>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</si>
  <si>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</si>
  <si>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</si>
  <si>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06143107971090</t>
  </si>
  <si>
    <t>OPERADORA DEL SUR, S. A. DE C.V.</t>
  </si>
  <si>
    <t>06141210830014</t>
  </si>
  <si>
    <t>PRODUCTOS CARNICOS S.A DE C.V.</t>
  </si>
  <si>
    <t>06143101550016</t>
  </si>
  <si>
    <t>BANCO AGRICOLA, S.A.</t>
  </si>
  <si>
    <t>06140101850027</t>
  </si>
  <si>
    <t>NEGOCIOS CAMYRAM S.A DE C.V</t>
  </si>
  <si>
    <t>06141009650016</t>
  </si>
  <si>
    <t>INDUSTRIAS MIKE MIKE S.A DE C.V.</t>
  </si>
  <si>
    <t>06142510021011</t>
  </si>
  <si>
    <t>LA CONSTANCIA LTDA DE C.V.</t>
  </si>
  <si>
    <t>06142808031087</t>
  </si>
  <si>
    <t>INVERSIONES STANLEY PACIFICO S.A DE C.V.</t>
  </si>
  <si>
    <t>06141111931016</t>
  </si>
  <si>
    <t>ENMANUEL S.A DE C.V.</t>
  </si>
  <si>
    <t>06140909921072</t>
  </si>
  <si>
    <t>POLYBAG S.A DE C.V.</t>
  </si>
  <si>
    <t>06141206740014</t>
  </si>
  <si>
    <t>NEMTEX S.A DE C.V.</t>
  </si>
  <si>
    <t>06142411181015</t>
  </si>
  <si>
    <t>INGENIERIA BEM S.A DE C.V.</t>
  </si>
  <si>
    <t>06142910131029</t>
  </si>
  <si>
    <t>UNILEVER EL SALVADOR SCC S.A DE C.V.</t>
  </si>
  <si>
    <t>06141511720027</t>
  </si>
  <si>
    <t>SUPER REPUESTOS EL SALVADOR S.A DE C.V.</t>
  </si>
  <si>
    <t>06140202021024</t>
  </si>
  <si>
    <t>PROGURSA S.A DE C.V.</t>
  </si>
  <si>
    <t>06142301690017</t>
  </si>
  <si>
    <t>HOTELES S.A DE C.V.</t>
  </si>
  <si>
    <t>06142703780037</t>
  </si>
  <si>
    <t>PINTURA Y ENDEREZADO S.A DE C.V.</t>
  </si>
  <si>
    <t>06140104620021</t>
  </si>
  <si>
    <t>TALLER DIDEA, S.A. DE C.V.</t>
  </si>
  <si>
    <t>06143112510011</t>
  </si>
  <si>
    <t>DIDEA S.A DE C.V.</t>
  </si>
  <si>
    <t>06141512001054</t>
  </si>
  <si>
    <t>GRUPO PAILL S.A DE C.V.</t>
  </si>
  <si>
    <t>06142311981022</t>
  </si>
  <si>
    <t>COMTRI S.A DE C.V.</t>
  </si>
  <si>
    <t>06142402121034</t>
  </si>
  <si>
    <t>BOMBOM S.A DE C.V.</t>
  </si>
  <si>
    <t>06142708620024</t>
  </si>
  <si>
    <t>ESTABLECIMIENTOS ANCALMO, S.A DE C.V</t>
  </si>
  <si>
    <t>06140702001011</t>
  </si>
  <si>
    <t>CORPORACION GRS S.A DE C.V.</t>
  </si>
  <si>
    <t>06140901921022</t>
  </si>
  <si>
    <t>GRANJA EL ROBLE S.A DE C.V.</t>
  </si>
  <si>
    <t>01</t>
  </si>
  <si>
    <t>15015RESCR213762015</t>
  </si>
  <si>
    <t>15UN000F</t>
  </si>
  <si>
    <t>02/08/2021</t>
  </si>
  <si>
    <t>03/08/2021</t>
  </si>
  <si>
    <t>04/08/2021</t>
  </si>
  <si>
    <t>09/08/2021</t>
  </si>
  <si>
    <t>10/08/2021</t>
  </si>
  <si>
    <t>11/08/2021</t>
  </si>
  <si>
    <t>12/08/2021</t>
  </si>
  <si>
    <t>13/08/2021</t>
  </si>
  <si>
    <t>14/08/2021</t>
  </si>
  <si>
    <t>16/08/2021</t>
  </si>
  <si>
    <t>17/08/2021</t>
  </si>
  <si>
    <t>18/08/2021</t>
  </si>
  <si>
    <t>19/08/2021</t>
  </si>
  <si>
    <t>20/08/2021</t>
  </si>
  <si>
    <t>21/08/2021</t>
  </si>
  <si>
    <t>23/08/2021</t>
  </si>
  <si>
    <t>24/08/2021</t>
  </si>
  <si>
    <t>27/08/2021</t>
  </si>
  <si>
    <t>28/08/2021</t>
  </si>
  <si>
    <t>30/08/2021</t>
  </si>
  <si>
    <t>31/08/2021</t>
  </si>
  <si>
    <t>05111703630014</t>
  </si>
  <si>
    <t>JOSE RICARDO ANTONIO MOLINA</t>
  </si>
  <si>
    <t>01/08/2021</t>
  </si>
  <si>
    <t>02101911710016</t>
  </si>
  <si>
    <t>ALMACENES VIDRI, S.A DE C.V.</t>
  </si>
  <si>
    <t>10/06/2021</t>
  </si>
  <si>
    <t>06142603721196</t>
  </si>
  <si>
    <t>JOSE NEFTALI HERNANDEZ SANCHEZ</t>
  </si>
  <si>
    <t>05/07/2021</t>
  </si>
  <si>
    <t>06141902091038</t>
  </si>
  <si>
    <t>PRODYLAB S.A DE C.V.</t>
  </si>
  <si>
    <t>26/07/2021</t>
  </si>
  <si>
    <t>Total</t>
  </si>
  <si>
    <t>SEPTIEMBRE</t>
  </si>
  <si>
    <t>01/09/2021</t>
  </si>
  <si>
    <t>02/09/2021</t>
  </si>
  <si>
    <t>03/09/2021</t>
  </si>
  <si>
    <t>04/09/2021</t>
  </si>
  <si>
    <t>06/09/2021</t>
  </si>
  <si>
    <t>07/09/2021</t>
  </si>
  <si>
    <t>08/09/2021</t>
  </si>
  <si>
    <t>09/09/2021</t>
  </si>
  <si>
    <t>11/09/2021</t>
  </si>
  <si>
    <t>13/09/2021</t>
  </si>
  <si>
    <t>14/09/2021</t>
  </si>
  <si>
    <t>16/09/2021</t>
  </si>
  <si>
    <t>17/09/2021</t>
  </si>
  <si>
    <t>18/09/2021</t>
  </si>
  <si>
    <t>20/09/2021</t>
  </si>
  <si>
    <t>22/09/2021</t>
  </si>
  <si>
    <t>23/09/2021</t>
  </si>
  <si>
    <t>24/09/2021</t>
  </si>
  <si>
    <t>25/09/2021</t>
  </si>
  <si>
    <t>27/09/2021</t>
  </si>
  <si>
    <t>28/09/2021</t>
  </si>
  <si>
    <t>29/09/2021</t>
  </si>
  <si>
    <t>30/09/2021</t>
  </si>
  <si>
    <t>21/09/2021</t>
  </si>
  <si>
    <t>06141501590019</t>
  </si>
  <si>
    <t>LA IBERICA S.A DE C.V.</t>
  </si>
  <si>
    <t>14/07/2021</t>
  </si>
  <si>
    <t>OCTUBRE</t>
  </si>
  <si>
    <t>01/10/2021</t>
  </si>
  <si>
    <t>02/10/2021</t>
  </si>
  <si>
    <t>04/10/2021</t>
  </si>
  <si>
    <t>05/10/2021</t>
  </si>
  <si>
    <t>06/10/2021</t>
  </si>
  <si>
    <t>07/10/2021</t>
  </si>
  <si>
    <t>08/10/2021</t>
  </si>
  <si>
    <t>09/10/2021</t>
  </si>
  <si>
    <t>11/10/2021</t>
  </si>
  <si>
    <t>12/10/2021</t>
  </si>
  <si>
    <t>13/10/2021</t>
  </si>
  <si>
    <t>14/10/2021</t>
  </si>
  <si>
    <t>15/10/2021</t>
  </si>
  <si>
    <t>16/10/2021</t>
  </si>
  <si>
    <t>18/10/2021</t>
  </si>
  <si>
    <t>19/10/2021</t>
  </si>
  <si>
    <t>20/10/2021</t>
  </si>
  <si>
    <t>21/10/2021</t>
  </si>
  <si>
    <t>22/10/2021</t>
  </si>
  <si>
    <t>23/10/2021</t>
  </si>
  <si>
    <t>26/10/2021</t>
  </si>
  <si>
    <t>27/10/2021</t>
  </si>
  <si>
    <t>28/10/2021</t>
  </si>
  <si>
    <t>29/10/2021</t>
  </si>
  <si>
    <t>30/10/2021</t>
  </si>
  <si>
    <t>22/07/2021</t>
  </si>
  <si>
    <t>06141901001027</t>
  </si>
  <si>
    <t>SERVICIOS ESPECIALIZADOS S.A DE C.V.</t>
  </si>
  <si>
    <t xml:space="preserve">SUPER REPUESTOS EL SALVADOR </t>
  </si>
  <si>
    <t>NOVIEMBRE</t>
  </si>
  <si>
    <t>01/11/2021</t>
  </si>
  <si>
    <t>03/11/2021</t>
  </si>
  <si>
    <t>/</t>
  </si>
  <si>
    <t>04</t>
  </si>
  <si>
    <t>06</t>
  </si>
  <si>
    <t>08</t>
  </si>
  <si>
    <t>09</t>
  </si>
  <si>
    <t>10</t>
  </si>
  <si>
    <t>11</t>
  </si>
  <si>
    <t>13</t>
  </si>
  <si>
    <t>15</t>
  </si>
  <si>
    <t>16</t>
  </si>
  <si>
    <t>17</t>
  </si>
  <si>
    <t>18</t>
  </si>
  <si>
    <t>20</t>
  </si>
  <si>
    <t>22</t>
  </si>
  <si>
    <t>23</t>
  </si>
  <si>
    <t>29</t>
  </si>
  <si>
    <t>04/11/2021</t>
  </si>
  <si>
    <t>05/11/2021</t>
  </si>
  <si>
    <t>06/11/2021</t>
  </si>
  <si>
    <t>08/11/2021</t>
  </si>
  <si>
    <t>09/11/2021</t>
  </si>
  <si>
    <t>10/11/2021</t>
  </si>
  <si>
    <t>11/11/2021</t>
  </si>
  <si>
    <t>12/11/2021</t>
  </si>
  <si>
    <t>13/11/2021</t>
  </si>
  <si>
    <t>15/11/2021</t>
  </si>
  <si>
    <t>16/11/2021</t>
  </si>
  <si>
    <t>17/11/2021</t>
  </si>
  <si>
    <t>18/11/2021</t>
  </si>
  <si>
    <t>19/11/2021</t>
  </si>
  <si>
    <t>20/11/2021</t>
  </si>
  <si>
    <t>22/11/2021</t>
  </si>
  <si>
    <t>23/11/2021</t>
  </si>
  <si>
    <t>24/11/2021</t>
  </si>
  <si>
    <t>25/11/2021</t>
  </si>
  <si>
    <t>26/11/2021</t>
  </si>
  <si>
    <t>29/11/2021</t>
  </si>
  <si>
    <t>30/11/2021</t>
  </si>
  <si>
    <t>06142908171021</t>
  </si>
  <si>
    <t>JOPEGALAMB. S.A DE C.V.</t>
  </si>
  <si>
    <t>02</t>
  </si>
  <si>
    <t>07</t>
  </si>
  <si>
    <t>14</t>
  </si>
  <si>
    <t>21</t>
  </si>
  <si>
    <t>27</t>
  </si>
  <si>
    <t>28</t>
  </si>
  <si>
    <t>DICIEMBRE</t>
  </si>
  <si>
    <t>01/12/2021</t>
  </si>
  <si>
    <t>02/12/2021</t>
  </si>
  <si>
    <t>03/12/2021</t>
  </si>
  <si>
    <t>04/12/2021</t>
  </si>
  <si>
    <t>06/12/2021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</si>
  <si>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</si>
  <si>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</si>
  <si>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</si>
  <si>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</si>
  <si>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</si>
  <si>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</si>
  <si>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</si>
  <si>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</si>
  <si>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</si>
  <si>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</si>
  <si>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</si>
  <si>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</si>
  <si>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</si>
  <si>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</si>
  <si>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</si>
  <si>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27/12/2021</t>
  </si>
  <si>
    <t>28/12/2021</t>
  </si>
  <si>
    <t>29/12/2021</t>
  </si>
  <si>
    <t>06141306081050</t>
  </si>
  <si>
    <t>TECNO DIAGNOSTICA DE EL SALVADOR</t>
  </si>
  <si>
    <t>ABRIL</t>
  </si>
  <si>
    <t>05/04/2021</t>
  </si>
  <si>
    <t>06/04/2021</t>
  </si>
  <si>
    <t>07/04/2021</t>
  </si>
  <si>
    <t>08/04/2021</t>
  </si>
  <si>
    <t>09/04/2021</t>
  </si>
  <si>
    <t>10/04/2021</t>
  </si>
  <si>
    <t>12/04/2021</t>
  </si>
  <si>
    <t>13/04/2021</t>
  </si>
  <si>
    <t>14/04/2021</t>
  </si>
  <si>
    <t>15/04/2021</t>
  </si>
  <si>
    <t>16/04/2021</t>
  </si>
  <si>
    <t>17/04/2021</t>
  </si>
  <si>
    <t>19/04/2021</t>
  </si>
  <si>
    <t>20/04/2021</t>
  </si>
  <si>
    <t>21/04/2021</t>
  </si>
  <si>
    <t>22/04/2021</t>
  </si>
  <si>
    <t>23/04/2021</t>
  </si>
  <si>
    <t>24/04/2021</t>
  </si>
  <si>
    <t>26/04/2021</t>
  </si>
  <si>
    <t>27/04/2021</t>
  </si>
  <si>
    <t>30/04/2021</t>
  </si>
  <si>
    <t>MAYO</t>
  </si>
  <si>
    <t>03/05/2021</t>
  </si>
  <si>
    <t>1306</t>
  </si>
  <si>
    <t>04/05/2021</t>
  </si>
  <si>
    <t>1307</t>
  </si>
  <si>
    <t>05/05/2021</t>
  </si>
  <si>
    <t>1308</t>
  </si>
  <si>
    <t>06/05/2021</t>
  </si>
  <si>
    <t>1309</t>
  </si>
  <si>
    <t>07/05/2021</t>
  </si>
  <si>
    <t>1310</t>
  </si>
  <si>
    <t>08/05/2021</t>
  </si>
  <si>
    <t>1311</t>
  </si>
  <si>
    <t>11/05/2021</t>
  </si>
  <si>
    <t>1312</t>
  </si>
  <si>
    <t>12/05/2021</t>
  </si>
  <si>
    <t>1313</t>
  </si>
  <si>
    <t>13/05/2021</t>
  </si>
  <si>
    <t>1314</t>
  </si>
  <si>
    <t>14/05/2021</t>
  </si>
  <si>
    <t>1315</t>
  </si>
  <si>
    <t>15/05/2021</t>
  </si>
  <si>
    <t>1316</t>
  </si>
  <si>
    <t>17/05/2021</t>
  </si>
  <si>
    <t>1317</t>
  </si>
  <si>
    <t>18/05/2021</t>
  </si>
  <si>
    <t>1318</t>
  </si>
  <si>
    <t>19/05/2021</t>
  </si>
  <si>
    <t>1319</t>
  </si>
  <si>
    <t>20/05/2021</t>
  </si>
  <si>
    <t>1320</t>
  </si>
  <si>
    <t>21/05/2021</t>
  </si>
  <si>
    <t>1321</t>
  </si>
  <si>
    <t>22/05/2021</t>
  </si>
  <si>
    <t>1322</t>
  </si>
  <si>
    <t>23/05/2021</t>
  </si>
  <si>
    <t>1323</t>
  </si>
  <si>
    <t>24/05/2021</t>
  </si>
  <si>
    <t>1324</t>
  </si>
  <si>
    <t>25/05/2021</t>
  </si>
  <si>
    <t>1325</t>
  </si>
  <si>
    <t>26/05/2021</t>
  </si>
  <si>
    <t>1326</t>
  </si>
  <si>
    <t>27/05/2021</t>
  </si>
  <si>
    <t>1327</t>
  </si>
  <si>
    <t>28/05/2021</t>
  </si>
  <si>
    <t>1328</t>
  </si>
  <si>
    <t>30/05/2021</t>
  </si>
  <si>
    <t>1329</t>
  </si>
  <si>
    <t>JUNIO</t>
  </si>
  <si>
    <t>01/06/2021</t>
  </si>
  <si>
    <t>1330</t>
  </si>
  <si>
    <t>02/06/2021</t>
  </si>
  <si>
    <t>1331</t>
  </si>
  <si>
    <t>03/06/2021</t>
  </si>
  <si>
    <t>1332</t>
  </si>
  <si>
    <t>04/06/2021</t>
  </si>
  <si>
    <t>1333</t>
  </si>
  <si>
    <t>05/06/2021</t>
  </si>
  <si>
    <t>1334</t>
  </si>
  <si>
    <t>07/06/2021</t>
  </si>
  <si>
    <t>1335</t>
  </si>
  <si>
    <t>08/06/2021</t>
  </si>
  <si>
    <t>1336</t>
  </si>
  <si>
    <t>09/06/2021</t>
  </si>
  <si>
    <t>1337</t>
  </si>
  <si>
    <t>1338</t>
  </si>
  <si>
    <t>12/06/2021</t>
  </si>
  <si>
    <t>1339</t>
  </si>
  <si>
    <t>14/06/2021</t>
  </si>
  <si>
    <t>1340</t>
  </si>
  <si>
    <t>15/06/2021</t>
  </si>
  <si>
    <t>1341</t>
  </si>
  <si>
    <t>16/06/2021</t>
  </si>
  <si>
    <t>1342</t>
  </si>
  <si>
    <t>18/06/2021</t>
  </si>
  <si>
    <t>1343</t>
  </si>
  <si>
    <t>19/06/2021</t>
  </si>
  <si>
    <t>1344</t>
  </si>
  <si>
    <t>21/06/2021</t>
  </si>
  <si>
    <t>1345</t>
  </si>
  <si>
    <t>22/06/2021</t>
  </si>
  <si>
    <t>1346</t>
  </si>
  <si>
    <t>25/06/2021</t>
  </si>
  <si>
    <t>1347</t>
  </si>
  <si>
    <t>26/06/2021</t>
  </si>
  <si>
    <t>1348</t>
  </si>
  <si>
    <t>28/06/2021</t>
  </si>
  <si>
    <t>1349</t>
  </si>
  <si>
    <t>30/06/2021</t>
  </si>
  <si>
    <t>1350</t>
  </si>
  <si>
    <t>JULIO</t>
  </si>
  <si>
    <t>01/07/2021</t>
  </si>
  <si>
    <t>1351</t>
  </si>
  <si>
    <t>02/07/2021</t>
  </si>
  <si>
    <t>1352</t>
  </si>
  <si>
    <t>03/07/2021</t>
  </si>
  <si>
    <t>1353</t>
  </si>
  <si>
    <t>1354</t>
  </si>
  <si>
    <t>06/07/2021</t>
  </si>
  <si>
    <t>1355</t>
  </si>
  <si>
    <t>07/07/2021</t>
  </si>
  <si>
    <t>1356</t>
  </si>
  <si>
    <t>08/07/2021</t>
  </si>
  <si>
    <t>1357</t>
  </si>
  <si>
    <t>10/07/2021</t>
  </si>
  <si>
    <t>1358</t>
  </si>
  <si>
    <t>12/07/2021</t>
  </si>
  <si>
    <t>1359</t>
  </si>
  <si>
    <t>13/07/2021</t>
  </si>
  <si>
    <t>1360</t>
  </si>
  <si>
    <t>1361</t>
  </si>
  <si>
    <t>1362</t>
  </si>
  <si>
    <t>15/07/2021</t>
  </si>
  <si>
    <t>1363</t>
  </si>
  <si>
    <t>16/07/2021</t>
  </si>
  <si>
    <t>1364</t>
  </si>
  <si>
    <t>17/07/2021</t>
  </si>
  <si>
    <t>1365</t>
  </si>
  <si>
    <t>19/07/2021</t>
  </si>
  <si>
    <t>1366</t>
  </si>
  <si>
    <t>20/07/2021</t>
  </si>
  <si>
    <t>1367</t>
  </si>
  <si>
    <t>21/07/2021</t>
  </si>
  <si>
    <t>1368</t>
  </si>
  <si>
    <t>1369</t>
  </si>
  <si>
    <t>23/07/2021</t>
  </si>
  <si>
    <t>1370</t>
  </si>
  <si>
    <t>24/07/2021</t>
  </si>
  <si>
    <t>1371</t>
  </si>
  <si>
    <t>1372</t>
  </si>
  <si>
    <t>27/07/2021</t>
  </si>
  <si>
    <t>1373</t>
  </si>
  <si>
    <t>28/07/2021</t>
  </si>
  <si>
    <t>1374</t>
  </si>
  <si>
    <t>29/07/2021</t>
  </si>
  <si>
    <t>1375</t>
  </si>
  <si>
    <t>30/07/2021</t>
  </si>
  <si>
    <t>1376</t>
  </si>
  <si>
    <t>19/02/2021</t>
  </si>
  <si>
    <t>2247</t>
  </si>
  <si>
    <t>3</t>
  </si>
  <si>
    <t>10/03/2021</t>
  </si>
  <si>
    <t>105</t>
  </si>
  <si>
    <t>19/03/2021</t>
  </si>
  <si>
    <t>2515</t>
  </si>
  <si>
    <t>255174</t>
  </si>
  <si>
    <t>2727</t>
  </si>
  <si>
    <t>251674</t>
  </si>
  <si>
    <t>01/03/2021</t>
  </si>
  <si>
    <t>2328</t>
  </si>
  <si>
    <t>256126</t>
  </si>
  <si>
    <t>23/03/2021</t>
  </si>
  <si>
    <t>127</t>
  </si>
  <si>
    <t>53237</t>
  </si>
  <si>
    <t>654113</t>
  </si>
  <si>
    <t>29/06/2021</t>
  </si>
  <si>
    <t>262989</t>
  </si>
  <si>
    <t>242</t>
  </si>
  <si>
    <t>160039</t>
  </si>
  <si>
    <t>2510</t>
  </si>
  <si>
    <t>603</t>
  </si>
  <si>
    <t>06190311821020</t>
  </si>
  <si>
    <t>RICARDO ANTONIO GONZALEZ ESCOBAR</t>
  </si>
  <si>
    <t>4909</t>
  </si>
  <si>
    <t>281</t>
  </si>
  <si>
    <t>05012910941018</t>
  </si>
  <si>
    <t>ECOIM, S.A DE C.V.</t>
  </si>
  <si>
    <t>920904</t>
  </si>
  <si>
    <t>1064134</t>
  </si>
  <si>
    <t>1451</t>
  </si>
  <si>
    <t>06141004961026</t>
  </si>
  <si>
    <t>DIAGNOSTIKA CAPRIS S.A DE C.V.</t>
  </si>
  <si>
    <t>488604</t>
  </si>
  <si>
    <t>06140108580017</t>
  </si>
  <si>
    <t>FREUND S.A DE C.V.</t>
  </si>
  <si>
    <t>296</t>
  </si>
  <si>
    <t>2786</t>
  </si>
  <si>
    <t>2784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</si>
</sst>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2">
    <xf numFmtId="0" fontId="0" fillId="0" borderId="0" xfId="0"/>
    <xf numFmtId="49" fontId="0" fillId="0" borderId="0" xfId="0" applyNumberFormat="1"/>
    <xf numFmtId="44" fontId="0" fillId="0" borderId="0" xfId="1" applyFont="1"/>
    <xf numFmtId="44" fontId="0" fillId="0" borderId="1" xfId="1" applyFont="1" applyBorder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9" fontId="5" fillId="0" borderId="6" xfId="0" applyNumberFormat="1" applyFont="1" applyBorder="1" applyAlignment="1">
      <alignment horizontal="right"/>
    </xf>
    <xf numFmtId="44" fontId="7" fillId="0" borderId="6" xfId="1" applyFont="1" applyBorder="1" applyAlignment="1">
      <alignment horizontal="right"/>
    </xf>
    <xf numFmtId="44" fontId="7" fillId="2" borderId="6" xfId="1" applyFont="1" applyFill="1" applyBorder="1" applyAlignment="1">
      <alignment horizontal="right"/>
    </xf>
    <xf numFmtId="49" fontId="7" fillId="0" borderId="7" xfId="0" applyNumberFormat="1" applyFont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right"/>
    </xf>
    <xf numFmtId="44" fontId="7" fillId="3" borderId="6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49" fontId="7" fillId="0" borderId="6" xfId="0" applyNumberFormat="1" applyFont="1" applyBorder="1" applyAlignment="1">
      <alignment horizontal="center"/>
    </xf>
    <xf numFmtId="0" fontId="7" fillId="3" borderId="6" xfId="0" applyFont="1" applyFill="1" applyBorder="1"/>
    <xf numFmtId="0" fontId="7" fillId="0" borderId="6" xfId="1" applyNumberFormat="1" applyFont="1" applyFill="1" applyBorder="1" applyAlignment="1"/>
    <xf numFmtId="49" fontId="7" fillId="3" borderId="6" xfId="1" applyNumberFormat="1" applyFont="1" applyFill="1" applyBorder="1" applyAlignment="1">
      <alignment horizontal="center"/>
    </xf>
    <xf numFmtId="44" fontId="7" fillId="0" borderId="6" xfId="1" applyFont="1" applyFill="1" applyBorder="1" applyAlignment="1">
      <alignment horizontal="right"/>
    </xf>
    <xf numFmtId="0" fontId="7" fillId="0" borderId="6" xfId="1" applyNumberFormat="1" applyFont="1" applyBorder="1" applyAlignment="1"/>
    <xf numFmtId="49" fontId="7" fillId="0" borderId="7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44" fontId="7" fillId="0" borderId="6" xfId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8" xfId="0" applyBorder="1"/>
    <xf numFmtId="0" fontId="8" fillId="4" borderId="8" xfId="0" applyFont="1" applyFill="1" applyBorder="1"/>
    <xf numFmtId="44" fontId="0" fillId="0" borderId="0" xfId="0" applyNumberForma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19</xdr:row>
      <xdr:rowOff>161925</xdr:rowOff>
    </xdr:to>
    <xdr:sp macro="" textlink="">
      <xdr:nvSpPr>
        <xdr:cNvPr id="4" name="3 Rectángulo redondead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20</xdr:row>
      <xdr:rowOff>134472</xdr:rowOff>
    </xdr:from>
    <xdr:to>
      <xdr:col>3</xdr:col>
      <xdr:colOff>1322293</xdr:colOff>
      <xdr:row>21</xdr:row>
      <xdr:rowOff>168089</xdr:rowOff>
    </xdr:to>
    <xdr:sp macro="[2]!GuardarDatos" textlink="">
      <xdr:nvSpPr>
        <xdr:cNvPr id="6" name="5 Bisel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20</xdr:row>
      <xdr:rowOff>123265</xdr:rowOff>
    </xdr:from>
    <xdr:to>
      <xdr:col>2</xdr:col>
      <xdr:colOff>145676</xdr:colOff>
      <xdr:row>21</xdr:row>
      <xdr:rowOff>156882</xdr:rowOff>
    </xdr:to>
    <xdr:sp macro="[2]!LimpiarDatos" textlink="">
      <xdr:nvSpPr>
        <xdr:cNvPr id="5" name="4 Bisel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22</xdr:row>
      <xdr:rowOff>179293</xdr:rowOff>
    </xdr:from>
    <xdr:to>
      <xdr:col>3</xdr:col>
      <xdr:colOff>784412</xdr:colOff>
      <xdr:row>24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9525</xdr:colOff>
      <xdr:row>1</xdr:row>
      <xdr:rowOff>114300</xdr:rowOff>
    </xdr:from>
    <xdr:to>
      <xdr:col>19</xdr:col>
      <xdr:colOff>314325</xdr:colOff>
      <xdr:row>53</xdr:row>
      <xdr:rowOff>161925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MES 1">
              <a:extLst>
                <a:ext uri="{FF2B5EF4-FFF2-40B4-BE49-F238E27FC236}">
                  <a16:creationId xmlns:a16="http://schemas.microsoft.com/office/drawing/2014/main" id="{654E27CC-45A1-6B9A-4557-3A39314A88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68175" y="3048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3" name="2 Bisel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4" name="3 Bisel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19</xdr:row>
      <xdr:rowOff>104774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6" name="5 Bisel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7" name="6 Bisel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25</xdr:col>
      <xdr:colOff>161925</xdr:colOff>
      <xdr:row>13</xdr:row>
      <xdr:rowOff>0</xdr:rowOff>
    </xdr:from>
    <xdr:to>
      <xdr:col>27</xdr:col>
      <xdr:colOff>466725</xdr:colOff>
      <xdr:row>215</xdr:row>
      <xdr:rowOff>47625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MES">
              <a:extLst>
                <a:ext uri="{FF2B5EF4-FFF2-40B4-BE49-F238E27FC236}">
                  <a16:creationId xmlns:a16="http://schemas.microsoft.com/office/drawing/2014/main" id="{E622959B-C44E-AE9E-F9CC-C1224A8ACC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77525" y="2476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incipal\AppData\Roaming\Microsoft\Excel\XLSTART\PERSONAL.XLSB" TargetMode="External"/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074BF3BC-C1B3-4356-B140-297D1E3856AF}" sourceName="MES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1" xr10:uid="{C696FD3D-CAF6-4FAF-94A0-4711578D87A2}" sourceName="MES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 1" xr10:uid="{350B0640-FAEC-47CB-B5E7-82D46B5B3FED}" cache="SegmentaciónDeDatos_MES1" caption="MES" startItem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9ED24CF2-E71C-4BB0-8B6E-318767D53B94}" cache="SegmentaciónDeDatos_MES" caption="MES" startItem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Q48" totalsRowCount="1">
  <autoFilter ref="A3:Q47" xr:uid="{00000000-000C-0000-FFFF-FFFF00000000}">
    <filterColumn colId="0">
      <filters>
        <filter val="DICIEMBRE"/>
      </filters>
    </filterColumn>
  </autoFilter>
  <sortState xmlns:xlrd2="http://schemas.microsoft.com/office/spreadsheetml/2017/richdata2" ref="A3:Q98">
    <sortCondition ref="B2:B98"/>
  </sortState>
  <tableColumns count="17">
    <tableColumn id="1" xr3:uid="{00000000-0010-0000-0000-000001000000}" name="MES" totalsRowLabel="Total"/>
    <tableColumn id="2" xr3:uid="{00000000-0010-0000-0000-000002000000}" name="FECHA"/>
    <tableColumn id="3" xr3:uid="{00000000-0010-0000-0000-000003000000}" name="CLASE DE DOC"/>
    <tableColumn id="4" xr3:uid="{00000000-0010-0000-0000-000004000000}" name="TIPO DE DOC"/>
    <tableColumn id="5" xr3:uid="{00000000-0010-0000-0000-000005000000}" name="CORRELATIVO"/>
    <tableColumn id="6" xr3:uid="{00000000-0010-0000-0000-000006000000}" name="NIT PROV"/>
    <tableColumn id="7" xr3:uid="{00000000-0010-0000-0000-000007000000}" name="N PROVEEDOR"/>
    <tableColumn id="8" xr3:uid="{00000000-0010-0000-0000-000008000000}" name="C. EXENTAS" totalsRowFunction="sum" totalsRowDxfId="23" dataCellStyle="Moneda"/>
    <tableColumn id="9" xr3:uid="{00000000-0010-0000-0000-000009000000}" name="I. EXENTAS" totalsRowDxfId="22" dataCellStyle="Moneda"/>
    <tableColumn id="10" xr3:uid="{00000000-0010-0000-0000-00000A000000}" name="IMPOR EX" totalsRowDxfId="21" dataCellStyle="Moneda"/>
    <tableColumn id="11" xr3:uid="{00000000-0010-0000-0000-00000B000000}" name="C. GRAVADA" totalsRowFunction="sum" totalsRowDxfId="20" dataCellStyle="Moneda"/>
    <tableColumn id="12" xr3:uid="{00000000-0010-0000-0000-00000C000000}" name="INTER GRAVA" totalsRowDxfId="19" dataCellStyle="Moneda"/>
    <tableColumn id="13" xr3:uid="{00000000-0010-0000-0000-00000D000000}" name="IMPOR BIENES" totalsRowDxfId="18" dataCellStyle="Moneda"/>
    <tableColumn id="14" xr3:uid="{00000000-0010-0000-0000-00000E000000}" name="IMPOR SERV" totalsRowDxfId="17" dataCellStyle="Moneda"/>
    <tableColumn id="15" xr3:uid="{00000000-0010-0000-0000-00000F000000}" name="IVA" totalsRowFunction="sum" totalsRowDxfId="16" dataCellStyle="Moneda"/>
    <tableColumn id="16" xr3:uid="{00000000-0010-0000-0000-000010000000}" name="TOTAL C." totalsRowFunction="sum" totalsRowDxfId="15" dataCellStyle="Moneda"/>
    <tableColumn id="17" xr3:uid="{00000000-0010-0000-0000-000011000000}" name="ANEXO 3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2:R3" totalsRowShown="0">
  <autoFilter ref="A2:R3" xr:uid="{00000000-0009-0000-0100-000002000000}"/>
  <sortState xmlns:xlrd2="http://schemas.microsoft.com/office/spreadsheetml/2017/richdata2" ref="A3:R86">
    <sortCondition ref="G2:G86"/>
  </sortState>
  <tableColumns count="18">
    <tableColumn id="1" xr3:uid="{00000000-0010-0000-0100-000001000000}" name="MES"/>
    <tableColumn id="2" xr3:uid="{00000000-0010-0000-0100-000002000000}" name="FECHA"/>
    <tableColumn id="3" xr3:uid="{00000000-0010-0000-0100-000003000000}" name="CLASE DE DOC"/>
    <tableColumn id="4" xr3:uid="{00000000-0010-0000-0100-000004000000}" name="TIPO DE DOC"/>
    <tableColumn id="5" xr3:uid="{00000000-0010-0000-0100-000005000000}" name="N° DE RESOLUCION"/>
    <tableColumn id="6" xr3:uid="{00000000-0010-0000-0100-000006000000}" name="SERIE "/>
    <tableColumn id="7" xr3:uid="{00000000-0010-0000-0100-000007000000}" name="N° DOC"/>
    <tableColumn id="8" xr3:uid="{00000000-0010-0000-0100-000008000000}" name="CONTROL"/>
    <tableColumn id="9" xr3:uid="{00000000-0010-0000-0100-000009000000}" name="NIT DE CLIENTE"/>
    <tableColumn id="10" xr3:uid="{00000000-0010-0000-0100-00000A000000}" name="NOMBRE DE CLIENTE"/>
    <tableColumn id="11" xr3:uid="{00000000-0010-0000-0100-00000B000000}" name="VENTA EXENTA" dataCellStyle="Moneda"/>
    <tableColumn id="12" xr3:uid="{00000000-0010-0000-0100-00000C000000}" name="VENTA NO SUJETA" dataCellStyle="Moneda"/>
    <tableColumn id="13" xr3:uid="{00000000-0010-0000-0100-00000D000000}" name="V. GRAVADA" dataCellStyle="Moneda"/>
    <tableColumn id="14" xr3:uid="{00000000-0010-0000-0100-00000E000000}" name="D.FISCAL" dataCellStyle="Moneda"/>
    <tableColumn id="15" xr3:uid="{00000000-0010-0000-0100-00000F000000}" name="V CTA DE 3" dataCellStyle="Moneda"/>
    <tableColumn id="16" xr3:uid="{00000000-0010-0000-0100-000010000000}" name="D. FISCAL A 3" dataCellStyle="Moneda"/>
    <tableColumn id="17" xr3:uid="{00000000-0010-0000-0100-000011000000}" name="VENTA TOTAL" dataCellStyle="Moneda"/>
    <tableColumn id="18" xr3:uid="{00000000-0010-0000-0100-000012000000}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2:V214" totalsRowCount="1">
  <autoFilter ref="A2:V213" xr:uid="{00000000-000C-0000-FFFF-FFFF02000000}">
    <filterColumn colId="0">
      <filters>
        <filter val="ABRIL"/>
      </filters>
    </filterColumn>
  </autoFilter>
  <sortState xmlns:xlrd2="http://schemas.microsoft.com/office/spreadsheetml/2017/richdata2" ref="A3:V658">
    <sortCondition ref="G2:G658"/>
  </sortState>
  <tableColumns count="22">
    <tableColumn id="1" xr3:uid="{00000000-0010-0000-0200-000001000000}" name="MES" totalsRowLabel="Total"/>
    <tableColumn id="2" xr3:uid="{00000000-0010-0000-0200-000002000000}" name="FECHA" dataDxfId="14"/>
    <tableColumn id="3" xr3:uid="{00000000-0010-0000-0200-000003000000}" name="CLASE DE DOC"/>
    <tableColumn id="4" xr3:uid="{00000000-0010-0000-0200-000004000000}" name="TIPO DE DOC" dataDxfId="13"/>
    <tableColumn id="5" xr3:uid="{00000000-0010-0000-0200-000005000000}" name="RESOLUCION"/>
    <tableColumn id="6" xr3:uid="{00000000-0010-0000-0200-000006000000}" name="SERIE"/>
    <tableColumn id="7" xr3:uid="{00000000-0010-0000-0200-000007000000}" name="CORRELTIVO"/>
    <tableColumn id="8" xr3:uid="{00000000-0010-0000-0200-000008000000}" name="FINAL"/>
    <tableColumn id="9" xr3:uid="{00000000-0010-0000-0200-000009000000}" name="CORRELTIVO2"/>
    <tableColumn id="10" xr3:uid="{00000000-0010-0000-0200-00000A000000}" name="FINAL3"/>
    <tableColumn id="11" xr3:uid="{00000000-0010-0000-0200-00000B000000}" name="VACIO"/>
    <tableColumn id="12" xr3:uid="{00000000-0010-0000-0200-00000C000000}" name="V EXENTA" dataDxfId="12" dataCellStyle="Moneda"/>
    <tableColumn id="13" xr3:uid="{00000000-0010-0000-0200-00000D000000}" name="VENTAS NO" dataDxfId="11" dataCellStyle="Moneda"/>
    <tableColumn id="14" xr3:uid="{00000000-0010-0000-0200-00000E000000}" name="V NO SUJETAS" dataDxfId="10" dataCellStyle="Moneda"/>
    <tableColumn id="15" xr3:uid="{00000000-0010-0000-0200-00000F000000}" name="V GRAVADAS" totalsRowFunction="sum" totalsRowDxfId="9" dataCellStyle="Moneda"/>
    <tableColumn id="16" xr3:uid="{00000000-0010-0000-0200-000010000000}" name="EX IN CA" dataDxfId="8" dataCellStyle="Moneda"/>
    <tableColumn id="17" xr3:uid="{00000000-0010-0000-0200-000011000000}" name="EX OUT CA" dataDxfId="7" dataCellStyle="Moneda"/>
    <tableColumn id="18" xr3:uid="{00000000-0010-0000-0200-000012000000}" name="EX SERVICE" dataDxfId="6" dataCellStyle="Moneda"/>
    <tableColumn id="19" xr3:uid="{00000000-0010-0000-0200-000013000000}" name="V ZONA FRAN" dataDxfId="5" dataCellStyle="Moneda"/>
    <tableColumn id="20" xr3:uid="{00000000-0010-0000-0200-000014000000}" name="V CTA A 3ERO" dataDxfId="4" dataCellStyle="Moneda"/>
    <tableColumn id="21" xr3:uid="{00000000-0010-0000-0200-000015000000}" name="TOTAL VENTA" totalsRowFunction="sum" totalsRowDxfId="3" dataCellStyle="Moneda">
      <calculatedColumnFormula>+Tabla3[[#This Row],[V GRAVADAS]]</calculatedColumnFormula>
    </tableColumn>
    <tableColumn id="22" xr3:uid="{00000000-0010-0000-0200-000016000000}" name="ANEX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7030A0"/>
  </sheetPr>
  <dimension ref="B1:D19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4" ht="49.5" customHeight="1" x14ac:dyDescent="0.25"/>
    <row r="2" spans="2:4" ht="15.75" thickBot="1" x14ac:dyDescent="0.3"/>
    <row r="3" spans="2:4" x14ac:dyDescent="0.25">
      <c r="B3" s="4" t="s">
        <v>17</v>
      </c>
      <c r="D3" s="10" t="s">
        <v>395</v>
      </c>
    </row>
    <row r="4" spans="2:4" x14ac:dyDescent="0.25">
      <c r="B4" s="4" t="s">
        <v>2</v>
      </c>
      <c r="D4" s="11" t="s">
        <v>334</v>
      </c>
    </row>
    <row r="5" spans="2:4" x14ac:dyDescent="0.25">
      <c r="B5" s="4" t="s">
        <v>3</v>
      </c>
      <c r="D5" s="6" t="s">
        <v>1</v>
      </c>
    </row>
    <row r="6" spans="2:4" x14ac:dyDescent="0.25">
      <c r="B6" s="4" t="s">
        <v>4</v>
      </c>
      <c r="D6" s="6" t="s">
        <v>0</v>
      </c>
    </row>
    <row r="7" spans="2:4" x14ac:dyDescent="0.25">
      <c r="B7" s="4" t="s">
        <v>5</v>
      </c>
      <c r="D7" s="12"/>
    </row>
    <row r="8" spans="2:4" x14ac:dyDescent="0.25">
      <c r="B8" s="4" t="s">
        <v>6</v>
      </c>
      <c r="D8" s="11" t="s">
        <v>419</v>
      </c>
    </row>
    <row r="9" spans="2:4" x14ac:dyDescent="0.25">
      <c r="B9" s="4" t="s">
        <v>86</v>
      </c>
      <c r="D9" s="25" t="str">
        <f>IFERROR(VLOOKUP(D8,'[1]BASE DE PROVEEDORES'!$A:$B,2,0),"No Existe")</f>
        <v>TECNO DIAGNOSTICA DE EL SALVADOR</v>
      </c>
    </row>
    <row r="10" spans="2:4" x14ac:dyDescent="0.25">
      <c r="B10" s="4" t="s">
        <v>7</v>
      </c>
      <c r="D10" s="7">
        <v>0</v>
      </c>
    </row>
    <row r="11" spans="2:4" x14ac:dyDescent="0.25">
      <c r="B11" s="4" t="s">
        <v>8</v>
      </c>
      <c r="D11" s="7">
        <v>0</v>
      </c>
    </row>
    <row r="12" spans="2:4" x14ac:dyDescent="0.25">
      <c r="B12" s="4" t="s">
        <v>9</v>
      </c>
      <c r="D12" s="7">
        <v>0</v>
      </c>
    </row>
    <row r="13" spans="2:4" x14ac:dyDescent="0.25">
      <c r="B13" s="4" t="s">
        <v>10</v>
      </c>
      <c r="D13" s="13"/>
    </row>
    <row r="14" spans="2:4" x14ac:dyDescent="0.25">
      <c r="B14" s="4" t="s">
        <v>11</v>
      </c>
      <c r="D14" s="7">
        <v>0</v>
      </c>
    </row>
    <row r="15" spans="2:4" x14ac:dyDescent="0.25">
      <c r="B15" s="4" t="s">
        <v>13</v>
      </c>
      <c r="D15" s="7">
        <v>0</v>
      </c>
    </row>
    <row r="16" spans="2:4" x14ac:dyDescent="0.25">
      <c r="B16" s="4" t="s">
        <v>12</v>
      </c>
      <c r="D16" s="7">
        <v>0</v>
      </c>
    </row>
    <row r="17" spans="2:4" x14ac:dyDescent="0.25">
      <c r="B17" s="4" t="s">
        <v>14</v>
      </c>
      <c r="D17" s="7">
        <f>+(D16++D15+D14+D13)*0.13</f>
        <v>0</v>
      </c>
    </row>
    <row r="18" spans="2:4" x14ac:dyDescent="0.25">
      <c r="B18" s="4" t="s">
        <v>15</v>
      </c>
      <c r="D18" s="7">
        <f>+SUBTOTAL(9,D10,D11,D12,D13,D14,D15,D16,D17)</f>
        <v>0</v>
      </c>
    </row>
    <row r="19" spans="2:4" ht="15.75" thickBot="1" x14ac:dyDescent="0.3">
      <c r="B19" s="4" t="s">
        <v>16</v>
      </c>
      <c r="D19" s="9">
        <v>3</v>
      </c>
    </row>
  </sheetData>
  <dataValidations count="4">
    <dataValidation type="decimal" allowBlank="1" showInputMessage="1" showErrorMessage="1" errorTitle="Error de ingreso" error="Los datos ingresados no son validos solo se aceptan numeros" sqref="D10 D11 D12 D13 D14 D15 D16" xr:uid="{00000000-0002-0000-0000-000000000000}">
      <formula1>0</formula1>
      <formula2>10000000</formula2>
    </dataValidation>
    <dataValidation type="list" allowBlank="1" showInputMessage="1" showErrorMessage="1" sqref="D6" xr:uid="{00000000-0002-0000-0000-000001000000}">
      <formula1>"03,05,11"</formula1>
    </dataValidation>
    <dataValidation type="textLength" allowBlank="1" showInputMessage="1" showErrorMessage="1" sqref="D4" xr:uid="{00000000-0002-0000-0000-000002000000}">
      <formula1>10</formula1>
      <formula2>10</formula2>
    </dataValidation>
    <dataValidation type="textLength" allowBlank="1" showInputMessage="1" showErrorMessage="1" sqref="D8" xr:uid="{00000000-0002-0000-0000-000003000000}">
      <formula1>14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5"/>
  </sheetPr>
  <dimension ref="A3:Q49"/>
  <sheetViews>
    <sheetView workbookViewId="0">
      <selection activeCell="B29" sqref="B29:P33"/>
    </sheetView>
  </sheetViews>
  <sheetFormatPr baseColWidth="10" defaultRowHeight="15" x14ac:dyDescent="0.25"/>
  <cols>
    <col min="3" max="3" width="15.42578125" hidden="1" customWidth="1"/>
    <col min="4" max="4" width="14.28515625" hidden="1" customWidth="1"/>
    <col min="5" max="5" width="15.42578125" customWidth="1"/>
    <col min="6" max="6" width="11.5703125" customWidth="1"/>
    <col min="7" max="7" width="24" customWidth="1"/>
    <col min="8" max="8" width="13.140625" style="2" customWidth="1"/>
    <col min="9" max="9" width="12.5703125" style="2" customWidth="1"/>
    <col min="10" max="10" width="11.85546875" style="2" customWidth="1"/>
    <col min="11" max="11" width="14.28515625" style="2" customWidth="1"/>
    <col min="12" max="12" width="15.140625" style="2" customWidth="1"/>
    <col min="13" max="13" width="15.85546875" style="2" customWidth="1"/>
    <col min="14" max="14" width="14.140625" style="2" hidden="1" customWidth="1"/>
    <col min="15" max="15" width="11.5703125" style="2" bestFit="1" customWidth="1"/>
    <col min="16" max="16" width="12.5703125" style="2" bestFit="1" customWidth="1"/>
    <col min="17" max="17" width="0" hidden="1" customWidth="1"/>
  </cols>
  <sheetData>
    <row r="3" spans="1:17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13</v>
      </c>
      <c r="N3" s="2" t="s">
        <v>12</v>
      </c>
      <c r="O3" s="2" t="s">
        <v>14</v>
      </c>
      <c r="P3" s="2" t="s">
        <v>15</v>
      </c>
      <c r="Q3" t="s">
        <v>16</v>
      </c>
    </row>
    <row r="4" spans="1:17" hidden="1" x14ac:dyDescent="0.25">
      <c r="A4" t="s">
        <v>421</v>
      </c>
      <c r="B4" t="s">
        <v>582</v>
      </c>
      <c r="C4" t="s">
        <v>1</v>
      </c>
      <c r="D4" t="s">
        <v>0</v>
      </c>
      <c r="E4" t="s">
        <v>583</v>
      </c>
      <c r="F4" t="s">
        <v>284</v>
      </c>
      <c r="G4" t="s">
        <v>285</v>
      </c>
      <c r="H4" s="2">
        <v>0</v>
      </c>
      <c r="I4" s="2">
        <v>0</v>
      </c>
      <c r="J4" s="2">
        <v>0</v>
      </c>
      <c r="K4" s="2">
        <v>23.01</v>
      </c>
      <c r="L4" s="2">
        <v>0</v>
      </c>
      <c r="M4" s="2">
        <v>0</v>
      </c>
      <c r="N4" s="2">
        <v>0</v>
      </c>
      <c r="O4" s="2">
        <v>2.9913000000000003</v>
      </c>
      <c r="P4" s="2">
        <v>26.001300000000001</v>
      </c>
      <c r="Q4" t="s">
        <v>584</v>
      </c>
    </row>
    <row r="5" spans="1:17" hidden="1" x14ac:dyDescent="0.25">
      <c r="A5" t="s">
        <v>421</v>
      </c>
      <c r="B5" t="s">
        <v>585</v>
      </c>
      <c r="C5" t="s">
        <v>1</v>
      </c>
      <c r="D5" t="s">
        <v>0</v>
      </c>
      <c r="E5" t="s">
        <v>586</v>
      </c>
      <c r="F5" t="s">
        <v>281</v>
      </c>
      <c r="G5" t="s">
        <v>282</v>
      </c>
      <c r="H5" s="2">
        <v>0</v>
      </c>
      <c r="I5" s="2">
        <v>0</v>
      </c>
      <c r="J5" s="2">
        <v>0</v>
      </c>
      <c r="K5" s="2">
        <v>40</v>
      </c>
      <c r="L5" s="2">
        <v>0</v>
      </c>
      <c r="M5" s="2">
        <v>0</v>
      </c>
      <c r="N5" s="2">
        <v>0</v>
      </c>
      <c r="O5" s="2">
        <v>5.2</v>
      </c>
      <c r="P5" s="2">
        <v>45.2</v>
      </c>
      <c r="Q5" t="s">
        <v>584</v>
      </c>
    </row>
    <row r="6" spans="1:17" hidden="1" x14ac:dyDescent="0.25">
      <c r="A6" t="s">
        <v>421</v>
      </c>
      <c r="B6" t="s">
        <v>587</v>
      </c>
      <c r="C6" t="s">
        <v>1</v>
      </c>
      <c r="D6" t="s">
        <v>0</v>
      </c>
      <c r="E6" t="s">
        <v>588</v>
      </c>
      <c r="F6" t="s">
        <v>284</v>
      </c>
      <c r="G6" t="s">
        <v>285</v>
      </c>
      <c r="H6" s="2">
        <v>0</v>
      </c>
      <c r="I6" s="2">
        <v>0</v>
      </c>
      <c r="J6" s="2">
        <v>0</v>
      </c>
      <c r="K6" s="2">
        <v>23.01</v>
      </c>
      <c r="L6" s="2">
        <v>0</v>
      </c>
      <c r="M6" s="2">
        <v>0</v>
      </c>
      <c r="N6" s="2">
        <v>0</v>
      </c>
      <c r="O6" s="2">
        <v>2.9913000000000003</v>
      </c>
      <c r="P6" s="2">
        <v>26.001300000000001</v>
      </c>
      <c r="Q6" t="s">
        <v>584</v>
      </c>
    </row>
    <row r="7" spans="1:17" hidden="1" x14ac:dyDescent="0.25">
      <c r="A7" t="s">
        <v>421</v>
      </c>
      <c r="B7" t="s">
        <v>423</v>
      </c>
      <c r="C7" t="s">
        <v>1</v>
      </c>
      <c r="D7" t="s">
        <v>0</v>
      </c>
      <c r="E7" t="s">
        <v>589</v>
      </c>
      <c r="F7" t="s">
        <v>313</v>
      </c>
      <c r="G7" t="s">
        <v>314</v>
      </c>
      <c r="H7" s="2">
        <v>0</v>
      </c>
      <c r="I7" s="2">
        <v>0</v>
      </c>
      <c r="J7" s="2">
        <v>0</v>
      </c>
      <c r="K7" s="2">
        <v>5.17</v>
      </c>
      <c r="L7" s="2">
        <v>0</v>
      </c>
      <c r="M7" s="2">
        <v>0</v>
      </c>
      <c r="N7" s="2">
        <v>0</v>
      </c>
      <c r="O7" s="2">
        <v>0.67210000000000003</v>
      </c>
      <c r="P7" s="2">
        <v>5.8421000000000003</v>
      </c>
      <c r="Q7" t="s">
        <v>584</v>
      </c>
    </row>
    <row r="8" spans="1:17" hidden="1" x14ac:dyDescent="0.25">
      <c r="A8" t="s">
        <v>421</v>
      </c>
      <c r="B8" t="s">
        <v>434</v>
      </c>
      <c r="C8" t="s">
        <v>1</v>
      </c>
      <c r="D8" t="s">
        <v>0</v>
      </c>
      <c r="E8" t="s">
        <v>590</v>
      </c>
      <c r="F8" t="s">
        <v>284</v>
      </c>
      <c r="G8" t="s">
        <v>285</v>
      </c>
      <c r="H8" s="2">
        <v>0</v>
      </c>
      <c r="I8" s="2">
        <v>0</v>
      </c>
      <c r="J8" s="2">
        <v>0</v>
      </c>
      <c r="K8" s="2">
        <v>13.27</v>
      </c>
      <c r="L8" s="2">
        <v>0</v>
      </c>
      <c r="M8" s="2">
        <v>0</v>
      </c>
      <c r="N8" s="2">
        <v>0</v>
      </c>
      <c r="O8" s="2">
        <v>1.7251000000000001</v>
      </c>
      <c r="P8" s="2">
        <v>14.995099999999999</v>
      </c>
      <c r="Q8" t="s">
        <v>584</v>
      </c>
    </row>
    <row r="9" spans="1:17" hidden="1" x14ac:dyDescent="0.25">
      <c r="A9" t="s">
        <v>421</v>
      </c>
      <c r="B9" t="s">
        <v>437</v>
      </c>
      <c r="C9" t="s">
        <v>1</v>
      </c>
      <c r="D9" t="s">
        <v>0</v>
      </c>
      <c r="E9" t="s">
        <v>591</v>
      </c>
      <c r="F9" t="s">
        <v>313</v>
      </c>
      <c r="G9" t="s">
        <v>314</v>
      </c>
      <c r="H9" s="2">
        <v>0</v>
      </c>
      <c r="I9" s="2">
        <v>0</v>
      </c>
      <c r="J9" s="2">
        <v>0</v>
      </c>
      <c r="K9" s="2">
        <v>17.16</v>
      </c>
      <c r="L9" s="2">
        <v>0</v>
      </c>
      <c r="M9" s="2">
        <v>0</v>
      </c>
      <c r="N9" s="2">
        <v>0</v>
      </c>
      <c r="O9" s="2">
        <v>2.2307999999999999</v>
      </c>
      <c r="P9" s="2">
        <v>19.390799999999999</v>
      </c>
      <c r="Q9" t="s">
        <v>584</v>
      </c>
    </row>
    <row r="10" spans="1:17" hidden="1" x14ac:dyDescent="0.25">
      <c r="A10" t="s">
        <v>443</v>
      </c>
      <c r="B10" t="s">
        <v>592</v>
      </c>
      <c r="C10" t="s">
        <v>1</v>
      </c>
      <c r="D10" t="s">
        <v>0</v>
      </c>
      <c r="E10" t="s">
        <v>593</v>
      </c>
      <c r="F10" t="s">
        <v>284</v>
      </c>
      <c r="G10" t="s">
        <v>285</v>
      </c>
      <c r="H10" s="2">
        <v>0</v>
      </c>
      <c r="I10" s="2">
        <v>0</v>
      </c>
      <c r="J10" s="2">
        <v>0</v>
      </c>
      <c r="K10" s="2">
        <v>67.260000000000005</v>
      </c>
      <c r="L10" s="2">
        <v>0</v>
      </c>
      <c r="M10" s="2">
        <v>0</v>
      </c>
      <c r="N10" s="2">
        <v>0</v>
      </c>
      <c r="O10" s="2">
        <v>8.7438000000000002</v>
      </c>
      <c r="P10" s="2">
        <v>76.003800000000012</v>
      </c>
      <c r="Q10" t="s">
        <v>584</v>
      </c>
    </row>
    <row r="11" spans="1:17" hidden="1" x14ac:dyDescent="0.25">
      <c r="A11" t="s">
        <v>443</v>
      </c>
      <c r="B11" t="s">
        <v>444</v>
      </c>
      <c r="C11" t="s">
        <v>1</v>
      </c>
      <c r="D11" t="s">
        <v>0</v>
      </c>
      <c r="E11" t="s">
        <v>594</v>
      </c>
      <c r="F11" t="s">
        <v>313</v>
      </c>
      <c r="G11" t="s">
        <v>314</v>
      </c>
      <c r="H11" s="2">
        <v>0</v>
      </c>
      <c r="I11" s="2">
        <v>0</v>
      </c>
      <c r="J11" s="2">
        <v>0</v>
      </c>
      <c r="K11" s="2">
        <v>4.6100000000000003</v>
      </c>
      <c r="L11" s="2">
        <v>0</v>
      </c>
      <c r="M11" s="2">
        <v>0</v>
      </c>
      <c r="N11" s="2">
        <v>0</v>
      </c>
      <c r="O11" s="2">
        <v>0.59930000000000005</v>
      </c>
      <c r="P11" s="2">
        <v>5.2093000000000007</v>
      </c>
      <c r="Q11" t="s">
        <v>584</v>
      </c>
    </row>
    <row r="12" spans="1:17" hidden="1" x14ac:dyDescent="0.25">
      <c r="A12" t="s">
        <v>443</v>
      </c>
      <c r="B12" t="s">
        <v>595</v>
      </c>
      <c r="C12" t="s">
        <v>1</v>
      </c>
      <c r="D12" t="s">
        <v>0</v>
      </c>
      <c r="E12" t="s">
        <v>596</v>
      </c>
      <c r="F12" t="s">
        <v>281</v>
      </c>
      <c r="G12" t="s">
        <v>282</v>
      </c>
      <c r="H12" s="2">
        <v>0</v>
      </c>
      <c r="I12" s="2">
        <v>0</v>
      </c>
      <c r="J12" s="2">
        <v>0</v>
      </c>
      <c r="K12" s="2">
        <v>71</v>
      </c>
      <c r="L12" s="2">
        <v>0</v>
      </c>
      <c r="M12" s="2">
        <v>0</v>
      </c>
      <c r="N12" s="2">
        <v>0</v>
      </c>
      <c r="O12" s="2">
        <v>9.23</v>
      </c>
      <c r="P12" s="2">
        <v>80.23</v>
      </c>
      <c r="Q12" t="s">
        <v>584</v>
      </c>
    </row>
    <row r="13" spans="1:17" hidden="1" x14ac:dyDescent="0.25">
      <c r="A13" t="s">
        <v>443</v>
      </c>
      <c r="B13" t="s">
        <v>482</v>
      </c>
      <c r="C13" t="s">
        <v>1</v>
      </c>
      <c r="D13" t="s">
        <v>0</v>
      </c>
      <c r="E13" t="s">
        <v>597</v>
      </c>
      <c r="F13" t="s">
        <v>227</v>
      </c>
      <c r="G13" t="s">
        <v>345</v>
      </c>
      <c r="H13" s="2">
        <v>0</v>
      </c>
      <c r="I13" s="2">
        <v>0</v>
      </c>
      <c r="J13" s="2">
        <v>0</v>
      </c>
      <c r="K13" s="2">
        <v>5.2</v>
      </c>
      <c r="L13" s="2">
        <v>0</v>
      </c>
      <c r="M13" s="2">
        <v>0</v>
      </c>
      <c r="N13" s="2">
        <v>0</v>
      </c>
      <c r="O13" s="2">
        <v>0.67600000000000005</v>
      </c>
      <c r="P13" s="2">
        <v>5.8760000000000003</v>
      </c>
      <c r="Q13" t="s">
        <v>584</v>
      </c>
    </row>
    <row r="14" spans="1:17" hidden="1" x14ac:dyDescent="0.25">
      <c r="A14" t="s">
        <v>492</v>
      </c>
      <c r="B14" t="s">
        <v>505</v>
      </c>
      <c r="C14" t="s">
        <v>1</v>
      </c>
      <c r="D14" t="s">
        <v>0</v>
      </c>
      <c r="E14" t="s">
        <v>598</v>
      </c>
      <c r="F14" t="s">
        <v>278</v>
      </c>
      <c r="G14" t="s">
        <v>279</v>
      </c>
      <c r="H14" s="2">
        <v>0</v>
      </c>
      <c r="I14" s="2">
        <v>0</v>
      </c>
      <c r="J14" s="2">
        <v>0</v>
      </c>
      <c r="K14" s="2">
        <v>5.84</v>
      </c>
      <c r="L14" s="2">
        <v>0</v>
      </c>
      <c r="M14" s="2">
        <v>0</v>
      </c>
      <c r="N14" s="2">
        <v>0</v>
      </c>
      <c r="O14" s="2">
        <v>0.75919999999999999</v>
      </c>
      <c r="P14" s="2">
        <v>6.5991999999999997</v>
      </c>
      <c r="Q14" t="s">
        <v>584</v>
      </c>
    </row>
    <row r="15" spans="1:17" hidden="1" x14ac:dyDescent="0.25">
      <c r="A15" t="s">
        <v>492</v>
      </c>
      <c r="B15" t="s">
        <v>599</v>
      </c>
      <c r="C15" t="s">
        <v>1</v>
      </c>
      <c r="D15" t="s">
        <v>0</v>
      </c>
      <c r="E15" t="s">
        <v>600</v>
      </c>
      <c r="F15" t="s">
        <v>313</v>
      </c>
      <c r="G15" t="s">
        <v>314</v>
      </c>
      <c r="H15" s="2">
        <v>0</v>
      </c>
      <c r="I15" s="2">
        <v>0</v>
      </c>
      <c r="J15" s="2">
        <v>0</v>
      </c>
      <c r="K15" s="2">
        <v>12.65</v>
      </c>
      <c r="L15" s="2">
        <v>0</v>
      </c>
      <c r="M15" s="2">
        <v>0</v>
      </c>
      <c r="N15" s="2">
        <v>0</v>
      </c>
      <c r="O15" s="2">
        <v>1.6445000000000001</v>
      </c>
      <c r="P15" s="2">
        <v>14.294500000000001</v>
      </c>
      <c r="Q15" t="s">
        <v>584</v>
      </c>
    </row>
    <row r="16" spans="1:17" hidden="1" x14ac:dyDescent="0.25">
      <c r="A16" t="s">
        <v>492</v>
      </c>
      <c r="B16" t="s">
        <v>488</v>
      </c>
      <c r="C16" t="s">
        <v>1</v>
      </c>
      <c r="D16" t="s">
        <v>0</v>
      </c>
      <c r="E16" t="s">
        <v>601</v>
      </c>
      <c r="F16" t="s">
        <v>281</v>
      </c>
      <c r="G16" t="s">
        <v>282</v>
      </c>
      <c r="H16" s="2">
        <v>0</v>
      </c>
      <c r="I16" s="2">
        <v>0</v>
      </c>
      <c r="J16" s="2">
        <v>0</v>
      </c>
      <c r="K16" s="2">
        <v>20</v>
      </c>
      <c r="L16" s="2">
        <v>0</v>
      </c>
      <c r="M16" s="2">
        <v>0</v>
      </c>
      <c r="N16" s="2">
        <v>0</v>
      </c>
      <c r="O16" s="2">
        <v>2.6</v>
      </c>
      <c r="P16" s="2">
        <v>22.6</v>
      </c>
      <c r="Q16" t="s">
        <v>584</v>
      </c>
    </row>
    <row r="17" spans="1:17" hidden="1" x14ac:dyDescent="0.25">
      <c r="A17" t="s">
        <v>492</v>
      </c>
      <c r="B17" t="s">
        <v>507</v>
      </c>
      <c r="C17" t="s">
        <v>1</v>
      </c>
      <c r="D17" t="s">
        <v>0</v>
      </c>
      <c r="E17" t="s">
        <v>602</v>
      </c>
      <c r="F17" t="s">
        <v>227</v>
      </c>
      <c r="G17" t="s">
        <v>345</v>
      </c>
      <c r="H17" s="2">
        <v>0</v>
      </c>
      <c r="I17" s="2">
        <v>0</v>
      </c>
      <c r="J17" s="2">
        <v>0</v>
      </c>
      <c r="K17" s="2">
        <v>40.4</v>
      </c>
      <c r="L17" s="2">
        <v>0</v>
      </c>
      <c r="M17" s="2">
        <v>0</v>
      </c>
      <c r="N17" s="2">
        <v>0</v>
      </c>
      <c r="O17" s="2">
        <v>5.2519999999999998</v>
      </c>
      <c r="P17" s="2">
        <v>45.652000000000001</v>
      </c>
      <c r="Q17" t="s">
        <v>584</v>
      </c>
    </row>
    <row r="18" spans="1:17" hidden="1" x14ac:dyDescent="0.25">
      <c r="A18" t="s">
        <v>492</v>
      </c>
      <c r="B18" t="s">
        <v>587</v>
      </c>
      <c r="C18" t="s">
        <v>1</v>
      </c>
      <c r="D18" t="s">
        <v>0</v>
      </c>
      <c r="E18" t="s">
        <v>603</v>
      </c>
      <c r="F18" t="s">
        <v>284</v>
      </c>
      <c r="G18" t="s">
        <v>285</v>
      </c>
      <c r="H18" s="2">
        <v>0</v>
      </c>
      <c r="I18" s="2">
        <v>0</v>
      </c>
      <c r="J18" s="2">
        <v>0</v>
      </c>
      <c r="K18" s="2">
        <v>99.56</v>
      </c>
      <c r="L18" s="2">
        <v>0</v>
      </c>
      <c r="M18" s="2">
        <v>0</v>
      </c>
      <c r="N18" s="2">
        <v>0</v>
      </c>
      <c r="O18" s="2">
        <v>12.9428</v>
      </c>
      <c r="P18" s="2">
        <v>112.50280000000001</v>
      </c>
      <c r="Q18" t="s">
        <v>584</v>
      </c>
    </row>
    <row r="19" spans="1:17" hidden="1" x14ac:dyDescent="0.25">
      <c r="A19" t="s">
        <v>492</v>
      </c>
      <c r="B19" t="s">
        <v>522</v>
      </c>
      <c r="C19" t="s">
        <v>1</v>
      </c>
      <c r="D19" t="s">
        <v>0</v>
      </c>
      <c r="E19" t="s">
        <v>604</v>
      </c>
      <c r="F19" t="s">
        <v>605</v>
      </c>
      <c r="G19" t="s">
        <v>606</v>
      </c>
      <c r="H19" s="2">
        <v>0</v>
      </c>
      <c r="I19" s="2">
        <v>0</v>
      </c>
      <c r="J19" s="2">
        <v>0</v>
      </c>
      <c r="K19" s="2">
        <v>35.4</v>
      </c>
      <c r="L19" s="2">
        <v>0</v>
      </c>
      <c r="M19" s="2">
        <v>0</v>
      </c>
      <c r="N19" s="2">
        <v>0</v>
      </c>
      <c r="O19" s="2">
        <v>4.6020000000000003</v>
      </c>
      <c r="P19" s="2">
        <v>40.001999999999995</v>
      </c>
      <c r="Q19" t="s">
        <v>584</v>
      </c>
    </row>
    <row r="20" spans="1:17" hidden="1" x14ac:dyDescent="0.25">
      <c r="A20" t="s">
        <v>492</v>
      </c>
      <c r="B20" t="s">
        <v>432</v>
      </c>
      <c r="C20" t="s">
        <v>1</v>
      </c>
      <c r="D20" t="s">
        <v>0</v>
      </c>
      <c r="E20" t="s">
        <v>607</v>
      </c>
      <c r="F20" t="s">
        <v>419</v>
      </c>
      <c r="G20" t="s">
        <v>420</v>
      </c>
      <c r="H20" s="2">
        <v>0</v>
      </c>
      <c r="I20" s="2">
        <v>0</v>
      </c>
      <c r="J20" s="2">
        <v>0</v>
      </c>
      <c r="K20" s="2">
        <v>102</v>
      </c>
      <c r="L20" s="2">
        <v>0</v>
      </c>
      <c r="M20" s="2">
        <v>0</v>
      </c>
      <c r="N20" s="2">
        <v>0</v>
      </c>
      <c r="O20" s="2">
        <v>13.26</v>
      </c>
      <c r="P20" s="2">
        <v>115.26</v>
      </c>
      <c r="Q20" t="s">
        <v>584</v>
      </c>
    </row>
    <row r="21" spans="1:17" hidden="1" x14ac:dyDescent="0.25">
      <c r="A21" t="s">
        <v>492</v>
      </c>
      <c r="B21" t="s">
        <v>495</v>
      </c>
      <c r="C21" t="s">
        <v>1</v>
      </c>
      <c r="D21" t="s">
        <v>0</v>
      </c>
      <c r="E21" t="s">
        <v>608</v>
      </c>
      <c r="F21" t="s">
        <v>609</v>
      </c>
      <c r="G21" t="s">
        <v>610</v>
      </c>
      <c r="H21" s="2">
        <v>0</v>
      </c>
      <c r="I21" s="2">
        <v>0</v>
      </c>
      <c r="J21" s="2">
        <v>0</v>
      </c>
      <c r="K21" s="2">
        <v>21</v>
      </c>
      <c r="L21" s="2">
        <v>0</v>
      </c>
      <c r="M21" s="2">
        <v>0</v>
      </c>
      <c r="N21" s="2">
        <v>0</v>
      </c>
      <c r="O21" s="2">
        <v>2.73</v>
      </c>
      <c r="P21" s="2">
        <v>23.73</v>
      </c>
      <c r="Q21" t="s">
        <v>584</v>
      </c>
    </row>
    <row r="22" spans="1:17" hidden="1" x14ac:dyDescent="0.25">
      <c r="A22" t="s">
        <v>534</v>
      </c>
      <c r="B22" t="s">
        <v>562</v>
      </c>
      <c r="C22" t="s">
        <v>1</v>
      </c>
      <c r="D22" t="s">
        <v>0</v>
      </c>
      <c r="E22" t="s">
        <v>611</v>
      </c>
      <c r="F22" t="s">
        <v>227</v>
      </c>
      <c r="G22" t="s">
        <v>345</v>
      </c>
      <c r="H22" s="2">
        <v>0</v>
      </c>
      <c r="I22" s="2">
        <v>0</v>
      </c>
      <c r="J22" s="2">
        <v>0</v>
      </c>
      <c r="K22" s="2">
        <v>10.53</v>
      </c>
      <c r="L22" s="2">
        <v>0</v>
      </c>
      <c r="M22" s="2">
        <v>0</v>
      </c>
      <c r="N22" s="2">
        <v>0</v>
      </c>
      <c r="O22" s="2">
        <v>1.3689</v>
      </c>
      <c r="P22" s="2">
        <v>11.898899999999999</v>
      </c>
      <c r="Q22" t="s">
        <v>584</v>
      </c>
    </row>
    <row r="23" spans="1:17" hidden="1" x14ac:dyDescent="0.25">
      <c r="A23" t="s">
        <v>534</v>
      </c>
      <c r="B23" t="s">
        <v>580</v>
      </c>
      <c r="C23" t="s">
        <v>1</v>
      </c>
      <c r="D23" t="s">
        <v>0</v>
      </c>
      <c r="E23" t="s">
        <v>612</v>
      </c>
      <c r="F23" t="s">
        <v>227</v>
      </c>
      <c r="G23" t="s">
        <v>345</v>
      </c>
      <c r="H23" s="2">
        <v>0</v>
      </c>
      <c r="I23" s="2">
        <v>0</v>
      </c>
      <c r="J23" s="2">
        <v>0</v>
      </c>
      <c r="K23" s="2">
        <v>53.78</v>
      </c>
      <c r="L23" s="2">
        <v>0</v>
      </c>
      <c r="M23" s="2">
        <v>0</v>
      </c>
      <c r="N23" s="2">
        <v>0</v>
      </c>
      <c r="O23" s="2">
        <v>6.9914000000000005</v>
      </c>
      <c r="P23" s="2">
        <v>60.7714</v>
      </c>
      <c r="Q23" t="s">
        <v>584</v>
      </c>
    </row>
    <row r="24" spans="1:17" hidden="1" x14ac:dyDescent="0.25">
      <c r="A24" t="s">
        <v>534</v>
      </c>
      <c r="B24" t="s">
        <v>564</v>
      </c>
      <c r="C24" t="s">
        <v>1</v>
      </c>
      <c r="D24" t="s">
        <v>0</v>
      </c>
      <c r="E24" t="s">
        <v>613</v>
      </c>
      <c r="F24" t="s">
        <v>614</v>
      </c>
      <c r="G24" t="s">
        <v>615</v>
      </c>
      <c r="H24" s="2">
        <v>0</v>
      </c>
      <c r="I24" s="2">
        <v>0</v>
      </c>
      <c r="J24" s="2">
        <v>0</v>
      </c>
      <c r="K24" s="2">
        <v>162.5</v>
      </c>
      <c r="L24" s="2">
        <v>0</v>
      </c>
      <c r="M24" s="2">
        <v>0</v>
      </c>
      <c r="N24" s="2">
        <v>0</v>
      </c>
      <c r="O24" s="2">
        <v>21.125</v>
      </c>
      <c r="P24" s="2">
        <v>183.625</v>
      </c>
      <c r="Q24" t="s">
        <v>584</v>
      </c>
    </row>
    <row r="25" spans="1:17" hidden="1" x14ac:dyDescent="0.25">
      <c r="A25" t="s">
        <v>534</v>
      </c>
      <c r="B25" t="s">
        <v>550</v>
      </c>
      <c r="C25" t="s">
        <v>1</v>
      </c>
      <c r="D25" t="s">
        <v>0</v>
      </c>
      <c r="E25" t="s">
        <v>616</v>
      </c>
      <c r="F25" t="s">
        <v>617</v>
      </c>
      <c r="G25" t="s">
        <v>618</v>
      </c>
      <c r="H25" s="2">
        <v>0</v>
      </c>
      <c r="I25" s="2">
        <v>0</v>
      </c>
      <c r="J25" s="2">
        <v>0</v>
      </c>
      <c r="K25" s="2">
        <v>12.39</v>
      </c>
      <c r="L25" s="2">
        <v>0</v>
      </c>
      <c r="M25" s="2">
        <v>0</v>
      </c>
      <c r="N25" s="2">
        <v>0</v>
      </c>
      <c r="O25" s="2">
        <v>1.6107</v>
      </c>
      <c r="P25" s="2">
        <v>14.0007</v>
      </c>
      <c r="Q25" t="s">
        <v>584</v>
      </c>
    </row>
    <row r="26" spans="1:17" hidden="1" x14ac:dyDescent="0.25">
      <c r="A26" t="s">
        <v>534</v>
      </c>
      <c r="B26" t="s">
        <v>516</v>
      </c>
      <c r="C26" t="s">
        <v>1</v>
      </c>
      <c r="D26" t="s">
        <v>0</v>
      </c>
      <c r="E26" t="s">
        <v>619</v>
      </c>
      <c r="F26" t="s">
        <v>284</v>
      </c>
      <c r="G26" t="s">
        <v>285</v>
      </c>
      <c r="H26" s="2">
        <v>0</v>
      </c>
      <c r="I26" s="2">
        <v>0</v>
      </c>
      <c r="J26" s="2">
        <v>0</v>
      </c>
      <c r="K26" s="2">
        <v>9.73</v>
      </c>
      <c r="L26" s="2">
        <v>0</v>
      </c>
      <c r="M26" s="2">
        <v>0</v>
      </c>
      <c r="N26" s="2">
        <v>0</v>
      </c>
      <c r="O26" s="2">
        <v>1.2649000000000001</v>
      </c>
      <c r="P26" s="2">
        <v>10.994900000000001</v>
      </c>
      <c r="Q26" t="s">
        <v>584</v>
      </c>
    </row>
    <row r="27" spans="1:17" hidden="1" x14ac:dyDescent="0.25">
      <c r="A27" t="s">
        <v>534</v>
      </c>
      <c r="B27" t="s">
        <v>437</v>
      </c>
      <c r="C27" t="s">
        <v>1</v>
      </c>
      <c r="D27" t="s">
        <v>0</v>
      </c>
      <c r="E27" t="s">
        <v>620</v>
      </c>
      <c r="F27" t="s">
        <v>284</v>
      </c>
      <c r="G27" t="s">
        <v>285</v>
      </c>
      <c r="H27" s="2">
        <v>0</v>
      </c>
      <c r="I27" s="2">
        <v>0</v>
      </c>
      <c r="J27" s="2">
        <v>0</v>
      </c>
      <c r="K27" s="2">
        <v>21.24</v>
      </c>
      <c r="L27" s="2">
        <v>0</v>
      </c>
      <c r="M27" s="2">
        <v>0</v>
      </c>
      <c r="N27" s="2">
        <v>0</v>
      </c>
      <c r="O27" s="2">
        <v>2.7612000000000001</v>
      </c>
      <c r="P27" s="2">
        <v>24.001199999999997</v>
      </c>
      <c r="Q27" t="s">
        <v>584</v>
      </c>
    </row>
    <row r="28" spans="1:17" hidden="1" x14ac:dyDescent="0.25">
      <c r="A28" t="s">
        <v>534</v>
      </c>
      <c r="B28" t="s">
        <v>437</v>
      </c>
      <c r="C28" t="s">
        <v>1</v>
      </c>
      <c r="D28" t="s">
        <v>0</v>
      </c>
      <c r="E28" t="s">
        <v>621</v>
      </c>
      <c r="F28" t="s">
        <v>284</v>
      </c>
      <c r="G28" t="s">
        <v>285</v>
      </c>
      <c r="H28" s="2">
        <v>0</v>
      </c>
      <c r="I28" s="2">
        <v>0</v>
      </c>
      <c r="J28" s="2">
        <v>0</v>
      </c>
      <c r="K28" s="2">
        <v>33.630000000000003</v>
      </c>
      <c r="L28" s="2">
        <v>0</v>
      </c>
      <c r="M28" s="2">
        <v>0</v>
      </c>
      <c r="N28" s="2">
        <v>0</v>
      </c>
      <c r="O28" s="2">
        <v>4.3719000000000001</v>
      </c>
      <c r="P28" s="2">
        <v>38.001900000000006</v>
      </c>
      <c r="Q28" t="s">
        <v>584</v>
      </c>
    </row>
    <row r="29" spans="1:17" x14ac:dyDescent="0.25">
      <c r="A29" t="s">
        <v>395</v>
      </c>
      <c r="B29" t="s">
        <v>370</v>
      </c>
      <c r="C29" t="s">
        <v>1</v>
      </c>
      <c r="D29" t="s">
        <v>0</v>
      </c>
      <c r="E29">
        <v>1583</v>
      </c>
      <c r="F29" t="s">
        <v>284</v>
      </c>
      <c r="G29" t="s">
        <v>285</v>
      </c>
      <c r="H29" s="2">
        <v>0</v>
      </c>
      <c r="I29" s="2">
        <v>0</v>
      </c>
      <c r="J29" s="2">
        <v>0</v>
      </c>
      <c r="K29" s="2">
        <v>30</v>
      </c>
      <c r="L29" s="2">
        <v>0</v>
      </c>
      <c r="M29" s="2">
        <v>0</v>
      </c>
      <c r="N29" s="2">
        <v>0</v>
      </c>
      <c r="O29" s="2">
        <v>3.9000000000000004</v>
      </c>
      <c r="P29" s="2">
        <v>33.9</v>
      </c>
      <c r="Q29">
        <v>3</v>
      </c>
    </row>
    <row r="30" spans="1:17" x14ac:dyDescent="0.25">
      <c r="A30" t="s">
        <v>395</v>
      </c>
      <c r="B30" t="s">
        <v>405</v>
      </c>
      <c r="C30" t="s">
        <v>1</v>
      </c>
      <c r="D30" t="s">
        <v>0</v>
      </c>
      <c r="E30">
        <v>69629</v>
      </c>
      <c r="F30" t="s">
        <v>227</v>
      </c>
      <c r="G30" t="s">
        <v>345</v>
      </c>
      <c r="H30" s="2">
        <v>0</v>
      </c>
      <c r="I30" s="2">
        <v>0</v>
      </c>
      <c r="J30" s="2">
        <v>0</v>
      </c>
      <c r="K30" s="2">
        <v>153.75</v>
      </c>
      <c r="L30" s="2">
        <v>0</v>
      </c>
      <c r="M30" s="2">
        <v>0</v>
      </c>
      <c r="N30" s="2">
        <v>0</v>
      </c>
      <c r="O30" s="2">
        <v>19.987500000000001</v>
      </c>
      <c r="P30" s="2">
        <v>173.73750000000001</v>
      </c>
      <c r="Q30">
        <v>3</v>
      </c>
    </row>
    <row r="31" spans="1:17" x14ac:dyDescent="0.25">
      <c r="A31" t="s">
        <v>395</v>
      </c>
      <c r="B31" t="s">
        <v>409</v>
      </c>
      <c r="C31" t="s">
        <v>1</v>
      </c>
      <c r="D31" t="s">
        <v>0</v>
      </c>
      <c r="E31">
        <v>66862</v>
      </c>
      <c r="F31" t="s">
        <v>275</v>
      </c>
      <c r="G31" t="s">
        <v>276</v>
      </c>
      <c r="H31" s="2">
        <v>1.1800000000000002</v>
      </c>
      <c r="I31" s="2">
        <v>0</v>
      </c>
      <c r="J31" s="2">
        <v>0</v>
      </c>
      <c r="K31" s="2">
        <v>12.23</v>
      </c>
      <c r="L31" s="2">
        <v>0</v>
      </c>
      <c r="M31" s="2">
        <v>0</v>
      </c>
      <c r="N31" s="2">
        <v>0</v>
      </c>
      <c r="O31" s="2">
        <v>1.5899000000000001</v>
      </c>
      <c r="P31" s="2">
        <v>14.9999</v>
      </c>
      <c r="Q31">
        <v>3</v>
      </c>
    </row>
    <row r="32" spans="1:17" x14ac:dyDescent="0.25">
      <c r="A32" t="s">
        <v>395</v>
      </c>
      <c r="B32" t="s">
        <v>404</v>
      </c>
      <c r="C32" t="s">
        <v>1</v>
      </c>
      <c r="D32" t="s">
        <v>0</v>
      </c>
      <c r="E32">
        <v>65344</v>
      </c>
      <c r="F32" t="s">
        <v>275</v>
      </c>
      <c r="G32" t="s">
        <v>276</v>
      </c>
      <c r="H32" s="2">
        <v>0.77</v>
      </c>
      <c r="I32" s="2">
        <v>0</v>
      </c>
      <c r="J32" s="2">
        <v>0</v>
      </c>
      <c r="K32" s="2">
        <v>8.17</v>
      </c>
      <c r="L32" s="2">
        <v>0</v>
      </c>
      <c r="M32" s="2">
        <v>0</v>
      </c>
      <c r="N32" s="2">
        <v>0</v>
      </c>
      <c r="O32" s="2">
        <v>1.0621</v>
      </c>
      <c r="P32" s="2">
        <v>10.002099999999999</v>
      </c>
      <c r="Q32">
        <v>3</v>
      </c>
    </row>
    <row r="33" spans="1:17" x14ac:dyDescent="0.25">
      <c r="A33" t="s">
        <v>395</v>
      </c>
      <c r="B33" t="s">
        <v>398</v>
      </c>
      <c r="C33" t="s">
        <v>1</v>
      </c>
      <c r="D33" t="s">
        <v>0</v>
      </c>
      <c r="E33">
        <v>63446</v>
      </c>
      <c r="F33" t="s">
        <v>275</v>
      </c>
      <c r="G33" t="s">
        <v>276</v>
      </c>
      <c r="H33" s="2">
        <v>1.55</v>
      </c>
      <c r="I33" s="2">
        <v>0</v>
      </c>
      <c r="J33" s="2">
        <v>0</v>
      </c>
      <c r="K33" s="2">
        <v>16.329999999999998</v>
      </c>
      <c r="L33" s="2">
        <v>0</v>
      </c>
      <c r="M33" s="2">
        <v>0</v>
      </c>
      <c r="N33" s="2">
        <v>0</v>
      </c>
      <c r="O33" s="2">
        <v>2.1229</v>
      </c>
      <c r="P33" s="2">
        <v>20.0029</v>
      </c>
      <c r="Q33">
        <v>3</v>
      </c>
    </row>
    <row r="34" spans="1:17" hidden="1" x14ac:dyDescent="0.25">
      <c r="A34" t="s">
        <v>346</v>
      </c>
      <c r="B34" t="s">
        <v>321</v>
      </c>
      <c r="C34" t="s">
        <v>1</v>
      </c>
      <c r="D34" t="s">
        <v>0</v>
      </c>
      <c r="E34">
        <v>1271</v>
      </c>
      <c r="F34" t="s">
        <v>284</v>
      </c>
      <c r="G34" t="s">
        <v>285</v>
      </c>
      <c r="H34" s="2">
        <v>0</v>
      </c>
      <c r="I34" s="2">
        <v>0</v>
      </c>
      <c r="J34" s="2">
        <v>0</v>
      </c>
      <c r="K34" s="2">
        <v>16.852</v>
      </c>
      <c r="L34" s="2">
        <v>0</v>
      </c>
      <c r="M34" s="2">
        <v>0</v>
      </c>
      <c r="N34" s="2">
        <v>0</v>
      </c>
      <c r="O34" s="2">
        <v>2.19076</v>
      </c>
      <c r="P34" s="2">
        <v>19.042760000000001</v>
      </c>
      <c r="Q34">
        <v>3</v>
      </c>
    </row>
    <row r="35" spans="1:17" hidden="1" x14ac:dyDescent="0.25">
      <c r="A35" t="s">
        <v>346</v>
      </c>
      <c r="B35" t="s">
        <v>379</v>
      </c>
      <c r="C35" t="s">
        <v>1</v>
      </c>
      <c r="D35" t="s">
        <v>0</v>
      </c>
      <c r="E35">
        <v>12638</v>
      </c>
      <c r="F35" t="s">
        <v>387</v>
      </c>
      <c r="G35" t="s">
        <v>388</v>
      </c>
      <c r="H35" s="2">
        <v>0</v>
      </c>
      <c r="I35" s="2">
        <v>0</v>
      </c>
      <c r="J35" s="2">
        <v>0</v>
      </c>
      <c r="K35" s="2">
        <v>36.159999999999997</v>
      </c>
      <c r="L35" s="2">
        <v>0</v>
      </c>
      <c r="M35" s="2">
        <v>0</v>
      </c>
      <c r="N35" s="2">
        <v>0</v>
      </c>
      <c r="O35" s="2">
        <v>4.7008000000000001</v>
      </c>
      <c r="P35" s="2">
        <v>40.860799999999998</v>
      </c>
      <c r="Q35">
        <v>3</v>
      </c>
    </row>
    <row r="36" spans="1:17" hidden="1" x14ac:dyDescent="0.25">
      <c r="A36" t="s">
        <v>346</v>
      </c>
      <c r="B36" t="s">
        <v>311</v>
      </c>
      <c r="C36" t="s">
        <v>1</v>
      </c>
      <c r="D36" t="s">
        <v>0</v>
      </c>
      <c r="E36">
        <v>456</v>
      </c>
      <c r="F36" t="s">
        <v>281</v>
      </c>
      <c r="G36" t="s">
        <v>282</v>
      </c>
      <c r="H36" s="2">
        <v>0</v>
      </c>
      <c r="I36" s="2">
        <v>0</v>
      </c>
      <c r="J36" s="2">
        <v>0</v>
      </c>
      <c r="K36" s="2">
        <v>62.5</v>
      </c>
      <c r="L36" s="2">
        <v>0</v>
      </c>
      <c r="M36" s="2">
        <v>0</v>
      </c>
      <c r="N36" s="2">
        <v>0</v>
      </c>
      <c r="O36" s="2">
        <v>8.125</v>
      </c>
      <c r="P36" s="2">
        <v>70.625</v>
      </c>
      <c r="Q36">
        <v>3</v>
      </c>
    </row>
    <row r="37" spans="1:17" hidden="1" x14ac:dyDescent="0.25">
      <c r="A37" t="s">
        <v>316</v>
      </c>
      <c r="B37" t="s">
        <v>331</v>
      </c>
      <c r="C37" t="s">
        <v>1</v>
      </c>
      <c r="D37" t="s">
        <v>0</v>
      </c>
      <c r="E37">
        <v>2372909</v>
      </c>
      <c r="F37" t="s">
        <v>227</v>
      </c>
      <c r="G37" t="s">
        <v>345</v>
      </c>
      <c r="H37" s="2">
        <v>0</v>
      </c>
      <c r="I37" s="2">
        <v>0</v>
      </c>
      <c r="J37" s="2">
        <v>0</v>
      </c>
      <c r="K37" s="2">
        <v>46.4</v>
      </c>
      <c r="L37" s="2">
        <v>0</v>
      </c>
      <c r="M37" s="2">
        <v>0</v>
      </c>
      <c r="N37" s="2">
        <v>0</v>
      </c>
      <c r="O37" s="2">
        <v>6.032</v>
      </c>
      <c r="P37" s="2">
        <v>52.432000000000002</v>
      </c>
      <c r="Q37">
        <v>3</v>
      </c>
    </row>
    <row r="38" spans="1:17" hidden="1" x14ac:dyDescent="0.25">
      <c r="A38" t="s">
        <v>316</v>
      </c>
      <c r="B38" t="s">
        <v>293</v>
      </c>
      <c r="C38" t="s">
        <v>1</v>
      </c>
      <c r="D38" t="s">
        <v>0</v>
      </c>
      <c r="E38">
        <v>1023</v>
      </c>
      <c r="F38" t="s">
        <v>284</v>
      </c>
      <c r="G38" t="s">
        <v>285</v>
      </c>
      <c r="H38" s="2">
        <v>0</v>
      </c>
      <c r="I38" s="2">
        <v>0</v>
      </c>
      <c r="J38" s="2">
        <v>0</v>
      </c>
      <c r="K38" s="2">
        <v>15</v>
      </c>
      <c r="L38" s="2">
        <v>0</v>
      </c>
      <c r="M38" s="2">
        <v>0</v>
      </c>
      <c r="N38" s="2">
        <v>0</v>
      </c>
      <c r="O38" s="2">
        <v>1.9500000000000002</v>
      </c>
      <c r="P38" s="2">
        <v>16.95</v>
      </c>
      <c r="Q38">
        <v>3</v>
      </c>
    </row>
    <row r="39" spans="1:17" hidden="1" x14ac:dyDescent="0.25">
      <c r="A39" t="s">
        <v>316</v>
      </c>
      <c r="B39" t="s">
        <v>300</v>
      </c>
      <c r="C39" t="s">
        <v>1</v>
      </c>
      <c r="D39" t="s">
        <v>0</v>
      </c>
      <c r="E39">
        <v>1092</v>
      </c>
      <c r="F39" t="s">
        <v>284</v>
      </c>
      <c r="G39" t="s">
        <v>285</v>
      </c>
      <c r="H39" s="2">
        <v>0</v>
      </c>
      <c r="I39" s="2">
        <v>0</v>
      </c>
      <c r="J39" s="2">
        <v>0</v>
      </c>
      <c r="K39" s="2">
        <v>22.13</v>
      </c>
      <c r="L39" s="2">
        <v>0</v>
      </c>
      <c r="M39" s="2">
        <v>0</v>
      </c>
      <c r="N39" s="2">
        <v>0</v>
      </c>
      <c r="O39" s="2">
        <v>2.8769</v>
      </c>
      <c r="P39" s="2">
        <v>25.006899999999998</v>
      </c>
      <c r="Q39">
        <v>3</v>
      </c>
    </row>
    <row r="40" spans="1:17" hidden="1" x14ac:dyDescent="0.25">
      <c r="A40" t="s">
        <v>316</v>
      </c>
      <c r="B40" t="s">
        <v>342</v>
      </c>
      <c r="C40" t="s">
        <v>1</v>
      </c>
      <c r="D40" t="s">
        <v>0</v>
      </c>
      <c r="E40">
        <v>9410</v>
      </c>
      <c r="F40" t="s">
        <v>343</v>
      </c>
      <c r="G40" t="s">
        <v>344</v>
      </c>
      <c r="H40" s="2">
        <v>0</v>
      </c>
      <c r="I40" s="2">
        <v>0</v>
      </c>
      <c r="J40" s="2">
        <v>0</v>
      </c>
      <c r="K40" s="2">
        <v>93.99</v>
      </c>
      <c r="L40" s="2">
        <v>0</v>
      </c>
      <c r="M40" s="2">
        <v>0</v>
      </c>
      <c r="N40" s="2">
        <v>0</v>
      </c>
      <c r="O40" s="2">
        <v>12.2187</v>
      </c>
      <c r="P40" s="2">
        <v>106.20869999999999</v>
      </c>
      <c r="Q40">
        <v>3</v>
      </c>
    </row>
    <row r="41" spans="1:17" hidden="1" x14ac:dyDescent="0.25">
      <c r="A41" t="s">
        <v>288</v>
      </c>
      <c r="B41" t="s">
        <v>315</v>
      </c>
      <c r="C41" t="s">
        <v>1</v>
      </c>
      <c r="D41" t="s">
        <v>0</v>
      </c>
      <c r="E41">
        <v>557</v>
      </c>
      <c r="F41" t="s">
        <v>284</v>
      </c>
      <c r="G41" t="s">
        <v>285</v>
      </c>
      <c r="H41" s="2">
        <v>0</v>
      </c>
      <c r="I41" s="2">
        <v>0</v>
      </c>
      <c r="J41" s="2">
        <v>0</v>
      </c>
      <c r="K41" s="2">
        <v>114.56</v>
      </c>
      <c r="L41" s="2">
        <v>0</v>
      </c>
      <c r="M41" s="2">
        <v>0</v>
      </c>
      <c r="N41" s="2">
        <v>0</v>
      </c>
      <c r="O41" s="2">
        <v>14.892800000000001</v>
      </c>
      <c r="P41" s="2">
        <v>129.4528</v>
      </c>
      <c r="Q41">
        <v>3</v>
      </c>
    </row>
    <row r="42" spans="1:17" hidden="1" x14ac:dyDescent="0.25">
      <c r="A42" t="s">
        <v>288</v>
      </c>
      <c r="B42" t="s">
        <v>312</v>
      </c>
      <c r="C42" t="s">
        <v>1</v>
      </c>
      <c r="D42" t="s">
        <v>0</v>
      </c>
      <c r="E42">
        <v>266796</v>
      </c>
      <c r="F42" t="s">
        <v>313</v>
      </c>
      <c r="G42" t="s">
        <v>314</v>
      </c>
      <c r="H42" s="2">
        <v>0</v>
      </c>
      <c r="I42" s="2">
        <v>0</v>
      </c>
      <c r="J42" s="2">
        <v>0</v>
      </c>
      <c r="K42" s="2">
        <v>15.46</v>
      </c>
      <c r="L42" s="2">
        <v>0</v>
      </c>
      <c r="M42" s="2">
        <v>0</v>
      </c>
      <c r="N42" s="2">
        <v>0</v>
      </c>
      <c r="O42" s="2">
        <v>2.0098000000000003</v>
      </c>
      <c r="P42" s="2">
        <v>17.469799999999999</v>
      </c>
      <c r="Q42">
        <v>3</v>
      </c>
    </row>
    <row r="43" spans="1:17" hidden="1" x14ac:dyDescent="0.25">
      <c r="A43" t="s">
        <v>87</v>
      </c>
      <c r="B43" t="s">
        <v>286</v>
      </c>
      <c r="C43" t="s">
        <v>1</v>
      </c>
      <c r="D43" t="s">
        <v>0</v>
      </c>
      <c r="E43">
        <v>352</v>
      </c>
      <c r="F43" t="s">
        <v>281</v>
      </c>
      <c r="G43" t="s">
        <v>282</v>
      </c>
      <c r="H43" s="2">
        <v>0</v>
      </c>
      <c r="I43" s="2">
        <v>0</v>
      </c>
      <c r="J43" s="2">
        <v>0</v>
      </c>
      <c r="K43" s="2">
        <v>26.54</v>
      </c>
      <c r="L43" s="2">
        <v>0</v>
      </c>
      <c r="M43" s="2">
        <v>0</v>
      </c>
      <c r="N43" s="2">
        <v>0</v>
      </c>
      <c r="O43" s="2">
        <v>3.4502000000000002</v>
      </c>
      <c r="P43" s="2">
        <v>29.990199999999998</v>
      </c>
      <c r="Q43">
        <v>3</v>
      </c>
    </row>
    <row r="44" spans="1:17" hidden="1" x14ac:dyDescent="0.25">
      <c r="A44" t="s">
        <v>87</v>
      </c>
      <c r="B44" t="s">
        <v>283</v>
      </c>
      <c r="C44" t="s">
        <v>1</v>
      </c>
      <c r="D44" t="s">
        <v>0</v>
      </c>
      <c r="E44">
        <v>473</v>
      </c>
      <c r="F44" t="s">
        <v>284</v>
      </c>
      <c r="G44" t="s">
        <v>285</v>
      </c>
      <c r="H44" s="2">
        <v>0</v>
      </c>
      <c r="I44" s="2">
        <v>0</v>
      </c>
      <c r="J44" s="2">
        <v>0</v>
      </c>
      <c r="K44" s="2">
        <v>14.38</v>
      </c>
      <c r="L44" s="2">
        <v>0</v>
      </c>
      <c r="M44" s="2">
        <v>0</v>
      </c>
      <c r="N44" s="2">
        <v>0</v>
      </c>
      <c r="O44" s="2">
        <v>1.8694000000000002</v>
      </c>
      <c r="P44" s="2">
        <v>16.249400000000001</v>
      </c>
      <c r="Q44">
        <v>3</v>
      </c>
    </row>
    <row r="45" spans="1:17" hidden="1" x14ac:dyDescent="0.25">
      <c r="A45" t="s">
        <v>87</v>
      </c>
      <c r="B45" t="s">
        <v>280</v>
      </c>
      <c r="C45" t="s">
        <v>1</v>
      </c>
      <c r="D45" t="s">
        <v>0</v>
      </c>
      <c r="E45">
        <v>273</v>
      </c>
      <c r="F45" t="s">
        <v>281</v>
      </c>
      <c r="G45" t="s">
        <v>282</v>
      </c>
      <c r="H45" s="2">
        <v>0</v>
      </c>
      <c r="I45" s="2">
        <v>0</v>
      </c>
      <c r="J45" s="2">
        <v>0</v>
      </c>
      <c r="K45" s="2">
        <v>96</v>
      </c>
      <c r="L45" s="2">
        <v>0</v>
      </c>
      <c r="M45" s="2">
        <v>0</v>
      </c>
      <c r="N45" s="2">
        <v>0</v>
      </c>
      <c r="O45" s="2">
        <v>12.48</v>
      </c>
      <c r="P45" s="2">
        <v>108.48</v>
      </c>
      <c r="Q45">
        <v>3</v>
      </c>
    </row>
    <row r="46" spans="1:17" hidden="1" x14ac:dyDescent="0.25">
      <c r="A46" t="s">
        <v>87</v>
      </c>
      <c r="B46" t="s">
        <v>277</v>
      </c>
      <c r="C46" t="s">
        <v>1</v>
      </c>
      <c r="D46" t="s">
        <v>0</v>
      </c>
      <c r="E46">
        <v>1364915</v>
      </c>
      <c r="F46" t="s">
        <v>278</v>
      </c>
      <c r="G46" t="s">
        <v>279</v>
      </c>
      <c r="H46" s="2">
        <v>0</v>
      </c>
      <c r="I46" s="2">
        <v>0</v>
      </c>
      <c r="J46" s="2">
        <v>0</v>
      </c>
      <c r="K46" s="2">
        <v>14.17</v>
      </c>
      <c r="L46" s="2">
        <v>0</v>
      </c>
      <c r="M46" s="2">
        <v>0</v>
      </c>
      <c r="N46" s="2">
        <v>0</v>
      </c>
      <c r="O46" s="2">
        <v>1.8421000000000001</v>
      </c>
      <c r="P46" s="2">
        <v>16.0121</v>
      </c>
      <c r="Q46">
        <v>3</v>
      </c>
    </row>
    <row r="47" spans="1:17" hidden="1" x14ac:dyDescent="0.25">
      <c r="A47" t="s">
        <v>87</v>
      </c>
      <c r="B47" t="s">
        <v>254</v>
      </c>
      <c r="C47" t="s">
        <v>1</v>
      </c>
      <c r="D47" t="s">
        <v>0</v>
      </c>
      <c r="E47">
        <v>32912</v>
      </c>
      <c r="F47" t="s">
        <v>275</v>
      </c>
      <c r="G47" t="s">
        <v>276</v>
      </c>
      <c r="H47" s="2">
        <v>1.57</v>
      </c>
      <c r="I47" s="2">
        <v>0</v>
      </c>
      <c r="J47" s="2">
        <v>0</v>
      </c>
      <c r="K47" s="2">
        <v>16.309999999999999</v>
      </c>
      <c r="L47" s="2">
        <v>0</v>
      </c>
      <c r="M47" s="2">
        <v>0</v>
      </c>
      <c r="N47" s="2">
        <v>0</v>
      </c>
      <c r="O47" s="2">
        <v>2.1202999999999999</v>
      </c>
      <c r="P47" s="2">
        <v>20.000299999999999</v>
      </c>
      <c r="Q47">
        <v>3</v>
      </c>
    </row>
    <row r="48" spans="1:17" x14ac:dyDescent="0.25">
      <c r="A48" t="s">
        <v>287</v>
      </c>
      <c r="H48" s="28">
        <f>SUBTOTAL(109,Tabla1[C. EXENTAS])</f>
        <v>3.5</v>
      </c>
      <c r="I48" s="28"/>
      <c r="J48" s="28"/>
      <c r="K48" s="28">
        <f>SUBTOTAL(109,Tabla1[C. GRAVADA])</f>
        <v>220.47999999999996</v>
      </c>
      <c r="L48" s="28"/>
      <c r="M48" s="28"/>
      <c r="N48" s="28"/>
      <c r="O48" s="28">
        <f>SUBTOTAL(109,Tabla1[IVA])</f>
        <v>28.662400000000005</v>
      </c>
      <c r="P48" s="28">
        <f>SUBTOTAL(109,Tabla1[TOTAL C.])</f>
        <v>252.64240000000001</v>
      </c>
      <c r="Q48">
        <f>SUBTOTAL(109,Tabla1[ANEXO 3])</f>
        <v>15</v>
      </c>
    </row>
    <row r="49" spans="15:15" x14ac:dyDescent="0.25">
      <c r="O49" s="2">
        <f>+Tabla1[[#Totals],[IVA]]-'Libro de Consumidor'!P215</f>
        <v>-45.109723893805324</v>
      </c>
    </row>
  </sheetData>
  <dataConsolidate/>
  <conditionalFormatting sqref="E49:E1048576 E1:E47">
    <cfRule type="duplicateValues" dxfId="2" priority="1"/>
    <cfRule type="duplicateValues" dxfId="1" priority="2"/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>
    <tabColor theme="9" tint="-0.499984740745262"/>
  </sheetPr>
  <dimension ref="B1:D19"/>
  <sheetViews>
    <sheetView showGridLines="0" zoomScale="85" zoomScaleNormal="85" zoomScaleSheetLayoutView="100" workbookViewId="0">
      <selection activeCell="C7" sqref="C7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customWidth="1"/>
    <col min="5" max="5" width="7.85546875" customWidth="1"/>
  </cols>
  <sheetData>
    <row r="1" spans="2:4" ht="90" customHeight="1" thickBot="1" x14ac:dyDescent="0.3"/>
    <row r="2" spans="2:4" x14ac:dyDescent="0.25">
      <c r="B2" s="4" t="s">
        <v>17</v>
      </c>
      <c r="D2" s="10" t="s">
        <v>87</v>
      </c>
    </row>
    <row r="3" spans="2:4" x14ac:dyDescent="0.25">
      <c r="B3" s="4" t="s">
        <v>2</v>
      </c>
      <c r="D3" s="11"/>
    </row>
    <row r="4" spans="2:4" x14ac:dyDescent="0.25">
      <c r="B4" s="4" t="s">
        <v>3</v>
      </c>
      <c r="D4" s="14" t="s">
        <v>1</v>
      </c>
    </row>
    <row r="5" spans="2:4" x14ac:dyDescent="0.25">
      <c r="B5" s="4" t="s">
        <v>4</v>
      </c>
      <c r="D5" s="14" t="s">
        <v>0</v>
      </c>
    </row>
    <row r="6" spans="2:4" x14ac:dyDescent="0.25">
      <c r="B6" s="5" t="s">
        <v>28</v>
      </c>
      <c r="D6" s="15"/>
    </row>
    <row r="7" spans="2:4" x14ac:dyDescent="0.25">
      <c r="B7" s="4" t="s">
        <v>27</v>
      </c>
      <c r="D7" s="15"/>
    </row>
    <row r="8" spans="2:4" x14ac:dyDescent="0.25">
      <c r="B8" s="4" t="s">
        <v>26</v>
      </c>
      <c r="D8" s="16"/>
    </row>
    <row r="9" spans="2:4" x14ac:dyDescent="0.25">
      <c r="B9" s="4" t="s">
        <v>25</v>
      </c>
      <c r="D9" s="17">
        <f>+D8</f>
        <v>0</v>
      </c>
    </row>
    <row r="10" spans="2:4" x14ac:dyDescent="0.25">
      <c r="B10" s="4" t="s">
        <v>24</v>
      </c>
      <c r="D10" s="18"/>
    </row>
    <row r="11" spans="2:4" x14ac:dyDescent="0.25">
      <c r="B11" s="5" t="s">
        <v>88</v>
      </c>
      <c r="D11" s="24" t="str">
        <f>IFERROR(VLOOKUP(D10,'base de clientes'!A:B,2,0),"No existe")</f>
        <v>No existe</v>
      </c>
    </row>
    <row r="12" spans="2:4" x14ac:dyDescent="0.25">
      <c r="B12" s="5" t="s">
        <v>90</v>
      </c>
      <c r="D12" s="19">
        <v>0</v>
      </c>
    </row>
    <row r="13" spans="2:4" x14ac:dyDescent="0.25">
      <c r="B13" s="5" t="s">
        <v>89</v>
      </c>
      <c r="D13" s="7">
        <v>0</v>
      </c>
    </row>
    <row r="14" spans="2:4" x14ac:dyDescent="0.25">
      <c r="B14" s="4" t="s">
        <v>23</v>
      </c>
      <c r="D14" s="8">
        <v>0</v>
      </c>
    </row>
    <row r="15" spans="2:4" x14ac:dyDescent="0.25">
      <c r="B15" s="4" t="s">
        <v>22</v>
      </c>
      <c r="D15" s="19">
        <f>+D14*0.13</f>
        <v>0</v>
      </c>
    </row>
    <row r="16" spans="2:4" x14ac:dyDescent="0.25">
      <c r="B16" s="4" t="s">
        <v>21</v>
      </c>
      <c r="D16" s="7">
        <v>0</v>
      </c>
    </row>
    <row r="17" spans="2:4" x14ac:dyDescent="0.25">
      <c r="B17" s="4" t="s">
        <v>20</v>
      </c>
      <c r="D17" s="7">
        <v>0</v>
      </c>
    </row>
    <row r="18" spans="2:4" ht="15" customHeight="1" x14ac:dyDescent="0.25">
      <c r="B18" s="4" t="s">
        <v>91</v>
      </c>
      <c r="D18" s="7">
        <f>+(D12+D13+D14+D15+D16+D17)</f>
        <v>0</v>
      </c>
    </row>
    <row r="19" spans="2:4" ht="15.75" thickBot="1" x14ac:dyDescent="0.3">
      <c r="B19" s="4" t="s">
        <v>18</v>
      </c>
      <c r="D19" s="9" t="s">
        <v>1</v>
      </c>
    </row>
  </sheetData>
  <dataValidations count="1">
    <dataValidation type="decimal" allowBlank="1" showInputMessage="1" showErrorMessage="1" errorTitle="Error de ingreso" error="Los datos ingresados no son validos solo se aceptan numeros" sqref="D9" xr:uid="{00000000-0002-0000-0200-000000000000}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>
    <tabColor theme="5" tint="-0.249977111117893"/>
  </sheetPr>
  <dimension ref="A2:R4"/>
  <sheetViews>
    <sheetView tabSelected="1" workbookViewId="0">
      <selection activeCell="A3" sqref="A3:XFD3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9.85546875" customWidth="1"/>
    <col min="8" max="8" width="11.5703125" customWidth="1"/>
    <col min="9" max="9" width="16.28515625" customWidth="1"/>
    <col min="10" max="10" width="27.28515625" customWidth="1"/>
    <col min="11" max="11" width="16.42578125" style="2" customWidth="1"/>
    <col min="12" max="12" width="19.28515625" style="2" customWidth="1"/>
    <col min="13" max="13" width="14.42578125" style="2" customWidth="1"/>
    <col min="14" max="14" width="11.42578125" style="2"/>
    <col min="15" max="15" width="12.42578125" style="2" customWidth="1"/>
    <col min="16" max="16" width="14.42578125" style="2" customWidth="1"/>
    <col min="17" max="17" width="15.140625" style="2" customWidth="1"/>
  </cols>
  <sheetData>
    <row r="2" spans="1:18" x14ac:dyDescent="0.25">
      <c r="A2" t="s">
        <v>17</v>
      </c>
      <c r="B2" t="s">
        <v>2</v>
      </c>
      <c r="C2" t="s">
        <v>3</v>
      </c>
      <c r="D2" t="s">
        <v>4</v>
      </c>
      <c r="E2" t="s">
        <v>28</v>
      </c>
      <c r="F2" t="s">
        <v>27</v>
      </c>
      <c r="G2" t="s">
        <v>26</v>
      </c>
      <c r="H2" t="s">
        <v>25</v>
      </c>
      <c r="I2" t="s">
        <v>24</v>
      </c>
      <c r="J2" t="s">
        <v>88</v>
      </c>
      <c r="K2" s="2" t="s">
        <v>90</v>
      </c>
      <c r="L2" s="2" t="s">
        <v>89</v>
      </c>
      <c r="M2" s="2" t="s">
        <v>23</v>
      </c>
      <c r="N2" s="2" t="s">
        <v>22</v>
      </c>
      <c r="O2" s="2" t="s">
        <v>21</v>
      </c>
      <c r="P2" s="2" t="s">
        <v>20</v>
      </c>
      <c r="Q2" s="2" t="s">
        <v>91</v>
      </c>
      <c r="R2" t="s">
        <v>18</v>
      </c>
    </row>
    <row r="3" spans="1:18" ht="15.75" thickBot="1" x14ac:dyDescent="0.3"/>
    <row r="4" spans="1:18" ht="15.75" thickBot="1" x14ac:dyDescent="0.3">
      <c r="A4" s="29" t="s">
        <v>92</v>
      </c>
      <c r="B4" s="30"/>
      <c r="C4" s="30"/>
      <c r="D4" s="30"/>
      <c r="E4" s="30"/>
      <c r="F4" s="30"/>
      <c r="G4" s="30"/>
      <c r="H4" s="30"/>
      <c r="I4" s="30"/>
      <c r="J4" s="31"/>
      <c r="K4" s="3">
        <f>+SUBTOTAL(9,Tabla2[VENTA EXENTA])</f>
        <v>0</v>
      </c>
      <c r="L4" s="3">
        <f>+SUBTOTAL(9,Tabla2[VENTA NO SUJETA])</f>
        <v>0</v>
      </c>
      <c r="M4" s="3">
        <f>+SUBTOTAL(9,Tabla2[V. GRAVADA])</f>
        <v>0</v>
      </c>
      <c r="N4" s="3">
        <f>+SUBTOTAL(9,Tabla2[D.FISCAL])</f>
        <v>0</v>
      </c>
      <c r="O4" s="3">
        <f>+SUBTOTAL(9,Tabla2[V CTA DE 3])</f>
        <v>0</v>
      </c>
      <c r="P4" s="3">
        <f>+SUBTOTAL(9,Tabla2[D. FISCAL A 3])</f>
        <v>0</v>
      </c>
      <c r="Q4" s="3">
        <f>+SUBTOTAL(9,Tabla2[VENTA TOTAL])</f>
        <v>0</v>
      </c>
    </row>
  </sheetData>
  <mergeCells count="1">
    <mergeCell ref="A4:J4"/>
  </mergeCells>
  <phoneticPr fontId="9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9">
    <tabColor theme="4"/>
  </sheetPr>
  <dimension ref="B1:D23"/>
  <sheetViews>
    <sheetView showGridLines="0" zoomScale="85" zoomScaleNormal="85" workbookViewId="0">
      <selection activeCell="D6" sqref="D6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customWidth="1"/>
    <col min="5" max="5" width="7.85546875" customWidth="1"/>
  </cols>
  <sheetData>
    <row r="1" spans="2:4" ht="79.5" customHeight="1" thickBot="1" x14ac:dyDescent="0.3"/>
    <row r="2" spans="2:4" x14ac:dyDescent="0.25">
      <c r="B2" s="4" t="s">
        <v>17</v>
      </c>
      <c r="D2" s="10" t="s">
        <v>87</v>
      </c>
    </row>
    <row r="3" spans="2:4" x14ac:dyDescent="0.25">
      <c r="B3" s="4" t="s">
        <v>2</v>
      </c>
      <c r="D3" s="11"/>
    </row>
    <row r="4" spans="2:4" x14ac:dyDescent="0.25">
      <c r="B4" s="4" t="s">
        <v>3</v>
      </c>
      <c r="D4" s="14" t="s">
        <v>1</v>
      </c>
    </row>
    <row r="5" spans="2:4" x14ac:dyDescent="0.25">
      <c r="B5" s="22" t="s">
        <v>4</v>
      </c>
      <c r="D5" s="14" t="s">
        <v>251</v>
      </c>
    </row>
    <row r="6" spans="2:4" x14ac:dyDescent="0.25">
      <c r="B6" s="5" t="s">
        <v>85</v>
      </c>
      <c r="D6" s="14"/>
    </row>
    <row r="7" spans="2:4" x14ac:dyDescent="0.25">
      <c r="B7" s="5" t="s">
        <v>84</v>
      </c>
      <c r="D7" s="14"/>
    </row>
    <row r="8" spans="2:4" x14ac:dyDescent="0.25">
      <c r="B8" s="5" t="s">
        <v>83</v>
      </c>
      <c r="D8" s="16"/>
    </row>
    <row r="9" spans="2:4" x14ac:dyDescent="0.25">
      <c r="B9" s="4" t="s">
        <v>82</v>
      </c>
      <c r="D9" s="17">
        <f>+D8</f>
        <v>0</v>
      </c>
    </row>
    <row r="10" spans="2:4" x14ac:dyDescent="0.25">
      <c r="B10" s="4" t="s">
        <v>83</v>
      </c>
      <c r="D10" s="23">
        <f>+D9</f>
        <v>0</v>
      </c>
    </row>
    <row r="11" spans="2:4" x14ac:dyDescent="0.25">
      <c r="B11" s="4" t="s">
        <v>82</v>
      </c>
      <c r="D11" s="20">
        <f>+D10</f>
        <v>0</v>
      </c>
    </row>
    <row r="12" spans="2:4" x14ac:dyDescent="0.25">
      <c r="B12" s="4" t="s">
        <v>81</v>
      </c>
      <c r="D12" s="20">
        <v>0</v>
      </c>
    </row>
    <row r="13" spans="2:4" x14ac:dyDescent="0.25">
      <c r="B13" s="4" t="s">
        <v>80</v>
      </c>
      <c r="D13" s="7">
        <v>0</v>
      </c>
    </row>
    <row r="14" spans="2:4" x14ac:dyDescent="0.25">
      <c r="B14" s="4" t="s">
        <v>79</v>
      </c>
      <c r="D14" s="19">
        <v>0</v>
      </c>
    </row>
    <row r="15" spans="2:4" x14ac:dyDescent="0.25">
      <c r="B15" s="4" t="s">
        <v>78</v>
      </c>
      <c r="D15" s="19">
        <v>0</v>
      </c>
    </row>
    <row r="16" spans="2:4" x14ac:dyDescent="0.25">
      <c r="B16" s="4" t="s">
        <v>77</v>
      </c>
      <c r="D16" s="13">
        <v>0</v>
      </c>
    </row>
    <row r="17" spans="2:4" x14ac:dyDescent="0.25">
      <c r="B17" s="4" t="s">
        <v>76</v>
      </c>
      <c r="D17" s="7">
        <v>0</v>
      </c>
    </row>
    <row r="18" spans="2:4" x14ac:dyDescent="0.25">
      <c r="B18" s="4" t="s">
        <v>75</v>
      </c>
      <c r="D18" s="7">
        <v>0</v>
      </c>
    </row>
    <row r="19" spans="2:4" x14ac:dyDescent="0.25">
      <c r="B19" s="4" t="s">
        <v>74</v>
      </c>
      <c r="D19" s="7">
        <v>0</v>
      </c>
    </row>
    <row r="20" spans="2:4" x14ac:dyDescent="0.25">
      <c r="B20" s="4" t="s">
        <v>73</v>
      </c>
      <c r="D20" s="7">
        <v>0</v>
      </c>
    </row>
    <row r="21" spans="2:4" x14ac:dyDescent="0.25">
      <c r="B21" s="4" t="s">
        <v>72</v>
      </c>
      <c r="D21" s="7">
        <v>0</v>
      </c>
    </row>
    <row r="22" spans="2:4" x14ac:dyDescent="0.25">
      <c r="B22" s="4" t="s">
        <v>19</v>
      </c>
      <c r="D22" s="7">
        <f>SUM(D13:D21)</f>
        <v>0</v>
      </c>
    </row>
    <row r="23" spans="2:4" ht="15.75" thickBot="1" x14ac:dyDescent="0.3">
      <c r="B23" s="4" t="s">
        <v>18</v>
      </c>
      <c r="D23" s="21" t="s">
        <v>71</v>
      </c>
    </row>
  </sheetData>
  <dataValidations count="1">
    <dataValidation type="decimal" allowBlank="1" showInputMessage="1" showErrorMessage="1" errorTitle="Error de ingreso" error="Los datos ingresados no son validos solo se aceptan numeros" sqref="D9" xr:uid="{00000000-0002-0000-0400-000000000000}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0">
    <tabColor theme="5" tint="-0.249977111117893"/>
  </sheetPr>
  <dimension ref="A2:V215"/>
  <sheetViews>
    <sheetView workbookViewId="0">
      <selection activeCell="B190" sqref="B190:U213"/>
    </sheetView>
  </sheetViews>
  <sheetFormatPr baseColWidth="10" defaultRowHeight="15" x14ac:dyDescent="0.25"/>
  <cols>
    <col min="2" max="2" width="11.42578125" style="1"/>
    <col min="3" max="3" width="15.42578125" hidden="1" customWidth="1"/>
    <col min="4" max="4" width="14.28515625" hidden="1" customWidth="1"/>
    <col min="5" max="5" width="14.5703125" hidden="1" customWidth="1"/>
    <col min="6" max="6" width="11.42578125" hidden="1" customWidth="1"/>
    <col min="7" max="7" width="14.140625" hidden="1" customWidth="1"/>
    <col min="8" max="8" width="11.42578125" customWidth="1"/>
    <col min="9" max="9" width="15.140625" customWidth="1"/>
    <col min="10" max="10" width="0" hidden="1" customWidth="1"/>
    <col min="11" max="11" width="11.42578125" hidden="1" customWidth="1"/>
    <col min="12" max="12" width="11.7109375" style="2" hidden="1" customWidth="1"/>
    <col min="13" max="13" width="13.42578125" style="2" customWidth="1"/>
    <col min="14" max="14" width="15.5703125" style="2" customWidth="1"/>
    <col min="15" max="15" width="14.85546875" style="2" customWidth="1"/>
    <col min="16" max="16" width="0" style="2" hidden="1" customWidth="1"/>
    <col min="17" max="17" width="12.42578125" style="2" hidden="1" customWidth="1"/>
    <col min="18" max="18" width="12.85546875" style="2" hidden="1" customWidth="1"/>
    <col min="19" max="19" width="15.28515625" style="2" hidden="1" customWidth="1"/>
    <col min="20" max="20" width="15" style="2" customWidth="1"/>
    <col min="21" max="21" width="15.140625" style="2" customWidth="1"/>
    <col min="22" max="22" width="12.5703125" hidden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85</v>
      </c>
      <c r="F2" t="s">
        <v>84</v>
      </c>
      <c r="G2" t="s">
        <v>83</v>
      </c>
      <c r="H2" t="s">
        <v>82</v>
      </c>
      <c r="I2" t="s">
        <v>93</v>
      </c>
      <c r="J2" t="s">
        <v>94</v>
      </c>
      <c r="K2" t="s">
        <v>81</v>
      </c>
      <c r="L2" s="2" t="s">
        <v>80</v>
      </c>
      <c r="M2" s="2" t="s">
        <v>79</v>
      </c>
      <c r="N2" s="2" t="s">
        <v>78</v>
      </c>
      <c r="O2" s="2" t="s">
        <v>77</v>
      </c>
      <c r="P2" s="2" t="s">
        <v>76</v>
      </c>
      <c r="Q2" s="2" t="s">
        <v>75</v>
      </c>
      <c r="R2" s="2" t="s">
        <v>74</v>
      </c>
      <c r="S2" s="2" t="s">
        <v>73</v>
      </c>
      <c r="T2" s="2" t="s">
        <v>72</v>
      </c>
      <c r="U2" s="2" t="s">
        <v>19</v>
      </c>
      <c r="V2" t="s">
        <v>18</v>
      </c>
    </row>
    <row r="3" spans="1:22" x14ac:dyDescent="0.25">
      <c r="A3" t="s">
        <v>421</v>
      </c>
      <c r="B3" s="1" t="s">
        <v>422</v>
      </c>
      <c r="C3" t="s">
        <v>1</v>
      </c>
      <c r="D3" t="s">
        <v>251</v>
      </c>
      <c r="E3" t="s">
        <v>252</v>
      </c>
      <c r="F3" t="s">
        <v>253</v>
      </c>
      <c r="G3">
        <v>1284</v>
      </c>
      <c r="H3">
        <v>1284</v>
      </c>
      <c r="I3">
        <v>1284</v>
      </c>
      <c r="J3">
        <v>1284</v>
      </c>
      <c r="L3" s="2">
        <v>0</v>
      </c>
      <c r="M3" s="2">
        <v>0</v>
      </c>
      <c r="N3" s="2">
        <v>0</v>
      </c>
      <c r="O3" s="2">
        <v>15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15</v>
      </c>
      <c r="V3" t="s">
        <v>71</v>
      </c>
    </row>
    <row r="4" spans="1:22" x14ac:dyDescent="0.25">
      <c r="A4" t="s">
        <v>421</v>
      </c>
      <c r="B4" s="1" t="s">
        <v>423</v>
      </c>
      <c r="C4" t="s">
        <v>1</v>
      </c>
      <c r="D4" t="s">
        <v>251</v>
      </c>
      <c r="E4" t="s">
        <v>252</v>
      </c>
      <c r="F4" t="s">
        <v>253</v>
      </c>
      <c r="G4">
        <v>1285</v>
      </c>
      <c r="H4">
        <v>1285</v>
      </c>
      <c r="I4">
        <v>1285</v>
      </c>
      <c r="J4">
        <v>1285</v>
      </c>
      <c r="L4" s="2">
        <v>0</v>
      </c>
      <c r="M4" s="2">
        <v>0</v>
      </c>
      <c r="N4" s="2">
        <v>0</v>
      </c>
      <c r="O4" s="2">
        <v>13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13</v>
      </c>
      <c r="V4" t="s">
        <v>71</v>
      </c>
    </row>
    <row r="5" spans="1:22" x14ac:dyDescent="0.25">
      <c r="A5" t="s">
        <v>421</v>
      </c>
      <c r="B5" s="1" t="s">
        <v>424</v>
      </c>
      <c r="C5" t="s">
        <v>1</v>
      </c>
      <c r="D5" t="s">
        <v>251</v>
      </c>
      <c r="E5" t="s">
        <v>252</v>
      </c>
      <c r="F5" t="s">
        <v>253</v>
      </c>
      <c r="G5">
        <v>1286</v>
      </c>
      <c r="H5">
        <v>1286</v>
      </c>
      <c r="I5">
        <v>1286</v>
      </c>
      <c r="J5">
        <v>1286</v>
      </c>
      <c r="L5" s="2">
        <v>0</v>
      </c>
      <c r="M5" s="2">
        <v>0</v>
      </c>
      <c r="N5" s="2">
        <v>0</v>
      </c>
      <c r="O5" s="2">
        <v>30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30</v>
      </c>
      <c r="V5" t="s">
        <v>71</v>
      </c>
    </row>
    <row r="6" spans="1:22" x14ac:dyDescent="0.25">
      <c r="A6" t="s">
        <v>421</v>
      </c>
      <c r="B6" s="1" t="s">
        <v>425</v>
      </c>
      <c r="C6" t="s">
        <v>1</v>
      </c>
      <c r="D6" t="s">
        <v>251</v>
      </c>
      <c r="E6" t="s">
        <v>252</v>
      </c>
      <c r="F6" t="s">
        <v>253</v>
      </c>
      <c r="G6">
        <v>1287</v>
      </c>
      <c r="H6">
        <v>1287</v>
      </c>
      <c r="I6">
        <v>1287</v>
      </c>
      <c r="J6">
        <v>1287</v>
      </c>
      <c r="L6" s="2">
        <v>0</v>
      </c>
      <c r="M6" s="2">
        <v>0</v>
      </c>
      <c r="N6" s="2">
        <v>0</v>
      </c>
      <c r="O6" s="2">
        <v>31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31</v>
      </c>
      <c r="V6" t="s">
        <v>71</v>
      </c>
    </row>
    <row r="7" spans="1:22" x14ac:dyDescent="0.25">
      <c r="A7" t="s">
        <v>421</v>
      </c>
      <c r="B7" s="1" t="s">
        <v>426</v>
      </c>
      <c r="C7" t="s">
        <v>1</v>
      </c>
      <c r="D7" t="s">
        <v>251</v>
      </c>
      <c r="E7" t="s">
        <v>252</v>
      </c>
      <c r="F7" t="s">
        <v>253</v>
      </c>
      <c r="G7">
        <v>1288</v>
      </c>
      <c r="H7">
        <v>1288</v>
      </c>
      <c r="I7">
        <v>1288</v>
      </c>
      <c r="J7">
        <v>1288</v>
      </c>
      <c r="L7" s="2">
        <v>0</v>
      </c>
      <c r="M7" s="2">
        <v>0</v>
      </c>
      <c r="N7" s="2">
        <v>0</v>
      </c>
      <c r="O7" s="2">
        <v>37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37</v>
      </c>
      <c r="V7" t="s">
        <v>71</v>
      </c>
    </row>
    <row r="8" spans="1:22" x14ac:dyDescent="0.25">
      <c r="A8" t="s">
        <v>421</v>
      </c>
      <c r="B8" s="1" t="s">
        <v>427</v>
      </c>
      <c r="C8" t="s">
        <v>1</v>
      </c>
      <c r="D8" t="s">
        <v>251</v>
      </c>
      <c r="E8" t="s">
        <v>252</v>
      </c>
      <c r="F8" t="s">
        <v>253</v>
      </c>
      <c r="G8">
        <v>1289</v>
      </c>
      <c r="H8">
        <v>1289</v>
      </c>
      <c r="I8">
        <v>1289</v>
      </c>
      <c r="J8">
        <v>1289</v>
      </c>
      <c r="L8" s="2">
        <v>0</v>
      </c>
      <c r="M8" s="2">
        <v>0</v>
      </c>
      <c r="N8" s="2">
        <v>0</v>
      </c>
      <c r="O8" s="2">
        <v>27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27</v>
      </c>
      <c r="V8" t="s">
        <v>71</v>
      </c>
    </row>
    <row r="9" spans="1:22" x14ac:dyDescent="0.25">
      <c r="A9" t="s">
        <v>421</v>
      </c>
      <c r="B9" s="1" t="s">
        <v>427</v>
      </c>
      <c r="C9" t="s">
        <v>1</v>
      </c>
      <c r="D9" t="s">
        <v>251</v>
      </c>
      <c r="E9" t="s">
        <v>252</v>
      </c>
      <c r="F9" t="s">
        <v>253</v>
      </c>
      <c r="G9">
        <v>1290</v>
      </c>
      <c r="H9">
        <v>1290</v>
      </c>
      <c r="I9">
        <v>1290</v>
      </c>
      <c r="J9">
        <v>1290</v>
      </c>
      <c r="L9" s="2">
        <v>0</v>
      </c>
      <c r="M9" s="2">
        <v>0</v>
      </c>
      <c r="N9" s="2">
        <v>0</v>
      </c>
      <c r="O9" s="2">
        <v>27.25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27.25</v>
      </c>
      <c r="V9" t="s">
        <v>71</v>
      </c>
    </row>
    <row r="10" spans="1:22" x14ac:dyDescent="0.25">
      <c r="A10" t="s">
        <v>421</v>
      </c>
      <c r="B10" s="1" t="s">
        <v>428</v>
      </c>
      <c r="C10" t="s">
        <v>1</v>
      </c>
      <c r="D10" t="s">
        <v>251</v>
      </c>
      <c r="E10" t="s">
        <v>252</v>
      </c>
      <c r="F10" t="s">
        <v>253</v>
      </c>
      <c r="G10">
        <v>1291</v>
      </c>
      <c r="H10">
        <v>1291</v>
      </c>
      <c r="I10">
        <v>1291</v>
      </c>
      <c r="J10">
        <v>1291</v>
      </c>
      <c r="L10" s="2">
        <v>0</v>
      </c>
      <c r="M10" s="2">
        <v>0</v>
      </c>
      <c r="N10" s="2">
        <v>0</v>
      </c>
      <c r="O10" s="2">
        <v>20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20</v>
      </c>
      <c r="V10" t="s">
        <v>71</v>
      </c>
    </row>
    <row r="11" spans="1:22" x14ac:dyDescent="0.25">
      <c r="A11" t="s">
        <v>421</v>
      </c>
      <c r="B11" s="1" t="s">
        <v>429</v>
      </c>
      <c r="C11" t="s">
        <v>1</v>
      </c>
      <c r="D11" t="s">
        <v>251</v>
      </c>
      <c r="E11" t="s">
        <v>252</v>
      </c>
      <c r="F11" t="s">
        <v>253</v>
      </c>
      <c r="G11">
        <v>1292</v>
      </c>
      <c r="H11">
        <v>1292</v>
      </c>
      <c r="I11">
        <v>1292</v>
      </c>
      <c r="J11">
        <v>1292</v>
      </c>
      <c r="L11" s="2">
        <v>0</v>
      </c>
      <c r="M11" s="2">
        <v>0</v>
      </c>
      <c r="N11" s="2">
        <v>0</v>
      </c>
      <c r="O11" s="2">
        <v>70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70</v>
      </c>
      <c r="V11" t="s">
        <v>71</v>
      </c>
    </row>
    <row r="12" spans="1:22" x14ac:dyDescent="0.25">
      <c r="A12" t="s">
        <v>421</v>
      </c>
      <c r="B12" s="1" t="s">
        <v>430</v>
      </c>
      <c r="C12" t="s">
        <v>1</v>
      </c>
      <c r="D12" t="s">
        <v>251</v>
      </c>
      <c r="E12" t="s">
        <v>252</v>
      </c>
      <c r="F12" t="s">
        <v>253</v>
      </c>
      <c r="G12">
        <v>1293</v>
      </c>
      <c r="H12">
        <v>1293</v>
      </c>
      <c r="I12">
        <v>1293</v>
      </c>
      <c r="J12">
        <v>1293</v>
      </c>
      <c r="L12" s="2">
        <v>0</v>
      </c>
      <c r="M12" s="2">
        <v>0</v>
      </c>
      <c r="N12" s="2">
        <v>0</v>
      </c>
      <c r="O12" s="2">
        <v>16.8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16.8</v>
      </c>
      <c r="V12" t="s">
        <v>71</v>
      </c>
    </row>
    <row r="13" spans="1:22" x14ac:dyDescent="0.25">
      <c r="A13" t="s">
        <v>421</v>
      </c>
      <c r="B13" s="1" t="s">
        <v>431</v>
      </c>
      <c r="C13" t="s">
        <v>1</v>
      </c>
      <c r="D13" t="s">
        <v>251</v>
      </c>
      <c r="E13" t="s">
        <v>252</v>
      </c>
      <c r="F13" t="s">
        <v>253</v>
      </c>
      <c r="G13">
        <v>1294</v>
      </c>
      <c r="H13">
        <v>1294</v>
      </c>
      <c r="I13">
        <v>1294</v>
      </c>
      <c r="J13">
        <v>1294</v>
      </c>
      <c r="L13" s="2">
        <v>0</v>
      </c>
      <c r="M13" s="2">
        <v>0</v>
      </c>
      <c r="N13" s="2">
        <v>0</v>
      </c>
      <c r="O13" s="2">
        <v>26.75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26.75</v>
      </c>
      <c r="V13" t="s">
        <v>71</v>
      </c>
    </row>
    <row r="14" spans="1:22" x14ac:dyDescent="0.25">
      <c r="A14" t="s">
        <v>421</v>
      </c>
      <c r="B14" s="1" t="s">
        <v>432</v>
      </c>
      <c r="C14" t="s">
        <v>1</v>
      </c>
      <c r="D14" t="s">
        <v>251</v>
      </c>
      <c r="E14" t="s">
        <v>252</v>
      </c>
      <c r="F14" t="s">
        <v>253</v>
      </c>
      <c r="G14">
        <v>1295</v>
      </c>
      <c r="H14">
        <v>1295</v>
      </c>
      <c r="I14">
        <v>1295</v>
      </c>
      <c r="J14">
        <v>1295</v>
      </c>
      <c r="L14" s="2">
        <v>0</v>
      </c>
      <c r="M14" s="2">
        <v>0</v>
      </c>
      <c r="N14" s="2">
        <v>0</v>
      </c>
      <c r="O14" s="2">
        <v>15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15</v>
      </c>
      <c r="V14" t="s">
        <v>71</v>
      </c>
    </row>
    <row r="15" spans="1:22" x14ac:dyDescent="0.25">
      <c r="A15" t="s">
        <v>421</v>
      </c>
      <c r="B15" s="1" t="s">
        <v>433</v>
      </c>
      <c r="C15" t="s">
        <v>1</v>
      </c>
      <c r="D15" t="s">
        <v>251</v>
      </c>
      <c r="E15" t="s">
        <v>252</v>
      </c>
      <c r="F15" t="s">
        <v>253</v>
      </c>
      <c r="G15">
        <v>1296</v>
      </c>
      <c r="H15">
        <v>1296</v>
      </c>
      <c r="I15">
        <v>1296</v>
      </c>
      <c r="J15">
        <v>1296</v>
      </c>
      <c r="L15" s="2">
        <v>0</v>
      </c>
      <c r="M15" s="2">
        <v>0</v>
      </c>
      <c r="N15" s="2">
        <v>0</v>
      </c>
      <c r="O15" s="2">
        <v>20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20</v>
      </c>
      <c r="V15" t="s">
        <v>71</v>
      </c>
    </row>
    <row r="16" spans="1:22" x14ac:dyDescent="0.25">
      <c r="A16" t="s">
        <v>421</v>
      </c>
      <c r="B16" s="1" t="s">
        <v>434</v>
      </c>
      <c r="C16" t="s">
        <v>1</v>
      </c>
      <c r="D16" t="s">
        <v>251</v>
      </c>
      <c r="E16" t="s">
        <v>252</v>
      </c>
      <c r="F16" t="s">
        <v>253</v>
      </c>
      <c r="G16">
        <v>1297</v>
      </c>
      <c r="H16">
        <v>1297</v>
      </c>
      <c r="I16">
        <v>1297</v>
      </c>
      <c r="J16">
        <v>1297</v>
      </c>
      <c r="L16" s="2">
        <v>0</v>
      </c>
      <c r="M16" s="2">
        <v>0</v>
      </c>
      <c r="N16" s="2">
        <v>0</v>
      </c>
      <c r="O16" s="2">
        <v>34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34</v>
      </c>
      <c r="V16" t="s">
        <v>71</v>
      </c>
    </row>
    <row r="17" spans="1:22" x14ac:dyDescent="0.25">
      <c r="A17" t="s">
        <v>421</v>
      </c>
      <c r="B17" s="1" t="s">
        <v>435</v>
      </c>
      <c r="C17" t="s">
        <v>1</v>
      </c>
      <c r="D17" t="s">
        <v>251</v>
      </c>
      <c r="E17" t="s">
        <v>252</v>
      </c>
      <c r="F17" t="s">
        <v>253</v>
      </c>
      <c r="G17">
        <v>1298</v>
      </c>
      <c r="H17">
        <v>1298</v>
      </c>
      <c r="I17">
        <v>1298</v>
      </c>
      <c r="J17">
        <v>1298</v>
      </c>
      <c r="L17" s="2">
        <v>0</v>
      </c>
      <c r="M17" s="2">
        <v>0</v>
      </c>
      <c r="N17" s="2">
        <v>0</v>
      </c>
      <c r="O17" s="2">
        <v>40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40</v>
      </c>
      <c r="V17" t="s">
        <v>71</v>
      </c>
    </row>
    <row r="18" spans="1:22" x14ac:dyDescent="0.25">
      <c r="A18" t="s">
        <v>421</v>
      </c>
      <c r="B18" s="1" t="s">
        <v>436</v>
      </c>
      <c r="C18" t="s">
        <v>1</v>
      </c>
      <c r="D18" t="s">
        <v>251</v>
      </c>
      <c r="E18" t="s">
        <v>252</v>
      </c>
      <c r="F18" t="s">
        <v>253</v>
      </c>
      <c r="G18">
        <v>1299</v>
      </c>
      <c r="H18">
        <v>1299</v>
      </c>
      <c r="I18">
        <v>1299</v>
      </c>
      <c r="J18">
        <v>1299</v>
      </c>
      <c r="L18" s="2">
        <v>0</v>
      </c>
      <c r="M18" s="2">
        <v>0</v>
      </c>
      <c r="N18" s="2">
        <v>0</v>
      </c>
      <c r="O18" s="2">
        <v>21.75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21.75</v>
      </c>
      <c r="V18" t="s">
        <v>71</v>
      </c>
    </row>
    <row r="19" spans="1:22" x14ac:dyDescent="0.25">
      <c r="A19" t="s">
        <v>421</v>
      </c>
      <c r="B19" s="1" t="s">
        <v>437</v>
      </c>
      <c r="C19" t="s">
        <v>1</v>
      </c>
      <c r="D19" t="s">
        <v>251</v>
      </c>
      <c r="E19" t="s">
        <v>252</v>
      </c>
      <c r="F19" t="s">
        <v>253</v>
      </c>
      <c r="G19">
        <v>1300</v>
      </c>
      <c r="H19">
        <v>1300</v>
      </c>
      <c r="I19">
        <v>1300</v>
      </c>
      <c r="J19">
        <v>1300</v>
      </c>
      <c r="L19" s="2">
        <v>0</v>
      </c>
      <c r="M19" s="2">
        <v>0</v>
      </c>
      <c r="N19" s="2">
        <v>0</v>
      </c>
      <c r="O19" s="2">
        <v>21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21</v>
      </c>
      <c r="V19" t="s">
        <v>71</v>
      </c>
    </row>
    <row r="20" spans="1:22" x14ac:dyDescent="0.25">
      <c r="A20" t="s">
        <v>421</v>
      </c>
      <c r="B20" s="1" t="s">
        <v>438</v>
      </c>
      <c r="C20" t="s">
        <v>1</v>
      </c>
      <c r="D20" t="s">
        <v>251</v>
      </c>
      <c r="E20" t="s">
        <v>252</v>
      </c>
      <c r="F20" t="s">
        <v>253</v>
      </c>
      <c r="G20">
        <v>1301</v>
      </c>
      <c r="H20">
        <v>1301</v>
      </c>
      <c r="I20">
        <v>1301</v>
      </c>
      <c r="J20">
        <v>1301</v>
      </c>
      <c r="L20" s="2">
        <v>0</v>
      </c>
      <c r="M20" s="2">
        <v>0</v>
      </c>
      <c r="N20" s="2">
        <v>0</v>
      </c>
      <c r="O20" s="2">
        <v>15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15</v>
      </c>
      <c r="V20" t="s">
        <v>71</v>
      </c>
    </row>
    <row r="21" spans="1:22" x14ac:dyDescent="0.25">
      <c r="A21" t="s">
        <v>421</v>
      </c>
      <c r="B21" s="1" t="s">
        <v>439</v>
      </c>
      <c r="C21" t="s">
        <v>1</v>
      </c>
      <c r="D21" t="s">
        <v>251</v>
      </c>
      <c r="E21" t="s">
        <v>252</v>
      </c>
      <c r="F21" t="s">
        <v>253</v>
      </c>
      <c r="G21">
        <v>1302</v>
      </c>
      <c r="H21">
        <v>1302</v>
      </c>
      <c r="I21">
        <v>1302</v>
      </c>
      <c r="J21">
        <v>1302</v>
      </c>
      <c r="L21" s="2">
        <v>0</v>
      </c>
      <c r="M21" s="2">
        <v>0</v>
      </c>
      <c r="N21" s="2">
        <v>0</v>
      </c>
      <c r="O21" s="2">
        <v>15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15</v>
      </c>
      <c r="V21" t="s">
        <v>71</v>
      </c>
    </row>
    <row r="22" spans="1:22" x14ac:dyDescent="0.25">
      <c r="A22" t="s">
        <v>421</v>
      </c>
      <c r="B22" s="1" t="s">
        <v>440</v>
      </c>
      <c r="C22" t="s">
        <v>1</v>
      </c>
      <c r="D22" t="s">
        <v>251</v>
      </c>
      <c r="E22" t="s">
        <v>252</v>
      </c>
      <c r="F22" t="s">
        <v>253</v>
      </c>
      <c r="G22">
        <v>1303</v>
      </c>
      <c r="H22">
        <v>1303</v>
      </c>
      <c r="I22">
        <v>1303</v>
      </c>
      <c r="J22">
        <v>1303</v>
      </c>
      <c r="L22" s="2">
        <v>0</v>
      </c>
      <c r="M22" s="2">
        <v>0</v>
      </c>
      <c r="N22" s="2">
        <v>0</v>
      </c>
      <c r="O22" s="2">
        <v>110.7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110.7</v>
      </c>
      <c r="V22" t="s">
        <v>71</v>
      </c>
    </row>
    <row r="23" spans="1:22" x14ac:dyDescent="0.25">
      <c r="A23" t="s">
        <v>421</v>
      </c>
      <c r="B23" s="1" t="s">
        <v>441</v>
      </c>
      <c r="C23" t="s">
        <v>1</v>
      </c>
      <c r="D23" t="s">
        <v>251</v>
      </c>
      <c r="E23" t="s">
        <v>252</v>
      </c>
      <c r="F23" t="s">
        <v>253</v>
      </c>
      <c r="G23">
        <v>1304</v>
      </c>
      <c r="H23">
        <v>1304</v>
      </c>
      <c r="I23">
        <v>1304</v>
      </c>
      <c r="J23">
        <v>1304</v>
      </c>
      <c r="L23" s="2">
        <v>0</v>
      </c>
      <c r="M23" s="2">
        <v>0</v>
      </c>
      <c r="N23" s="2">
        <v>0</v>
      </c>
      <c r="O23" s="2">
        <v>15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15</v>
      </c>
      <c r="V23" t="s">
        <v>71</v>
      </c>
    </row>
    <row r="24" spans="1:22" x14ac:dyDescent="0.25">
      <c r="A24" t="s">
        <v>421</v>
      </c>
      <c r="B24" s="1" t="s">
        <v>442</v>
      </c>
      <c r="C24" t="s">
        <v>1</v>
      </c>
      <c r="D24" t="s">
        <v>251</v>
      </c>
      <c r="E24" t="s">
        <v>252</v>
      </c>
      <c r="F24" t="s">
        <v>253</v>
      </c>
      <c r="G24">
        <v>1305</v>
      </c>
      <c r="H24">
        <v>1305</v>
      </c>
      <c r="I24">
        <v>1305</v>
      </c>
      <c r="J24">
        <v>1305</v>
      </c>
      <c r="L24" s="2">
        <v>0</v>
      </c>
      <c r="M24" s="2">
        <v>0</v>
      </c>
      <c r="N24" s="2">
        <v>0</v>
      </c>
      <c r="O24" s="2">
        <v>20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20</v>
      </c>
      <c r="V24" t="s">
        <v>71</v>
      </c>
    </row>
    <row r="25" spans="1:22" hidden="1" x14ac:dyDescent="0.25">
      <c r="A25" t="s">
        <v>443</v>
      </c>
      <c r="B25" s="1" t="s">
        <v>444</v>
      </c>
      <c r="C25" t="s">
        <v>1</v>
      </c>
      <c r="D25" t="s">
        <v>251</v>
      </c>
      <c r="E25" t="s">
        <v>252</v>
      </c>
      <c r="F25" t="s">
        <v>253</v>
      </c>
      <c r="G25" t="s">
        <v>445</v>
      </c>
      <c r="H25" t="s">
        <v>445</v>
      </c>
      <c r="I25" t="s">
        <v>445</v>
      </c>
      <c r="J25" t="s">
        <v>445</v>
      </c>
      <c r="L25" s="2">
        <v>0</v>
      </c>
      <c r="M25" s="2">
        <v>0</v>
      </c>
      <c r="N25" s="2">
        <v>0</v>
      </c>
      <c r="O25" s="2">
        <v>20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20</v>
      </c>
      <c r="V25" t="s">
        <v>71</v>
      </c>
    </row>
    <row r="26" spans="1:22" hidden="1" x14ac:dyDescent="0.25">
      <c r="A26" t="s">
        <v>443</v>
      </c>
      <c r="B26" s="1" t="s">
        <v>446</v>
      </c>
      <c r="C26" t="s">
        <v>1</v>
      </c>
      <c r="D26" t="s">
        <v>251</v>
      </c>
      <c r="E26" t="s">
        <v>252</v>
      </c>
      <c r="F26" t="s">
        <v>253</v>
      </c>
      <c r="G26" t="s">
        <v>447</v>
      </c>
      <c r="H26" t="s">
        <v>447</v>
      </c>
      <c r="I26" t="s">
        <v>447</v>
      </c>
      <c r="J26" t="s">
        <v>447</v>
      </c>
      <c r="L26" s="2">
        <v>0</v>
      </c>
      <c r="M26" s="2">
        <v>0</v>
      </c>
      <c r="N26" s="2">
        <v>0</v>
      </c>
      <c r="O26" s="2">
        <v>30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30</v>
      </c>
      <c r="V26" t="s">
        <v>71</v>
      </c>
    </row>
    <row r="27" spans="1:22" hidden="1" x14ac:dyDescent="0.25">
      <c r="A27" t="s">
        <v>443</v>
      </c>
      <c r="B27" s="1" t="s">
        <v>448</v>
      </c>
      <c r="C27" t="s">
        <v>1</v>
      </c>
      <c r="D27" t="s">
        <v>251</v>
      </c>
      <c r="E27" t="s">
        <v>252</v>
      </c>
      <c r="F27" t="s">
        <v>253</v>
      </c>
      <c r="G27" t="s">
        <v>449</v>
      </c>
      <c r="H27" t="s">
        <v>449</v>
      </c>
      <c r="I27" t="s">
        <v>449</v>
      </c>
      <c r="J27" t="s">
        <v>449</v>
      </c>
      <c r="L27" s="2">
        <v>0</v>
      </c>
      <c r="M27" s="2">
        <v>0</v>
      </c>
      <c r="N27" s="2">
        <v>0</v>
      </c>
      <c r="O27" s="2">
        <v>17.25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17.25</v>
      </c>
      <c r="V27" t="s">
        <v>71</v>
      </c>
    </row>
    <row r="28" spans="1:22" hidden="1" x14ac:dyDescent="0.25">
      <c r="A28" t="s">
        <v>443</v>
      </c>
      <c r="B28" s="1" t="s">
        <v>450</v>
      </c>
      <c r="C28" t="s">
        <v>1</v>
      </c>
      <c r="D28" t="s">
        <v>251</v>
      </c>
      <c r="E28" t="s">
        <v>252</v>
      </c>
      <c r="F28" t="s">
        <v>253</v>
      </c>
      <c r="G28" t="s">
        <v>451</v>
      </c>
      <c r="H28" t="s">
        <v>451</v>
      </c>
      <c r="I28" t="s">
        <v>451</v>
      </c>
      <c r="J28" t="s">
        <v>451</v>
      </c>
      <c r="L28" s="2">
        <v>0</v>
      </c>
      <c r="M28" s="2">
        <v>0</v>
      </c>
      <c r="N28" s="2">
        <v>0</v>
      </c>
      <c r="O28" s="2">
        <v>14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14</v>
      </c>
      <c r="V28" t="s">
        <v>71</v>
      </c>
    </row>
    <row r="29" spans="1:22" hidden="1" x14ac:dyDescent="0.25">
      <c r="A29" t="s">
        <v>443</v>
      </c>
      <c r="B29" s="1" t="s">
        <v>452</v>
      </c>
      <c r="C29" t="s">
        <v>1</v>
      </c>
      <c r="D29" t="s">
        <v>251</v>
      </c>
      <c r="E29" t="s">
        <v>252</v>
      </c>
      <c r="F29" t="s">
        <v>253</v>
      </c>
      <c r="G29" t="s">
        <v>453</v>
      </c>
      <c r="H29" t="s">
        <v>453</v>
      </c>
      <c r="I29" t="s">
        <v>453</v>
      </c>
      <c r="J29" t="s">
        <v>453</v>
      </c>
      <c r="L29" s="2">
        <v>0</v>
      </c>
      <c r="M29" s="2">
        <v>0</v>
      </c>
      <c r="N29" s="2">
        <v>0</v>
      </c>
      <c r="O29" s="2">
        <v>6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6</v>
      </c>
      <c r="V29" t="s">
        <v>71</v>
      </c>
    </row>
    <row r="30" spans="1:22" hidden="1" x14ac:dyDescent="0.25">
      <c r="A30" t="s">
        <v>443</v>
      </c>
      <c r="B30" s="1" t="s">
        <v>454</v>
      </c>
      <c r="C30" t="s">
        <v>1</v>
      </c>
      <c r="D30" t="s">
        <v>251</v>
      </c>
      <c r="E30" t="s">
        <v>252</v>
      </c>
      <c r="F30" t="s">
        <v>253</v>
      </c>
      <c r="G30" t="s">
        <v>455</v>
      </c>
      <c r="H30" t="s">
        <v>455</v>
      </c>
      <c r="I30" t="s">
        <v>455</v>
      </c>
      <c r="J30" t="s">
        <v>455</v>
      </c>
      <c r="L30" s="2">
        <v>0</v>
      </c>
      <c r="M30" s="2">
        <v>0</v>
      </c>
      <c r="N30" s="2">
        <v>0</v>
      </c>
      <c r="O30" s="2">
        <v>6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6</v>
      </c>
      <c r="V30" t="s">
        <v>71</v>
      </c>
    </row>
    <row r="31" spans="1:22" hidden="1" x14ac:dyDescent="0.25">
      <c r="A31" t="s">
        <v>443</v>
      </c>
      <c r="B31" s="1" t="s">
        <v>456</v>
      </c>
      <c r="C31" t="s">
        <v>1</v>
      </c>
      <c r="D31" t="s">
        <v>251</v>
      </c>
      <c r="E31" t="s">
        <v>252</v>
      </c>
      <c r="F31" t="s">
        <v>253</v>
      </c>
      <c r="G31" t="s">
        <v>457</v>
      </c>
      <c r="H31" t="s">
        <v>457</v>
      </c>
      <c r="I31" t="s">
        <v>457</v>
      </c>
      <c r="J31" t="s">
        <v>457</v>
      </c>
      <c r="L31" s="2">
        <v>0</v>
      </c>
      <c r="M31" s="2">
        <v>0</v>
      </c>
      <c r="N31" s="2">
        <v>0</v>
      </c>
      <c r="O31" s="2">
        <v>19.25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19.25</v>
      </c>
      <c r="V31" t="s">
        <v>71</v>
      </c>
    </row>
    <row r="32" spans="1:22" hidden="1" x14ac:dyDescent="0.25">
      <c r="A32" t="s">
        <v>443</v>
      </c>
      <c r="B32" s="1" t="s">
        <v>458</v>
      </c>
      <c r="C32" t="s">
        <v>1</v>
      </c>
      <c r="D32" t="s">
        <v>251</v>
      </c>
      <c r="E32" t="s">
        <v>252</v>
      </c>
      <c r="F32" t="s">
        <v>253</v>
      </c>
      <c r="G32" t="s">
        <v>459</v>
      </c>
      <c r="H32" t="s">
        <v>459</v>
      </c>
      <c r="I32" t="s">
        <v>459</v>
      </c>
      <c r="J32" t="s">
        <v>459</v>
      </c>
      <c r="L32" s="2">
        <v>0</v>
      </c>
      <c r="M32" s="2">
        <v>0</v>
      </c>
      <c r="N32" s="2">
        <v>0</v>
      </c>
      <c r="O32" s="2">
        <v>6.25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6.25</v>
      </c>
      <c r="V32" t="s">
        <v>71</v>
      </c>
    </row>
    <row r="33" spans="1:22" hidden="1" x14ac:dyDescent="0.25">
      <c r="A33" t="s">
        <v>443</v>
      </c>
      <c r="B33" s="1" t="s">
        <v>460</v>
      </c>
      <c r="C33" t="s">
        <v>1</v>
      </c>
      <c r="D33" t="s">
        <v>251</v>
      </c>
      <c r="E33" t="s">
        <v>252</v>
      </c>
      <c r="F33" t="s">
        <v>253</v>
      </c>
      <c r="G33" t="s">
        <v>461</v>
      </c>
      <c r="H33" t="s">
        <v>461</v>
      </c>
      <c r="I33" t="s">
        <v>461</v>
      </c>
      <c r="J33" t="s">
        <v>461</v>
      </c>
      <c r="L33" s="2">
        <v>0</v>
      </c>
      <c r="M33" s="2">
        <v>0</v>
      </c>
      <c r="N33" s="2">
        <v>0</v>
      </c>
      <c r="O33" s="2">
        <v>35.75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35.75</v>
      </c>
      <c r="V33" t="s">
        <v>71</v>
      </c>
    </row>
    <row r="34" spans="1:22" hidden="1" x14ac:dyDescent="0.25">
      <c r="A34" t="s">
        <v>443</v>
      </c>
      <c r="B34" s="1" t="s">
        <v>462</v>
      </c>
      <c r="C34" t="s">
        <v>1</v>
      </c>
      <c r="D34" t="s">
        <v>251</v>
      </c>
      <c r="E34" t="s">
        <v>252</v>
      </c>
      <c r="F34" t="s">
        <v>253</v>
      </c>
      <c r="G34" t="s">
        <v>463</v>
      </c>
      <c r="H34" t="s">
        <v>463</v>
      </c>
      <c r="I34" t="s">
        <v>463</v>
      </c>
      <c r="J34" t="s">
        <v>463</v>
      </c>
      <c r="L34" s="2">
        <v>0</v>
      </c>
      <c r="M34" s="2">
        <v>0</v>
      </c>
      <c r="N34" s="2">
        <v>0</v>
      </c>
      <c r="O34" s="2">
        <v>8.25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8.25</v>
      </c>
      <c r="V34" t="s">
        <v>71</v>
      </c>
    </row>
    <row r="35" spans="1:22" hidden="1" x14ac:dyDescent="0.25">
      <c r="A35" t="s">
        <v>443</v>
      </c>
      <c r="B35" s="1" t="s">
        <v>464</v>
      </c>
      <c r="C35" t="s">
        <v>1</v>
      </c>
      <c r="D35" t="s">
        <v>251</v>
      </c>
      <c r="E35" t="s">
        <v>252</v>
      </c>
      <c r="F35" t="s">
        <v>253</v>
      </c>
      <c r="G35" t="s">
        <v>465</v>
      </c>
      <c r="H35" t="s">
        <v>465</v>
      </c>
      <c r="I35" t="s">
        <v>465</v>
      </c>
      <c r="J35" t="s">
        <v>465</v>
      </c>
      <c r="L35" s="2">
        <v>0</v>
      </c>
      <c r="M35" s="2">
        <v>0</v>
      </c>
      <c r="N35" s="2">
        <v>0</v>
      </c>
      <c r="O35" s="2">
        <v>3.5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3.5</v>
      </c>
      <c r="V35" t="s">
        <v>71</v>
      </c>
    </row>
    <row r="36" spans="1:22" hidden="1" x14ac:dyDescent="0.25">
      <c r="A36" t="s">
        <v>443</v>
      </c>
      <c r="B36" s="1" t="s">
        <v>466</v>
      </c>
      <c r="C36" t="s">
        <v>1</v>
      </c>
      <c r="D36" t="s">
        <v>251</v>
      </c>
      <c r="E36" t="s">
        <v>252</v>
      </c>
      <c r="F36" t="s">
        <v>253</v>
      </c>
      <c r="G36" t="s">
        <v>467</v>
      </c>
      <c r="H36" t="s">
        <v>467</v>
      </c>
      <c r="I36" t="s">
        <v>467</v>
      </c>
      <c r="J36" t="s">
        <v>467</v>
      </c>
      <c r="L36" s="2">
        <v>0</v>
      </c>
      <c r="M36" s="2">
        <v>0</v>
      </c>
      <c r="N36" s="2">
        <v>0</v>
      </c>
      <c r="O36" s="2">
        <v>14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14</v>
      </c>
      <c r="V36" t="s">
        <v>71</v>
      </c>
    </row>
    <row r="37" spans="1:22" hidden="1" x14ac:dyDescent="0.25">
      <c r="A37" t="s">
        <v>443</v>
      </c>
      <c r="B37" s="1" t="s">
        <v>468</v>
      </c>
      <c r="C37" t="s">
        <v>1</v>
      </c>
      <c r="D37" t="s">
        <v>251</v>
      </c>
      <c r="E37" t="s">
        <v>252</v>
      </c>
      <c r="F37" t="s">
        <v>253</v>
      </c>
      <c r="G37" t="s">
        <v>469</v>
      </c>
      <c r="H37" t="s">
        <v>469</v>
      </c>
      <c r="I37" t="s">
        <v>469</v>
      </c>
      <c r="J37" t="s">
        <v>469</v>
      </c>
      <c r="L37" s="2">
        <v>0</v>
      </c>
      <c r="M37" s="2">
        <v>0</v>
      </c>
      <c r="N37" s="2">
        <v>0</v>
      </c>
      <c r="O37" s="2">
        <v>15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15</v>
      </c>
      <c r="V37" t="s">
        <v>71</v>
      </c>
    </row>
    <row r="38" spans="1:22" hidden="1" x14ac:dyDescent="0.25">
      <c r="A38" t="s">
        <v>443</v>
      </c>
      <c r="B38" s="1" t="s">
        <v>470</v>
      </c>
      <c r="C38" t="s">
        <v>1</v>
      </c>
      <c r="D38" t="s">
        <v>251</v>
      </c>
      <c r="E38" t="s">
        <v>252</v>
      </c>
      <c r="F38" t="s">
        <v>253</v>
      </c>
      <c r="G38" t="s">
        <v>471</v>
      </c>
      <c r="H38" t="s">
        <v>471</v>
      </c>
      <c r="I38" t="s">
        <v>471</v>
      </c>
      <c r="J38" t="s">
        <v>471</v>
      </c>
      <c r="L38" s="2">
        <v>0</v>
      </c>
      <c r="M38" s="2">
        <v>0</v>
      </c>
      <c r="N38" s="2">
        <v>0</v>
      </c>
      <c r="O38" s="2">
        <v>6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6</v>
      </c>
      <c r="V38" t="s">
        <v>71</v>
      </c>
    </row>
    <row r="39" spans="1:22" hidden="1" x14ac:dyDescent="0.25">
      <c r="A39" t="s">
        <v>443</v>
      </c>
      <c r="B39" s="1" t="s">
        <v>472</v>
      </c>
      <c r="C39" t="s">
        <v>1</v>
      </c>
      <c r="D39" t="s">
        <v>251</v>
      </c>
      <c r="E39" t="s">
        <v>252</v>
      </c>
      <c r="F39" t="s">
        <v>253</v>
      </c>
      <c r="G39" t="s">
        <v>473</v>
      </c>
      <c r="H39" t="s">
        <v>473</v>
      </c>
      <c r="I39" t="s">
        <v>473</v>
      </c>
      <c r="J39" t="s">
        <v>473</v>
      </c>
      <c r="L39" s="2">
        <v>0</v>
      </c>
      <c r="M39" s="2">
        <v>0</v>
      </c>
      <c r="N39" s="2">
        <v>0</v>
      </c>
      <c r="O39" s="2">
        <v>21.25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21.25</v>
      </c>
      <c r="V39" t="s">
        <v>71</v>
      </c>
    </row>
    <row r="40" spans="1:22" hidden="1" x14ac:dyDescent="0.25">
      <c r="A40" t="s">
        <v>443</v>
      </c>
      <c r="B40" s="1" t="s">
        <v>474</v>
      </c>
      <c r="C40" t="s">
        <v>1</v>
      </c>
      <c r="D40" t="s">
        <v>251</v>
      </c>
      <c r="E40" t="s">
        <v>252</v>
      </c>
      <c r="F40" t="s">
        <v>253</v>
      </c>
      <c r="G40" t="s">
        <v>475</v>
      </c>
      <c r="H40" t="s">
        <v>475</v>
      </c>
      <c r="I40" t="s">
        <v>475</v>
      </c>
      <c r="J40" t="s">
        <v>475</v>
      </c>
      <c r="L40" s="2">
        <v>0</v>
      </c>
      <c r="M40" s="2">
        <v>0</v>
      </c>
      <c r="N40" s="2">
        <v>0</v>
      </c>
      <c r="O40" s="2">
        <v>11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11</v>
      </c>
      <c r="V40" t="s">
        <v>71</v>
      </c>
    </row>
    <row r="41" spans="1:22" hidden="1" x14ac:dyDescent="0.25">
      <c r="A41" t="s">
        <v>443</v>
      </c>
      <c r="B41" s="1" t="s">
        <v>476</v>
      </c>
      <c r="C41" t="s">
        <v>1</v>
      </c>
      <c r="D41" t="s">
        <v>251</v>
      </c>
      <c r="E41" t="s">
        <v>252</v>
      </c>
      <c r="F41" t="s">
        <v>253</v>
      </c>
      <c r="G41" t="s">
        <v>477</v>
      </c>
      <c r="H41" t="s">
        <v>477</v>
      </c>
      <c r="I41" t="s">
        <v>477</v>
      </c>
      <c r="J41" t="s">
        <v>477</v>
      </c>
      <c r="L41" s="2">
        <v>0</v>
      </c>
      <c r="M41" s="2">
        <v>0</v>
      </c>
      <c r="N41" s="2">
        <v>0</v>
      </c>
      <c r="O41" s="2">
        <v>23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23</v>
      </c>
      <c r="V41" t="s">
        <v>71</v>
      </c>
    </row>
    <row r="42" spans="1:22" hidden="1" x14ac:dyDescent="0.25">
      <c r="A42" t="s">
        <v>443</v>
      </c>
      <c r="B42" s="1" t="s">
        <v>478</v>
      </c>
      <c r="C42" t="s">
        <v>1</v>
      </c>
      <c r="D42" t="s">
        <v>251</v>
      </c>
      <c r="E42" t="s">
        <v>252</v>
      </c>
      <c r="F42" t="s">
        <v>253</v>
      </c>
      <c r="G42" t="s">
        <v>479</v>
      </c>
      <c r="H42" t="s">
        <v>479</v>
      </c>
      <c r="I42" t="s">
        <v>479</v>
      </c>
      <c r="J42" t="s">
        <v>479</v>
      </c>
      <c r="L42" s="2">
        <v>0</v>
      </c>
      <c r="M42" s="2">
        <v>0</v>
      </c>
      <c r="N42" s="2">
        <v>0</v>
      </c>
      <c r="O42" s="2">
        <v>14.25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14.25</v>
      </c>
      <c r="V42" t="s">
        <v>71</v>
      </c>
    </row>
    <row r="43" spans="1:22" hidden="1" x14ac:dyDescent="0.25">
      <c r="A43" t="s">
        <v>443</v>
      </c>
      <c r="B43" s="1" t="s">
        <v>480</v>
      </c>
      <c r="C43" t="s">
        <v>1</v>
      </c>
      <c r="D43" t="s">
        <v>251</v>
      </c>
      <c r="E43" t="s">
        <v>252</v>
      </c>
      <c r="F43" t="s">
        <v>253</v>
      </c>
      <c r="G43" t="s">
        <v>481</v>
      </c>
      <c r="H43" t="s">
        <v>481</v>
      </c>
      <c r="I43" t="s">
        <v>481</v>
      </c>
      <c r="J43" t="s">
        <v>481</v>
      </c>
      <c r="L43" s="2">
        <v>0</v>
      </c>
      <c r="M43" s="2">
        <v>0</v>
      </c>
      <c r="N43" s="2">
        <v>0</v>
      </c>
      <c r="O43" s="2">
        <v>11.75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11.75</v>
      </c>
      <c r="V43" t="s">
        <v>71</v>
      </c>
    </row>
    <row r="44" spans="1:22" hidden="1" x14ac:dyDescent="0.25">
      <c r="A44" t="s">
        <v>443</v>
      </c>
      <c r="B44" s="1" t="s">
        <v>482</v>
      </c>
      <c r="C44" t="s">
        <v>1</v>
      </c>
      <c r="D44" t="s">
        <v>251</v>
      </c>
      <c r="E44" t="s">
        <v>252</v>
      </c>
      <c r="F44" t="s">
        <v>253</v>
      </c>
      <c r="G44" t="s">
        <v>483</v>
      </c>
      <c r="H44" t="s">
        <v>483</v>
      </c>
      <c r="I44" t="s">
        <v>483</v>
      </c>
      <c r="J44" t="s">
        <v>483</v>
      </c>
      <c r="L44" s="2">
        <v>0</v>
      </c>
      <c r="M44" s="2">
        <v>0</v>
      </c>
      <c r="N44" s="2">
        <v>0</v>
      </c>
      <c r="O44" s="2">
        <v>19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19</v>
      </c>
      <c r="V44" t="s">
        <v>71</v>
      </c>
    </row>
    <row r="45" spans="1:22" hidden="1" x14ac:dyDescent="0.25">
      <c r="A45" t="s">
        <v>443</v>
      </c>
      <c r="B45" s="1" t="s">
        <v>484</v>
      </c>
      <c r="C45" t="s">
        <v>1</v>
      </c>
      <c r="D45" t="s">
        <v>251</v>
      </c>
      <c r="E45" t="s">
        <v>252</v>
      </c>
      <c r="F45" t="s">
        <v>253</v>
      </c>
      <c r="G45" t="s">
        <v>485</v>
      </c>
      <c r="H45" t="s">
        <v>485</v>
      </c>
      <c r="I45" t="s">
        <v>485</v>
      </c>
      <c r="J45" t="s">
        <v>485</v>
      </c>
      <c r="L45" s="2">
        <v>0</v>
      </c>
      <c r="M45" s="2">
        <v>0</v>
      </c>
      <c r="N45" s="2">
        <v>0</v>
      </c>
      <c r="O45" s="2">
        <v>4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4</v>
      </c>
      <c r="V45" t="s">
        <v>71</v>
      </c>
    </row>
    <row r="46" spans="1:22" hidden="1" x14ac:dyDescent="0.25">
      <c r="A46" t="s">
        <v>443</v>
      </c>
      <c r="B46" s="1" t="s">
        <v>486</v>
      </c>
      <c r="C46" t="s">
        <v>1</v>
      </c>
      <c r="D46" t="s">
        <v>251</v>
      </c>
      <c r="E46" t="s">
        <v>252</v>
      </c>
      <c r="F46" t="s">
        <v>253</v>
      </c>
      <c r="G46" t="s">
        <v>487</v>
      </c>
      <c r="H46" t="s">
        <v>487</v>
      </c>
      <c r="I46" t="s">
        <v>487</v>
      </c>
      <c r="J46" t="s">
        <v>487</v>
      </c>
      <c r="L46" s="2">
        <v>0</v>
      </c>
      <c r="M46" s="2">
        <v>0</v>
      </c>
      <c r="N46" s="2">
        <v>0</v>
      </c>
      <c r="O46" s="2">
        <v>16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16</v>
      </c>
      <c r="V46" t="s">
        <v>71</v>
      </c>
    </row>
    <row r="47" spans="1:22" hidden="1" x14ac:dyDescent="0.25">
      <c r="A47" t="s">
        <v>443</v>
      </c>
      <c r="B47" s="1" t="s">
        <v>488</v>
      </c>
      <c r="C47" t="s">
        <v>1</v>
      </c>
      <c r="D47" t="s">
        <v>251</v>
      </c>
      <c r="E47" t="s">
        <v>252</v>
      </c>
      <c r="F47" t="s">
        <v>253</v>
      </c>
      <c r="G47" t="s">
        <v>489</v>
      </c>
      <c r="H47" t="s">
        <v>489</v>
      </c>
      <c r="I47" t="s">
        <v>489</v>
      </c>
      <c r="J47" t="s">
        <v>489</v>
      </c>
      <c r="L47" s="2">
        <v>0</v>
      </c>
      <c r="M47" s="2">
        <v>0</v>
      </c>
      <c r="N47" s="2">
        <v>0</v>
      </c>
      <c r="O47" s="2">
        <v>23.25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23.25</v>
      </c>
      <c r="V47" t="s">
        <v>71</v>
      </c>
    </row>
    <row r="48" spans="1:22" hidden="1" x14ac:dyDescent="0.25">
      <c r="A48" t="s">
        <v>443</v>
      </c>
      <c r="B48" s="1" t="s">
        <v>490</v>
      </c>
      <c r="C48" t="s">
        <v>1</v>
      </c>
      <c r="D48" t="s">
        <v>251</v>
      </c>
      <c r="E48" t="s">
        <v>252</v>
      </c>
      <c r="F48" t="s">
        <v>253</v>
      </c>
      <c r="G48" t="s">
        <v>491</v>
      </c>
      <c r="H48" t="s">
        <v>491</v>
      </c>
      <c r="I48" t="s">
        <v>491</v>
      </c>
      <c r="J48" t="s">
        <v>491</v>
      </c>
      <c r="L48" s="2">
        <v>0</v>
      </c>
      <c r="M48" s="2">
        <v>0</v>
      </c>
      <c r="N48" s="2">
        <v>0</v>
      </c>
      <c r="O48" s="2">
        <v>18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18</v>
      </c>
      <c r="V48" t="s">
        <v>71</v>
      </c>
    </row>
    <row r="49" spans="1:22" hidden="1" x14ac:dyDescent="0.25">
      <c r="A49" t="s">
        <v>492</v>
      </c>
      <c r="B49" s="1" t="s">
        <v>493</v>
      </c>
      <c r="C49" t="s">
        <v>1</v>
      </c>
      <c r="D49" t="s">
        <v>251</v>
      </c>
      <c r="E49" t="s">
        <v>252</v>
      </c>
      <c r="F49" t="s">
        <v>253</v>
      </c>
      <c r="G49" t="s">
        <v>494</v>
      </c>
      <c r="H49" t="s">
        <v>494</v>
      </c>
      <c r="I49" t="s">
        <v>494</v>
      </c>
      <c r="J49" t="s">
        <v>494</v>
      </c>
      <c r="L49" s="2">
        <v>0</v>
      </c>
      <c r="M49" s="2">
        <v>0</v>
      </c>
      <c r="N49" s="2">
        <v>0</v>
      </c>
      <c r="O49" s="2">
        <v>30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30</v>
      </c>
      <c r="V49" t="s">
        <v>71</v>
      </c>
    </row>
    <row r="50" spans="1:22" hidden="1" x14ac:dyDescent="0.25">
      <c r="A50" t="s">
        <v>492</v>
      </c>
      <c r="B50" s="1" t="s">
        <v>495</v>
      </c>
      <c r="C50" t="s">
        <v>1</v>
      </c>
      <c r="D50" t="s">
        <v>251</v>
      </c>
      <c r="E50" t="s">
        <v>252</v>
      </c>
      <c r="F50" t="s">
        <v>253</v>
      </c>
      <c r="G50" t="s">
        <v>496</v>
      </c>
      <c r="H50" t="s">
        <v>496</v>
      </c>
      <c r="I50" t="s">
        <v>496</v>
      </c>
      <c r="J50" t="s">
        <v>496</v>
      </c>
      <c r="L50" s="2">
        <v>0</v>
      </c>
      <c r="M50" s="2">
        <v>0</v>
      </c>
      <c r="N50" s="2">
        <v>0</v>
      </c>
      <c r="O50" s="2">
        <v>41.25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41.25</v>
      </c>
      <c r="V50" t="s">
        <v>71</v>
      </c>
    </row>
    <row r="51" spans="1:22" hidden="1" x14ac:dyDescent="0.25">
      <c r="A51" t="s">
        <v>492</v>
      </c>
      <c r="B51" s="1" t="s">
        <v>497</v>
      </c>
      <c r="C51" t="s">
        <v>1</v>
      </c>
      <c r="D51" t="s">
        <v>251</v>
      </c>
      <c r="E51" t="s">
        <v>252</v>
      </c>
      <c r="F51" t="s">
        <v>253</v>
      </c>
      <c r="G51" t="s">
        <v>498</v>
      </c>
      <c r="H51" t="s">
        <v>498</v>
      </c>
      <c r="I51" t="s">
        <v>498</v>
      </c>
      <c r="J51" t="s">
        <v>498</v>
      </c>
      <c r="L51" s="2">
        <v>0</v>
      </c>
      <c r="M51" s="2">
        <v>0</v>
      </c>
      <c r="N51" s="2">
        <v>0</v>
      </c>
      <c r="O51" s="2">
        <v>89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89</v>
      </c>
      <c r="V51" t="s">
        <v>71</v>
      </c>
    </row>
    <row r="52" spans="1:22" hidden="1" x14ac:dyDescent="0.25">
      <c r="A52" t="s">
        <v>492</v>
      </c>
      <c r="B52" s="1" t="s">
        <v>499</v>
      </c>
      <c r="C52" t="s">
        <v>1</v>
      </c>
      <c r="D52" t="s">
        <v>251</v>
      </c>
      <c r="E52" t="s">
        <v>252</v>
      </c>
      <c r="F52" t="s">
        <v>253</v>
      </c>
      <c r="G52" t="s">
        <v>500</v>
      </c>
      <c r="H52" t="s">
        <v>500</v>
      </c>
      <c r="I52" t="s">
        <v>500</v>
      </c>
      <c r="J52" t="s">
        <v>500</v>
      </c>
      <c r="L52" s="2">
        <v>0</v>
      </c>
      <c r="M52" s="2">
        <v>0</v>
      </c>
      <c r="N52" s="2">
        <v>0</v>
      </c>
      <c r="O52" s="2">
        <v>22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22</v>
      </c>
      <c r="V52" t="s">
        <v>71</v>
      </c>
    </row>
    <row r="53" spans="1:22" hidden="1" x14ac:dyDescent="0.25">
      <c r="A53" t="s">
        <v>492</v>
      </c>
      <c r="B53" s="1" t="s">
        <v>501</v>
      </c>
      <c r="C53" t="s">
        <v>1</v>
      </c>
      <c r="D53" t="s">
        <v>251</v>
      </c>
      <c r="E53" t="s">
        <v>252</v>
      </c>
      <c r="F53" t="s">
        <v>253</v>
      </c>
      <c r="G53" t="s">
        <v>502</v>
      </c>
      <c r="H53" t="s">
        <v>502</v>
      </c>
      <c r="I53" t="s">
        <v>502</v>
      </c>
      <c r="J53" t="s">
        <v>502</v>
      </c>
      <c r="L53" s="2">
        <v>0</v>
      </c>
      <c r="M53" s="2">
        <v>0</v>
      </c>
      <c r="N53" s="2">
        <v>0</v>
      </c>
      <c r="O53" s="2">
        <v>6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6</v>
      </c>
      <c r="V53" t="s">
        <v>71</v>
      </c>
    </row>
    <row r="54" spans="1:22" hidden="1" x14ac:dyDescent="0.25">
      <c r="A54" t="s">
        <v>492</v>
      </c>
      <c r="B54" s="1" t="s">
        <v>503</v>
      </c>
      <c r="C54" t="s">
        <v>1</v>
      </c>
      <c r="D54" t="s">
        <v>251</v>
      </c>
      <c r="E54" t="s">
        <v>252</v>
      </c>
      <c r="F54" t="s">
        <v>253</v>
      </c>
      <c r="G54" t="s">
        <v>504</v>
      </c>
      <c r="H54" t="s">
        <v>504</v>
      </c>
      <c r="I54" t="s">
        <v>504</v>
      </c>
      <c r="J54" t="s">
        <v>504</v>
      </c>
      <c r="L54" s="2">
        <v>0</v>
      </c>
      <c r="M54" s="2">
        <v>0</v>
      </c>
      <c r="N54" s="2">
        <v>0</v>
      </c>
      <c r="O54" s="2">
        <v>24.25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24.25</v>
      </c>
      <c r="V54" t="s">
        <v>71</v>
      </c>
    </row>
    <row r="55" spans="1:22" hidden="1" x14ac:dyDescent="0.25">
      <c r="A55" t="s">
        <v>492</v>
      </c>
      <c r="B55" s="1" t="s">
        <v>505</v>
      </c>
      <c r="C55" t="s">
        <v>1</v>
      </c>
      <c r="D55" t="s">
        <v>251</v>
      </c>
      <c r="E55" t="s">
        <v>252</v>
      </c>
      <c r="F55" t="s">
        <v>253</v>
      </c>
      <c r="G55" t="s">
        <v>506</v>
      </c>
      <c r="H55" t="s">
        <v>506</v>
      </c>
      <c r="I55" t="s">
        <v>506</v>
      </c>
      <c r="J55" t="s">
        <v>506</v>
      </c>
      <c r="L55" s="2">
        <v>0</v>
      </c>
      <c r="M55" s="2">
        <v>0</v>
      </c>
      <c r="N55" s="2">
        <v>0</v>
      </c>
      <c r="O55" s="2">
        <v>14.75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14.75</v>
      </c>
      <c r="V55" t="s">
        <v>71</v>
      </c>
    </row>
    <row r="56" spans="1:22" hidden="1" x14ac:dyDescent="0.25">
      <c r="A56" t="s">
        <v>492</v>
      </c>
      <c r="B56" s="1" t="s">
        <v>507</v>
      </c>
      <c r="C56" t="s">
        <v>1</v>
      </c>
      <c r="D56" t="s">
        <v>251</v>
      </c>
      <c r="E56" t="s">
        <v>252</v>
      </c>
      <c r="F56" t="s">
        <v>253</v>
      </c>
      <c r="G56" t="s">
        <v>508</v>
      </c>
      <c r="H56" t="s">
        <v>508</v>
      </c>
      <c r="I56" t="s">
        <v>508</v>
      </c>
      <c r="J56" t="s">
        <v>508</v>
      </c>
      <c r="L56" s="2">
        <v>0</v>
      </c>
      <c r="M56" s="2">
        <v>0</v>
      </c>
      <c r="N56" s="2">
        <v>0</v>
      </c>
      <c r="O56" s="2">
        <v>25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25</v>
      </c>
      <c r="V56" t="s">
        <v>71</v>
      </c>
    </row>
    <row r="57" spans="1:22" hidden="1" x14ac:dyDescent="0.25">
      <c r="A57" t="s">
        <v>492</v>
      </c>
      <c r="B57" s="1" t="s">
        <v>280</v>
      </c>
      <c r="C57" t="s">
        <v>1</v>
      </c>
      <c r="D57" t="s">
        <v>251</v>
      </c>
      <c r="E57" t="s">
        <v>252</v>
      </c>
      <c r="F57" t="s">
        <v>253</v>
      </c>
      <c r="G57" t="s">
        <v>509</v>
      </c>
      <c r="H57" t="s">
        <v>509</v>
      </c>
      <c r="I57" t="s">
        <v>509</v>
      </c>
      <c r="J57" t="s">
        <v>509</v>
      </c>
      <c r="L57" s="2">
        <v>0</v>
      </c>
      <c r="M57" s="2">
        <v>0</v>
      </c>
      <c r="N57" s="2">
        <v>0</v>
      </c>
      <c r="O57" s="2">
        <v>11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11</v>
      </c>
      <c r="V57" t="s">
        <v>71</v>
      </c>
    </row>
    <row r="58" spans="1:22" hidden="1" x14ac:dyDescent="0.25">
      <c r="A58" t="s">
        <v>492</v>
      </c>
      <c r="B58" s="1" t="s">
        <v>510</v>
      </c>
      <c r="C58" t="s">
        <v>1</v>
      </c>
      <c r="D58" t="s">
        <v>251</v>
      </c>
      <c r="E58" t="s">
        <v>252</v>
      </c>
      <c r="F58" t="s">
        <v>253</v>
      </c>
      <c r="G58" t="s">
        <v>511</v>
      </c>
      <c r="H58" t="s">
        <v>511</v>
      </c>
      <c r="I58" t="s">
        <v>511</v>
      </c>
      <c r="J58" t="s">
        <v>511</v>
      </c>
      <c r="L58" s="2">
        <v>0</v>
      </c>
      <c r="M58" s="2">
        <v>0</v>
      </c>
      <c r="N58" s="2">
        <v>0</v>
      </c>
      <c r="O58" s="2">
        <v>7.25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7.25</v>
      </c>
      <c r="V58" t="s">
        <v>71</v>
      </c>
    </row>
    <row r="59" spans="1:22" hidden="1" x14ac:dyDescent="0.25">
      <c r="A59" t="s">
        <v>492</v>
      </c>
      <c r="B59" s="1" t="s">
        <v>512</v>
      </c>
      <c r="C59" t="s">
        <v>1</v>
      </c>
      <c r="D59" t="s">
        <v>251</v>
      </c>
      <c r="E59" t="s">
        <v>252</v>
      </c>
      <c r="F59" t="s">
        <v>253</v>
      </c>
      <c r="G59" t="s">
        <v>513</v>
      </c>
      <c r="H59" t="s">
        <v>513</v>
      </c>
      <c r="I59" t="s">
        <v>513</v>
      </c>
      <c r="J59" t="s">
        <v>513</v>
      </c>
      <c r="L59" s="2">
        <v>0</v>
      </c>
      <c r="M59" s="2">
        <v>0</v>
      </c>
      <c r="N59" s="2">
        <v>0</v>
      </c>
      <c r="O59" s="2">
        <v>14.75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14.75</v>
      </c>
      <c r="V59" t="s">
        <v>71</v>
      </c>
    </row>
    <row r="60" spans="1:22" hidden="1" x14ac:dyDescent="0.25">
      <c r="A60" t="s">
        <v>492</v>
      </c>
      <c r="B60" s="1" t="s">
        <v>514</v>
      </c>
      <c r="C60" t="s">
        <v>1</v>
      </c>
      <c r="D60" t="s">
        <v>251</v>
      </c>
      <c r="E60" t="s">
        <v>252</v>
      </c>
      <c r="F60" t="s">
        <v>253</v>
      </c>
      <c r="G60" t="s">
        <v>515</v>
      </c>
      <c r="H60" t="s">
        <v>515</v>
      </c>
      <c r="I60" t="s">
        <v>515</v>
      </c>
      <c r="J60" t="s">
        <v>515</v>
      </c>
      <c r="L60" s="2">
        <v>0</v>
      </c>
      <c r="M60" s="2">
        <v>0</v>
      </c>
      <c r="N60" s="2">
        <v>0</v>
      </c>
      <c r="O60" s="2">
        <v>27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27</v>
      </c>
      <c r="V60" t="s">
        <v>71</v>
      </c>
    </row>
    <row r="61" spans="1:22" hidden="1" x14ac:dyDescent="0.25">
      <c r="A61" t="s">
        <v>492</v>
      </c>
      <c r="B61" s="1" t="s">
        <v>516</v>
      </c>
      <c r="C61" t="s">
        <v>1</v>
      </c>
      <c r="D61" t="s">
        <v>251</v>
      </c>
      <c r="E61" t="s">
        <v>252</v>
      </c>
      <c r="F61" t="s">
        <v>253</v>
      </c>
      <c r="G61" t="s">
        <v>517</v>
      </c>
      <c r="H61" t="s">
        <v>517</v>
      </c>
      <c r="I61" t="s">
        <v>517</v>
      </c>
      <c r="J61" t="s">
        <v>517</v>
      </c>
      <c r="L61" s="2">
        <v>0</v>
      </c>
      <c r="M61" s="2">
        <v>0</v>
      </c>
      <c r="N61" s="2">
        <v>0</v>
      </c>
      <c r="O61" s="2">
        <v>6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6</v>
      </c>
      <c r="V61" t="s">
        <v>71</v>
      </c>
    </row>
    <row r="62" spans="1:22" hidden="1" x14ac:dyDescent="0.25">
      <c r="A62" t="s">
        <v>492</v>
      </c>
      <c r="B62" s="1" t="s">
        <v>518</v>
      </c>
      <c r="C62" t="s">
        <v>1</v>
      </c>
      <c r="D62" t="s">
        <v>251</v>
      </c>
      <c r="E62" t="s">
        <v>252</v>
      </c>
      <c r="F62" t="s">
        <v>253</v>
      </c>
      <c r="G62" t="s">
        <v>519</v>
      </c>
      <c r="H62" t="s">
        <v>519</v>
      </c>
      <c r="I62" t="s">
        <v>519</v>
      </c>
      <c r="J62" t="s">
        <v>519</v>
      </c>
      <c r="L62" s="2">
        <v>0</v>
      </c>
      <c r="M62" s="2">
        <v>0</v>
      </c>
      <c r="N62" s="2">
        <v>0</v>
      </c>
      <c r="O62" s="2">
        <v>19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19</v>
      </c>
      <c r="V62" t="s">
        <v>71</v>
      </c>
    </row>
    <row r="63" spans="1:22" hidden="1" x14ac:dyDescent="0.25">
      <c r="A63" t="s">
        <v>492</v>
      </c>
      <c r="B63" s="1" t="s">
        <v>520</v>
      </c>
      <c r="C63" t="s">
        <v>1</v>
      </c>
      <c r="D63" t="s">
        <v>251</v>
      </c>
      <c r="E63" t="s">
        <v>252</v>
      </c>
      <c r="F63" t="s">
        <v>253</v>
      </c>
      <c r="G63" t="s">
        <v>521</v>
      </c>
      <c r="H63" t="s">
        <v>521</v>
      </c>
      <c r="I63" t="s">
        <v>521</v>
      </c>
      <c r="J63" t="s">
        <v>521</v>
      </c>
      <c r="L63" s="2">
        <v>0</v>
      </c>
      <c r="M63" s="2">
        <v>0</v>
      </c>
      <c r="N63" s="2">
        <v>0</v>
      </c>
      <c r="O63" s="2">
        <v>11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11</v>
      </c>
      <c r="V63" t="s">
        <v>71</v>
      </c>
    </row>
    <row r="64" spans="1:22" hidden="1" x14ac:dyDescent="0.25">
      <c r="A64" t="s">
        <v>492</v>
      </c>
      <c r="B64" s="1" t="s">
        <v>522</v>
      </c>
      <c r="C64" t="s">
        <v>1</v>
      </c>
      <c r="D64" t="s">
        <v>251</v>
      </c>
      <c r="E64" t="s">
        <v>252</v>
      </c>
      <c r="F64" t="s">
        <v>253</v>
      </c>
      <c r="G64" t="s">
        <v>523</v>
      </c>
      <c r="H64" t="s">
        <v>523</v>
      </c>
      <c r="I64" t="s">
        <v>523</v>
      </c>
      <c r="J64" t="s">
        <v>523</v>
      </c>
      <c r="L64" s="2">
        <v>0</v>
      </c>
      <c r="M64" s="2">
        <v>0</v>
      </c>
      <c r="N64" s="2">
        <v>0</v>
      </c>
      <c r="O64" s="2">
        <v>47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47</v>
      </c>
      <c r="V64" t="s">
        <v>71</v>
      </c>
    </row>
    <row r="65" spans="1:22" hidden="1" x14ac:dyDescent="0.25">
      <c r="A65" t="s">
        <v>492</v>
      </c>
      <c r="B65" s="1" t="s">
        <v>524</v>
      </c>
      <c r="C65" t="s">
        <v>1</v>
      </c>
      <c r="D65" t="s">
        <v>251</v>
      </c>
      <c r="E65" t="s">
        <v>252</v>
      </c>
      <c r="F65" t="s">
        <v>253</v>
      </c>
      <c r="G65" t="s">
        <v>525</v>
      </c>
      <c r="H65" t="s">
        <v>525</v>
      </c>
      <c r="I65" t="s">
        <v>525</v>
      </c>
      <c r="J65" t="s">
        <v>525</v>
      </c>
      <c r="L65" s="2">
        <v>0</v>
      </c>
      <c r="M65" s="2">
        <v>0</v>
      </c>
      <c r="N65" s="2">
        <v>0</v>
      </c>
      <c r="O65" s="2">
        <v>17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17</v>
      </c>
      <c r="V65" t="s">
        <v>71</v>
      </c>
    </row>
    <row r="66" spans="1:22" hidden="1" x14ac:dyDescent="0.25">
      <c r="A66" t="s">
        <v>492</v>
      </c>
      <c r="B66" s="1" t="s">
        <v>526</v>
      </c>
      <c r="C66" t="s">
        <v>1</v>
      </c>
      <c r="D66" t="s">
        <v>251</v>
      </c>
      <c r="E66" t="s">
        <v>252</v>
      </c>
      <c r="F66" t="s">
        <v>253</v>
      </c>
      <c r="G66" t="s">
        <v>527</v>
      </c>
      <c r="H66" t="s">
        <v>527</v>
      </c>
      <c r="I66" t="s">
        <v>527</v>
      </c>
      <c r="J66" t="s">
        <v>527</v>
      </c>
      <c r="L66" s="2">
        <v>0</v>
      </c>
      <c r="M66" s="2">
        <v>0</v>
      </c>
      <c r="N66" s="2">
        <v>0</v>
      </c>
      <c r="O66" s="2">
        <v>8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8</v>
      </c>
      <c r="V66" t="s">
        <v>71</v>
      </c>
    </row>
    <row r="67" spans="1:22" hidden="1" x14ac:dyDescent="0.25">
      <c r="A67" t="s">
        <v>492</v>
      </c>
      <c r="B67" s="1" t="s">
        <v>528</v>
      </c>
      <c r="C67" t="s">
        <v>1</v>
      </c>
      <c r="D67" t="s">
        <v>251</v>
      </c>
      <c r="E67" t="s">
        <v>252</v>
      </c>
      <c r="F67" t="s">
        <v>253</v>
      </c>
      <c r="G67" t="s">
        <v>529</v>
      </c>
      <c r="H67" t="s">
        <v>529</v>
      </c>
      <c r="I67" t="s">
        <v>529</v>
      </c>
      <c r="J67" t="s">
        <v>529</v>
      </c>
      <c r="L67" s="2">
        <v>0</v>
      </c>
      <c r="M67" s="2">
        <v>0</v>
      </c>
      <c r="N67" s="2">
        <v>0</v>
      </c>
      <c r="O67" s="2">
        <v>11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11</v>
      </c>
      <c r="V67" t="s">
        <v>71</v>
      </c>
    </row>
    <row r="68" spans="1:22" hidden="1" x14ac:dyDescent="0.25">
      <c r="A68" t="s">
        <v>492</v>
      </c>
      <c r="B68" s="1" t="s">
        <v>530</v>
      </c>
      <c r="C68" t="s">
        <v>1</v>
      </c>
      <c r="D68" t="s">
        <v>251</v>
      </c>
      <c r="E68" t="s">
        <v>252</v>
      </c>
      <c r="F68" t="s">
        <v>253</v>
      </c>
      <c r="G68" t="s">
        <v>531</v>
      </c>
      <c r="H68" t="s">
        <v>531</v>
      </c>
      <c r="I68" t="s">
        <v>531</v>
      </c>
      <c r="J68" t="s">
        <v>531</v>
      </c>
      <c r="L68" s="2">
        <v>0</v>
      </c>
      <c r="M68" s="2">
        <v>0</v>
      </c>
      <c r="N68" s="2">
        <v>0</v>
      </c>
      <c r="O68" s="2">
        <v>37.25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37.25</v>
      </c>
      <c r="V68" t="s">
        <v>71</v>
      </c>
    </row>
    <row r="69" spans="1:22" hidden="1" x14ac:dyDescent="0.25">
      <c r="A69" t="s">
        <v>492</v>
      </c>
      <c r="B69" s="1" t="s">
        <v>532</v>
      </c>
      <c r="C69" t="s">
        <v>1</v>
      </c>
      <c r="D69" t="s">
        <v>251</v>
      </c>
      <c r="E69" t="s">
        <v>252</v>
      </c>
      <c r="F69" t="s">
        <v>253</v>
      </c>
      <c r="G69" t="s">
        <v>533</v>
      </c>
      <c r="H69" t="s">
        <v>533</v>
      </c>
      <c r="I69" t="s">
        <v>533</v>
      </c>
      <c r="J69" t="s">
        <v>533</v>
      </c>
      <c r="L69" s="2">
        <v>0</v>
      </c>
      <c r="M69" s="2">
        <v>0</v>
      </c>
      <c r="N69" s="2">
        <v>0</v>
      </c>
      <c r="O69" s="2">
        <v>7.25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7.25</v>
      </c>
      <c r="V69" t="s">
        <v>71</v>
      </c>
    </row>
    <row r="70" spans="1:22" hidden="1" x14ac:dyDescent="0.25">
      <c r="A70" t="s">
        <v>534</v>
      </c>
      <c r="B70" s="1" t="s">
        <v>535</v>
      </c>
      <c r="C70" t="s">
        <v>1</v>
      </c>
      <c r="D70" t="s">
        <v>251</v>
      </c>
      <c r="E70" t="s">
        <v>252</v>
      </c>
      <c r="F70" t="s">
        <v>253</v>
      </c>
      <c r="G70" t="s">
        <v>536</v>
      </c>
      <c r="H70" t="s">
        <v>536</v>
      </c>
      <c r="I70" t="s">
        <v>536</v>
      </c>
      <c r="J70" t="s">
        <v>536</v>
      </c>
      <c r="L70" s="2">
        <v>0</v>
      </c>
      <c r="M70" s="2">
        <v>0</v>
      </c>
      <c r="N70" s="2">
        <v>0</v>
      </c>
      <c r="O70" s="2">
        <v>7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7</v>
      </c>
      <c r="V70" t="s">
        <v>71</v>
      </c>
    </row>
    <row r="71" spans="1:22" hidden="1" x14ac:dyDescent="0.25">
      <c r="A71" t="s">
        <v>534</v>
      </c>
      <c r="B71" s="1" t="s">
        <v>537</v>
      </c>
      <c r="C71" t="s">
        <v>1</v>
      </c>
      <c r="D71" t="s">
        <v>251</v>
      </c>
      <c r="E71" t="s">
        <v>252</v>
      </c>
      <c r="F71" t="s">
        <v>253</v>
      </c>
      <c r="G71" t="s">
        <v>538</v>
      </c>
      <c r="H71" t="s">
        <v>538</v>
      </c>
      <c r="I71" t="s">
        <v>538</v>
      </c>
      <c r="J71" t="s">
        <v>538</v>
      </c>
      <c r="L71" s="2">
        <v>0</v>
      </c>
      <c r="M71" s="2">
        <v>0</v>
      </c>
      <c r="N71" s="2">
        <v>0</v>
      </c>
      <c r="O71" s="2">
        <v>35.25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35.25</v>
      </c>
      <c r="V71" t="s">
        <v>71</v>
      </c>
    </row>
    <row r="72" spans="1:22" hidden="1" x14ac:dyDescent="0.25">
      <c r="A72" t="s">
        <v>534</v>
      </c>
      <c r="B72" s="1" t="s">
        <v>539</v>
      </c>
      <c r="C72" t="s">
        <v>1</v>
      </c>
      <c r="D72" t="s">
        <v>251</v>
      </c>
      <c r="E72" t="s">
        <v>252</v>
      </c>
      <c r="F72" t="s">
        <v>253</v>
      </c>
      <c r="G72" t="s">
        <v>540</v>
      </c>
      <c r="H72" t="s">
        <v>540</v>
      </c>
      <c r="I72" t="s">
        <v>540</v>
      </c>
      <c r="J72" t="s">
        <v>540</v>
      </c>
      <c r="L72" s="2">
        <v>0</v>
      </c>
      <c r="M72" s="2">
        <v>0</v>
      </c>
      <c r="N72" s="2">
        <v>0</v>
      </c>
      <c r="O72" s="2">
        <v>8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8</v>
      </c>
      <c r="V72" t="s">
        <v>71</v>
      </c>
    </row>
    <row r="73" spans="1:22" hidden="1" x14ac:dyDescent="0.25">
      <c r="A73" t="s">
        <v>534</v>
      </c>
      <c r="B73" s="1" t="s">
        <v>283</v>
      </c>
      <c r="C73" t="s">
        <v>1</v>
      </c>
      <c r="D73" t="s">
        <v>251</v>
      </c>
      <c r="E73" t="s">
        <v>252</v>
      </c>
      <c r="F73" t="s">
        <v>253</v>
      </c>
      <c r="G73" t="s">
        <v>541</v>
      </c>
      <c r="H73" t="s">
        <v>541</v>
      </c>
      <c r="I73" t="s">
        <v>541</v>
      </c>
      <c r="J73" t="s">
        <v>541</v>
      </c>
      <c r="L73" s="2">
        <v>0</v>
      </c>
      <c r="M73" s="2">
        <v>0</v>
      </c>
      <c r="N73" s="2">
        <v>0</v>
      </c>
      <c r="O73" s="2">
        <v>20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20</v>
      </c>
      <c r="V73" t="s">
        <v>71</v>
      </c>
    </row>
    <row r="74" spans="1:22" hidden="1" x14ac:dyDescent="0.25">
      <c r="A74" t="s">
        <v>534</v>
      </c>
      <c r="B74" s="1" t="s">
        <v>542</v>
      </c>
      <c r="C74" t="s">
        <v>1</v>
      </c>
      <c r="D74" t="s">
        <v>251</v>
      </c>
      <c r="E74" t="s">
        <v>252</v>
      </c>
      <c r="F74" t="s">
        <v>253</v>
      </c>
      <c r="G74" t="s">
        <v>543</v>
      </c>
      <c r="H74" t="s">
        <v>543</v>
      </c>
      <c r="I74" t="s">
        <v>543</v>
      </c>
      <c r="J74" t="s">
        <v>543</v>
      </c>
      <c r="L74" s="2">
        <v>0</v>
      </c>
      <c r="M74" s="2">
        <v>0</v>
      </c>
      <c r="N74" s="2">
        <v>0</v>
      </c>
      <c r="O74" s="2">
        <v>22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22</v>
      </c>
      <c r="V74" t="s">
        <v>71</v>
      </c>
    </row>
    <row r="75" spans="1:22" hidden="1" x14ac:dyDescent="0.25">
      <c r="A75" t="s">
        <v>534</v>
      </c>
      <c r="B75" s="1" t="s">
        <v>544</v>
      </c>
      <c r="C75" t="s">
        <v>1</v>
      </c>
      <c r="D75" t="s">
        <v>251</v>
      </c>
      <c r="E75" t="s">
        <v>252</v>
      </c>
      <c r="F75" t="s">
        <v>253</v>
      </c>
      <c r="G75" t="s">
        <v>545</v>
      </c>
      <c r="H75" t="s">
        <v>545</v>
      </c>
      <c r="I75" t="s">
        <v>545</v>
      </c>
      <c r="J75" t="s">
        <v>545</v>
      </c>
      <c r="L75" s="2">
        <v>0</v>
      </c>
      <c r="M75" s="2">
        <v>0</v>
      </c>
      <c r="N75" s="2">
        <v>0</v>
      </c>
      <c r="O75" s="2">
        <v>15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15</v>
      </c>
      <c r="V75" t="s">
        <v>71</v>
      </c>
    </row>
    <row r="76" spans="1:22" hidden="1" x14ac:dyDescent="0.25">
      <c r="A76" t="s">
        <v>534</v>
      </c>
      <c r="B76" s="1" t="s">
        <v>546</v>
      </c>
      <c r="C76" t="s">
        <v>1</v>
      </c>
      <c r="D76" t="s">
        <v>251</v>
      </c>
      <c r="E76" t="s">
        <v>252</v>
      </c>
      <c r="F76" t="s">
        <v>253</v>
      </c>
      <c r="G76" t="s">
        <v>547</v>
      </c>
      <c r="H76" t="s">
        <v>547</v>
      </c>
      <c r="I76" t="s">
        <v>547</v>
      </c>
      <c r="J76" t="s">
        <v>547</v>
      </c>
      <c r="L76" s="2">
        <v>0</v>
      </c>
      <c r="M76" s="2">
        <v>0</v>
      </c>
      <c r="N76" s="2">
        <v>0</v>
      </c>
      <c r="O76" s="2">
        <v>37.25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37.25</v>
      </c>
      <c r="V76" t="s">
        <v>71</v>
      </c>
    </row>
    <row r="77" spans="1:22" hidden="1" x14ac:dyDescent="0.25">
      <c r="A77" t="s">
        <v>534</v>
      </c>
      <c r="B77" s="1" t="s">
        <v>548</v>
      </c>
      <c r="C77" t="s">
        <v>1</v>
      </c>
      <c r="D77" t="s">
        <v>251</v>
      </c>
      <c r="E77" t="s">
        <v>252</v>
      </c>
      <c r="F77" t="s">
        <v>253</v>
      </c>
      <c r="G77" t="s">
        <v>549</v>
      </c>
      <c r="H77" t="s">
        <v>549</v>
      </c>
      <c r="I77" t="s">
        <v>549</v>
      </c>
      <c r="J77" t="s">
        <v>549</v>
      </c>
      <c r="L77" s="2">
        <v>0</v>
      </c>
      <c r="M77" s="2">
        <v>0</v>
      </c>
      <c r="N77" s="2">
        <v>0</v>
      </c>
      <c r="O77" s="2">
        <v>9.5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9.5</v>
      </c>
      <c r="V77" t="s">
        <v>71</v>
      </c>
    </row>
    <row r="78" spans="1:22" hidden="1" x14ac:dyDescent="0.25">
      <c r="A78" t="s">
        <v>534</v>
      </c>
      <c r="B78" s="1" t="s">
        <v>550</v>
      </c>
      <c r="C78" t="s">
        <v>1</v>
      </c>
      <c r="D78" t="s">
        <v>251</v>
      </c>
      <c r="E78" t="s">
        <v>252</v>
      </c>
      <c r="F78" t="s">
        <v>253</v>
      </c>
      <c r="G78" t="s">
        <v>551</v>
      </c>
      <c r="H78" t="s">
        <v>551</v>
      </c>
      <c r="I78" t="s">
        <v>551</v>
      </c>
      <c r="J78" t="s">
        <v>551</v>
      </c>
      <c r="L78" s="2">
        <v>0</v>
      </c>
      <c r="M78" s="2">
        <v>0</v>
      </c>
      <c r="N78" s="2">
        <v>0</v>
      </c>
      <c r="O78" s="2">
        <v>22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22</v>
      </c>
      <c r="V78" t="s">
        <v>71</v>
      </c>
    </row>
    <row r="79" spans="1:22" hidden="1" x14ac:dyDescent="0.25">
      <c r="A79" t="s">
        <v>534</v>
      </c>
      <c r="B79" s="1" t="s">
        <v>552</v>
      </c>
      <c r="C79" t="s">
        <v>1</v>
      </c>
      <c r="D79" t="s">
        <v>251</v>
      </c>
      <c r="E79" t="s">
        <v>252</v>
      </c>
      <c r="F79" t="s">
        <v>253</v>
      </c>
      <c r="G79" t="s">
        <v>553</v>
      </c>
      <c r="H79" t="s">
        <v>553</v>
      </c>
      <c r="I79" t="s">
        <v>553</v>
      </c>
      <c r="J79" t="s">
        <v>553</v>
      </c>
      <c r="L79" s="2">
        <v>0</v>
      </c>
      <c r="M79" s="2">
        <v>0</v>
      </c>
      <c r="N79" s="2">
        <v>0</v>
      </c>
      <c r="O79" s="2">
        <v>18.25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18.25</v>
      </c>
      <c r="V79" t="s">
        <v>71</v>
      </c>
    </row>
    <row r="80" spans="1:22" hidden="1" x14ac:dyDescent="0.25">
      <c r="A80" t="s">
        <v>534</v>
      </c>
      <c r="B80" s="1" t="s">
        <v>552</v>
      </c>
      <c r="C80" t="s">
        <v>1</v>
      </c>
      <c r="D80" t="s">
        <v>251</v>
      </c>
      <c r="E80" t="s">
        <v>252</v>
      </c>
      <c r="F80" t="s">
        <v>253</v>
      </c>
      <c r="G80" t="s">
        <v>554</v>
      </c>
      <c r="H80" t="s">
        <v>554</v>
      </c>
      <c r="I80" t="s">
        <v>554</v>
      </c>
      <c r="J80" t="s">
        <v>554</v>
      </c>
      <c r="L80" s="2">
        <v>0</v>
      </c>
      <c r="M80" s="2">
        <v>0</v>
      </c>
      <c r="N80" s="2">
        <v>0</v>
      </c>
      <c r="O80" s="2">
        <v>25.5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25.5</v>
      </c>
      <c r="V80" t="s">
        <v>71</v>
      </c>
    </row>
    <row r="81" spans="1:22" hidden="1" x14ac:dyDescent="0.25">
      <c r="A81" t="s">
        <v>534</v>
      </c>
      <c r="B81" s="1" t="s">
        <v>315</v>
      </c>
      <c r="C81" t="s">
        <v>1</v>
      </c>
      <c r="D81" t="s">
        <v>251</v>
      </c>
      <c r="E81" t="s">
        <v>252</v>
      </c>
      <c r="F81" t="s">
        <v>253</v>
      </c>
      <c r="G81" t="s">
        <v>555</v>
      </c>
      <c r="H81" t="s">
        <v>555</v>
      </c>
      <c r="I81" t="s">
        <v>555</v>
      </c>
      <c r="J81" t="s">
        <v>555</v>
      </c>
      <c r="L81" s="2">
        <v>0</v>
      </c>
      <c r="M81" s="2">
        <v>0</v>
      </c>
      <c r="N81" s="2">
        <v>0</v>
      </c>
      <c r="O81" s="2">
        <v>18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18</v>
      </c>
      <c r="V81" t="s">
        <v>71</v>
      </c>
    </row>
    <row r="82" spans="1:22" hidden="1" x14ac:dyDescent="0.25">
      <c r="A82" t="s">
        <v>534</v>
      </c>
      <c r="B82" s="1" t="s">
        <v>556</v>
      </c>
      <c r="C82" t="s">
        <v>1</v>
      </c>
      <c r="D82" t="s">
        <v>251</v>
      </c>
      <c r="E82" t="s">
        <v>252</v>
      </c>
      <c r="F82" t="s">
        <v>253</v>
      </c>
      <c r="G82" t="s">
        <v>557</v>
      </c>
      <c r="H82" t="s">
        <v>557</v>
      </c>
      <c r="I82" t="s">
        <v>557</v>
      </c>
      <c r="J82" t="s">
        <v>557</v>
      </c>
      <c r="L82" s="2">
        <v>0</v>
      </c>
      <c r="M82" s="2">
        <v>0</v>
      </c>
      <c r="N82" s="2">
        <v>0</v>
      </c>
      <c r="O82" s="2">
        <v>36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36</v>
      </c>
      <c r="V82" t="s">
        <v>71</v>
      </c>
    </row>
    <row r="83" spans="1:22" hidden="1" x14ac:dyDescent="0.25">
      <c r="A83" t="s">
        <v>534</v>
      </c>
      <c r="B83" s="1" t="s">
        <v>558</v>
      </c>
      <c r="C83" t="s">
        <v>1</v>
      </c>
      <c r="D83" t="s">
        <v>251</v>
      </c>
      <c r="E83" t="s">
        <v>252</v>
      </c>
      <c r="F83" t="s">
        <v>253</v>
      </c>
      <c r="G83" t="s">
        <v>559</v>
      </c>
      <c r="H83" t="s">
        <v>559</v>
      </c>
      <c r="I83" t="s">
        <v>559</v>
      </c>
      <c r="J83" t="s">
        <v>559</v>
      </c>
      <c r="L83" s="2">
        <v>0</v>
      </c>
      <c r="M83" s="2">
        <v>0</v>
      </c>
      <c r="N83" s="2">
        <v>0</v>
      </c>
      <c r="O83" s="2">
        <v>7.25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7.25</v>
      </c>
      <c r="V83" t="s">
        <v>71</v>
      </c>
    </row>
    <row r="84" spans="1:22" hidden="1" x14ac:dyDescent="0.25">
      <c r="A84" t="s">
        <v>534</v>
      </c>
      <c r="B84" s="1" t="s">
        <v>560</v>
      </c>
      <c r="C84" t="s">
        <v>1</v>
      </c>
      <c r="D84" t="s">
        <v>251</v>
      </c>
      <c r="E84" t="s">
        <v>252</v>
      </c>
      <c r="F84" t="s">
        <v>253</v>
      </c>
      <c r="G84" t="s">
        <v>561</v>
      </c>
      <c r="H84" t="s">
        <v>561</v>
      </c>
      <c r="I84" t="s">
        <v>561</v>
      </c>
      <c r="J84" t="s">
        <v>561</v>
      </c>
      <c r="L84" s="2">
        <v>0</v>
      </c>
      <c r="M84" s="2">
        <v>0</v>
      </c>
      <c r="N84" s="2">
        <v>0</v>
      </c>
      <c r="O84" s="2">
        <v>25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25</v>
      </c>
      <c r="V84" t="s">
        <v>71</v>
      </c>
    </row>
    <row r="85" spans="1:22" hidden="1" x14ac:dyDescent="0.25">
      <c r="A85" t="s">
        <v>534</v>
      </c>
      <c r="B85" s="1" t="s">
        <v>562</v>
      </c>
      <c r="C85" t="s">
        <v>1</v>
      </c>
      <c r="D85" t="s">
        <v>251</v>
      </c>
      <c r="E85" t="s">
        <v>252</v>
      </c>
      <c r="F85" t="s">
        <v>253</v>
      </c>
      <c r="G85" t="s">
        <v>563</v>
      </c>
      <c r="H85" t="s">
        <v>563</v>
      </c>
      <c r="I85" t="s">
        <v>563</v>
      </c>
      <c r="J85" t="s">
        <v>563</v>
      </c>
      <c r="L85" s="2">
        <v>0</v>
      </c>
      <c r="M85" s="2">
        <v>0</v>
      </c>
      <c r="N85" s="2">
        <v>0</v>
      </c>
      <c r="O85" s="2">
        <v>14.75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14.75</v>
      </c>
      <c r="V85" t="s">
        <v>71</v>
      </c>
    </row>
    <row r="86" spans="1:22" hidden="1" x14ac:dyDescent="0.25">
      <c r="A86" t="s">
        <v>534</v>
      </c>
      <c r="B86" s="1" t="s">
        <v>564</v>
      </c>
      <c r="C86" t="s">
        <v>1</v>
      </c>
      <c r="D86" t="s">
        <v>251</v>
      </c>
      <c r="E86" t="s">
        <v>252</v>
      </c>
      <c r="F86" t="s">
        <v>253</v>
      </c>
      <c r="G86" t="s">
        <v>565</v>
      </c>
      <c r="H86" t="s">
        <v>565</v>
      </c>
      <c r="I86" t="s">
        <v>565</v>
      </c>
      <c r="J86" t="s">
        <v>565</v>
      </c>
      <c r="L86" s="2">
        <v>0</v>
      </c>
      <c r="M86" s="2">
        <v>0</v>
      </c>
      <c r="N86" s="2">
        <v>0</v>
      </c>
      <c r="O86" s="2">
        <v>23.25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23.25</v>
      </c>
      <c r="V86" t="s">
        <v>71</v>
      </c>
    </row>
    <row r="87" spans="1:22" hidden="1" x14ac:dyDescent="0.25">
      <c r="A87" t="s">
        <v>534</v>
      </c>
      <c r="B87" s="1" t="s">
        <v>566</v>
      </c>
      <c r="C87" t="s">
        <v>1</v>
      </c>
      <c r="D87" t="s">
        <v>251</v>
      </c>
      <c r="E87" t="s">
        <v>252</v>
      </c>
      <c r="F87" t="s">
        <v>253</v>
      </c>
      <c r="G87" t="s">
        <v>567</v>
      </c>
      <c r="H87" t="s">
        <v>567</v>
      </c>
      <c r="I87" t="s">
        <v>567</v>
      </c>
      <c r="J87" t="s">
        <v>567</v>
      </c>
      <c r="L87" s="2">
        <v>0</v>
      </c>
      <c r="M87" s="2">
        <v>0</v>
      </c>
      <c r="N87" s="2">
        <v>0</v>
      </c>
      <c r="O87" s="2">
        <v>9.5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9.5</v>
      </c>
      <c r="V87" t="s">
        <v>71</v>
      </c>
    </row>
    <row r="88" spans="1:22" hidden="1" x14ac:dyDescent="0.25">
      <c r="A88" t="s">
        <v>534</v>
      </c>
      <c r="B88" s="1" t="s">
        <v>342</v>
      </c>
      <c r="C88" t="s">
        <v>1</v>
      </c>
      <c r="D88" t="s">
        <v>251</v>
      </c>
      <c r="E88" t="s">
        <v>252</v>
      </c>
      <c r="F88" t="s">
        <v>253</v>
      </c>
      <c r="G88" t="s">
        <v>568</v>
      </c>
      <c r="H88" t="s">
        <v>568</v>
      </c>
      <c r="I88" t="s">
        <v>568</v>
      </c>
      <c r="J88" t="s">
        <v>568</v>
      </c>
      <c r="L88" s="2">
        <v>0</v>
      </c>
      <c r="M88" s="2">
        <v>0</v>
      </c>
      <c r="N88" s="2">
        <v>0</v>
      </c>
      <c r="O88" s="2">
        <v>22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22</v>
      </c>
      <c r="V88" t="s">
        <v>71</v>
      </c>
    </row>
    <row r="89" spans="1:22" hidden="1" x14ac:dyDescent="0.25">
      <c r="A89" t="s">
        <v>534</v>
      </c>
      <c r="B89" s="1" t="s">
        <v>569</v>
      </c>
      <c r="C89" t="s">
        <v>1</v>
      </c>
      <c r="D89" t="s">
        <v>251</v>
      </c>
      <c r="E89" t="s">
        <v>252</v>
      </c>
      <c r="F89" t="s">
        <v>253</v>
      </c>
      <c r="G89" t="s">
        <v>570</v>
      </c>
      <c r="H89" t="s">
        <v>570</v>
      </c>
      <c r="I89" t="s">
        <v>570</v>
      </c>
      <c r="J89" t="s">
        <v>570</v>
      </c>
      <c r="L89" s="2">
        <v>0</v>
      </c>
      <c r="M89" s="2">
        <v>0</v>
      </c>
      <c r="N89" s="2">
        <v>0</v>
      </c>
      <c r="O89" s="2">
        <v>10.75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10.75</v>
      </c>
      <c r="V89" t="s">
        <v>71</v>
      </c>
    </row>
    <row r="90" spans="1:22" hidden="1" x14ac:dyDescent="0.25">
      <c r="A90" t="s">
        <v>534</v>
      </c>
      <c r="B90" s="1" t="s">
        <v>571</v>
      </c>
      <c r="C90" t="s">
        <v>1</v>
      </c>
      <c r="D90" t="s">
        <v>251</v>
      </c>
      <c r="E90" t="s">
        <v>252</v>
      </c>
      <c r="F90" t="s">
        <v>253</v>
      </c>
      <c r="G90" t="s">
        <v>572</v>
      </c>
      <c r="H90" t="s">
        <v>572</v>
      </c>
      <c r="I90" t="s">
        <v>572</v>
      </c>
      <c r="J90" t="s">
        <v>572</v>
      </c>
      <c r="L90" s="2">
        <v>0</v>
      </c>
      <c r="M90" s="2">
        <v>0</v>
      </c>
      <c r="N90" s="2">
        <v>0</v>
      </c>
      <c r="O90" s="2">
        <v>2.25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2.25</v>
      </c>
      <c r="V90" t="s">
        <v>71</v>
      </c>
    </row>
    <row r="91" spans="1:22" hidden="1" x14ac:dyDescent="0.25">
      <c r="A91" t="s">
        <v>534</v>
      </c>
      <c r="B91" s="1" t="s">
        <v>286</v>
      </c>
      <c r="C91" t="s">
        <v>1</v>
      </c>
      <c r="D91" t="s">
        <v>251</v>
      </c>
      <c r="E91" t="s">
        <v>252</v>
      </c>
      <c r="F91" t="s">
        <v>253</v>
      </c>
      <c r="G91" t="s">
        <v>573</v>
      </c>
      <c r="H91" t="s">
        <v>573</v>
      </c>
      <c r="I91" t="s">
        <v>573</v>
      </c>
      <c r="J91" t="s">
        <v>573</v>
      </c>
      <c r="L91" s="2">
        <v>0</v>
      </c>
      <c r="M91" s="2">
        <v>0</v>
      </c>
      <c r="N91" s="2">
        <v>0</v>
      </c>
      <c r="O91" s="2">
        <v>12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12</v>
      </c>
      <c r="V91" t="s">
        <v>71</v>
      </c>
    </row>
    <row r="92" spans="1:22" hidden="1" x14ac:dyDescent="0.25">
      <c r="A92" t="s">
        <v>534</v>
      </c>
      <c r="B92" s="1" t="s">
        <v>574</v>
      </c>
      <c r="C92" t="s">
        <v>1</v>
      </c>
      <c r="D92" t="s">
        <v>251</v>
      </c>
      <c r="E92" t="s">
        <v>252</v>
      </c>
      <c r="F92" t="s">
        <v>253</v>
      </c>
      <c r="G92" t="s">
        <v>575</v>
      </c>
      <c r="H92" t="s">
        <v>575</v>
      </c>
      <c r="I92" t="s">
        <v>575</v>
      </c>
      <c r="J92" t="s">
        <v>575</v>
      </c>
      <c r="L92" s="2">
        <v>0</v>
      </c>
      <c r="M92" s="2">
        <v>0</v>
      </c>
      <c r="N92" s="2">
        <v>0</v>
      </c>
      <c r="O92" s="2">
        <v>12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12</v>
      </c>
      <c r="V92" t="s">
        <v>71</v>
      </c>
    </row>
    <row r="93" spans="1:22" hidden="1" x14ac:dyDescent="0.25">
      <c r="A93" t="s">
        <v>534</v>
      </c>
      <c r="B93" s="1" t="s">
        <v>576</v>
      </c>
      <c r="C93" t="s">
        <v>1</v>
      </c>
      <c r="D93" t="s">
        <v>251</v>
      </c>
      <c r="E93" t="s">
        <v>252</v>
      </c>
      <c r="F93" t="s">
        <v>253</v>
      </c>
      <c r="G93" t="s">
        <v>577</v>
      </c>
      <c r="H93" t="s">
        <v>577</v>
      </c>
      <c r="I93" t="s">
        <v>577</v>
      </c>
      <c r="J93" t="s">
        <v>577</v>
      </c>
      <c r="L93" s="2">
        <v>0</v>
      </c>
      <c r="M93" s="2">
        <v>0</v>
      </c>
      <c r="N93" s="2">
        <v>0</v>
      </c>
      <c r="O93" s="2">
        <v>13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13</v>
      </c>
      <c r="V93" t="s">
        <v>71</v>
      </c>
    </row>
    <row r="94" spans="1:22" hidden="1" x14ac:dyDescent="0.25">
      <c r="A94" t="s">
        <v>534</v>
      </c>
      <c r="B94" s="1" t="s">
        <v>578</v>
      </c>
      <c r="C94" t="s">
        <v>1</v>
      </c>
      <c r="D94" t="s">
        <v>251</v>
      </c>
      <c r="E94" t="s">
        <v>252</v>
      </c>
      <c r="F94" t="s">
        <v>253</v>
      </c>
      <c r="G94" t="s">
        <v>579</v>
      </c>
      <c r="H94" t="s">
        <v>579</v>
      </c>
      <c r="I94" t="s">
        <v>579</v>
      </c>
      <c r="J94" t="s">
        <v>579</v>
      </c>
      <c r="L94" s="2">
        <v>0</v>
      </c>
      <c r="M94" s="2">
        <v>0</v>
      </c>
      <c r="N94" s="2">
        <v>0</v>
      </c>
      <c r="O94" s="2">
        <v>10.25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10.25</v>
      </c>
      <c r="V94" t="s">
        <v>71</v>
      </c>
    </row>
    <row r="95" spans="1:22" hidden="1" x14ac:dyDescent="0.25">
      <c r="A95" t="s">
        <v>534</v>
      </c>
      <c r="B95" s="1" t="s">
        <v>580</v>
      </c>
      <c r="C95" t="s">
        <v>1</v>
      </c>
      <c r="D95" t="s">
        <v>251</v>
      </c>
      <c r="E95" t="s">
        <v>252</v>
      </c>
      <c r="F95" t="s">
        <v>253</v>
      </c>
      <c r="G95" t="s">
        <v>581</v>
      </c>
      <c r="H95" t="s">
        <v>581</v>
      </c>
      <c r="I95" t="s">
        <v>581</v>
      </c>
      <c r="J95" t="s">
        <v>581</v>
      </c>
      <c r="L95" s="2">
        <v>0</v>
      </c>
      <c r="M95" s="2">
        <v>0</v>
      </c>
      <c r="N95" s="2">
        <v>0</v>
      </c>
      <c r="O95" s="2">
        <v>29.75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29.75</v>
      </c>
      <c r="V95" t="s">
        <v>71</v>
      </c>
    </row>
    <row r="96" spans="1:22" s="2" customFormat="1" hidden="1" x14ac:dyDescent="0.25">
      <c r="A96" t="s">
        <v>87</v>
      </c>
      <c r="B96" s="1" t="s">
        <v>254</v>
      </c>
      <c r="C96" t="s">
        <v>1</v>
      </c>
      <c r="D96" s="1" t="s">
        <v>251</v>
      </c>
      <c r="E96" t="s">
        <v>252</v>
      </c>
      <c r="F96" t="s">
        <v>253</v>
      </c>
      <c r="G96">
        <v>1377</v>
      </c>
      <c r="H96">
        <v>1377</v>
      </c>
      <c r="I96">
        <v>1377</v>
      </c>
      <c r="J96">
        <v>1377</v>
      </c>
      <c r="K96"/>
      <c r="L96" s="2">
        <v>0</v>
      </c>
      <c r="M96" s="2">
        <v>0</v>
      </c>
      <c r="N96" s="2">
        <v>0</v>
      </c>
      <c r="O96" s="2">
        <v>4.25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f>+Tabla3[[#This Row],[V GRAVADAS]]</f>
        <v>4.25</v>
      </c>
      <c r="V96">
        <v>2</v>
      </c>
    </row>
    <row r="97" spans="1:22" hidden="1" x14ac:dyDescent="0.25">
      <c r="A97" t="s">
        <v>87</v>
      </c>
      <c r="B97" s="1" t="s">
        <v>255</v>
      </c>
      <c r="C97" t="s">
        <v>1</v>
      </c>
      <c r="D97" s="1" t="s">
        <v>251</v>
      </c>
      <c r="E97" t="s">
        <v>252</v>
      </c>
      <c r="F97" t="s">
        <v>253</v>
      </c>
      <c r="G97">
        <v>1378</v>
      </c>
      <c r="H97">
        <v>1378</v>
      </c>
      <c r="I97">
        <v>1378</v>
      </c>
      <c r="J97">
        <v>1378</v>
      </c>
      <c r="L97" s="2">
        <v>0</v>
      </c>
      <c r="M97" s="2">
        <v>0</v>
      </c>
      <c r="N97" s="2">
        <v>0</v>
      </c>
      <c r="O97" s="2">
        <v>10.75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f>+Tabla3[[#This Row],[V GRAVADAS]]</f>
        <v>10.75</v>
      </c>
      <c r="V97">
        <v>2</v>
      </c>
    </row>
    <row r="98" spans="1:22" hidden="1" x14ac:dyDescent="0.25">
      <c r="A98" t="s">
        <v>87</v>
      </c>
      <c r="B98" s="1" t="s">
        <v>256</v>
      </c>
      <c r="C98" t="s">
        <v>1</v>
      </c>
      <c r="D98" s="1" t="s">
        <v>251</v>
      </c>
      <c r="E98" t="s">
        <v>252</v>
      </c>
      <c r="F98" t="s">
        <v>253</v>
      </c>
      <c r="G98">
        <v>1379</v>
      </c>
      <c r="H98">
        <v>1379</v>
      </c>
      <c r="I98">
        <v>1379</v>
      </c>
      <c r="J98">
        <v>1379</v>
      </c>
      <c r="L98" s="2">
        <v>0</v>
      </c>
      <c r="M98" s="2">
        <v>0</v>
      </c>
      <c r="N98" s="2">
        <v>0</v>
      </c>
      <c r="O98" s="2">
        <v>20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f>+Tabla3[[#This Row],[V GRAVADAS]]</f>
        <v>20</v>
      </c>
      <c r="V98">
        <v>2</v>
      </c>
    </row>
    <row r="99" spans="1:22" hidden="1" x14ac:dyDescent="0.25">
      <c r="A99" t="s">
        <v>87</v>
      </c>
      <c r="B99" s="1" t="s">
        <v>257</v>
      </c>
      <c r="C99" t="s">
        <v>1</v>
      </c>
      <c r="D99" s="1" t="s">
        <v>251</v>
      </c>
      <c r="E99" t="s">
        <v>252</v>
      </c>
      <c r="F99" t="s">
        <v>253</v>
      </c>
      <c r="G99">
        <v>1380</v>
      </c>
      <c r="H99">
        <v>1380</v>
      </c>
      <c r="I99">
        <v>1380</v>
      </c>
      <c r="J99">
        <v>1380</v>
      </c>
      <c r="L99" s="2">
        <v>0</v>
      </c>
      <c r="M99" s="2">
        <v>0</v>
      </c>
      <c r="N99" s="2">
        <v>0</v>
      </c>
      <c r="O99" s="2">
        <v>23.5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f>+Tabla3[[#This Row],[V GRAVADAS]]</f>
        <v>23.5</v>
      </c>
      <c r="V99">
        <v>2</v>
      </c>
    </row>
    <row r="100" spans="1:22" hidden="1" x14ac:dyDescent="0.25">
      <c r="A100" t="s">
        <v>87</v>
      </c>
      <c r="B100" s="1" t="s">
        <v>258</v>
      </c>
      <c r="C100" t="s">
        <v>1</v>
      </c>
      <c r="D100" s="1" t="s">
        <v>251</v>
      </c>
      <c r="E100" t="s">
        <v>252</v>
      </c>
      <c r="F100" t="s">
        <v>253</v>
      </c>
      <c r="G100">
        <v>1381</v>
      </c>
      <c r="H100">
        <v>1381</v>
      </c>
      <c r="I100">
        <v>1381</v>
      </c>
      <c r="J100">
        <v>1381</v>
      </c>
      <c r="L100" s="2">
        <v>0</v>
      </c>
      <c r="M100" s="2">
        <v>0</v>
      </c>
      <c r="N100" s="2">
        <v>0</v>
      </c>
      <c r="O100" s="2">
        <v>20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f>+Tabla3[[#This Row],[V GRAVADAS]]</f>
        <v>20</v>
      </c>
      <c r="V100">
        <v>2</v>
      </c>
    </row>
    <row r="101" spans="1:22" hidden="1" x14ac:dyDescent="0.25">
      <c r="A101" t="s">
        <v>87</v>
      </c>
      <c r="B101" s="1" t="s">
        <v>259</v>
      </c>
      <c r="C101" t="s">
        <v>1</v>
      </c>
      <c r="D101" s="1" t="s">
        <v>251</v>
      </c>
      <c r="E101" t="s">
        <v>252</v>
      </c>
      <c r="F101" t="s">
        <v>253</v>
      </c>
      <c r="G101">
        <v>1382</v>
      </c>
      <c r="H101">
        <v>1382</v>
      </c>
      <c r="I101">
        <v>1382</v>
      </c>
      <c r="J101">
        <v>1382</v>
      </c>
      <c r="L101" s="2">
        <v>0</v>
      </c>
      <c r="M101" s="2">
        <v>0</v>
      </c>
      <c r="N101" s="2">
        <v>0</v>
      </c>
      <c r="O101" s="2">
        <v>35.75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f>+Tabla3[[#This Row],[V GRAVADAS]]</f>
        <v>35.75</v>
      </c>
      <c r="V101">
        <v>2</v>
      </c>
    </row>
    <row r="102" spans="1:22" hidden="1" x14ac:dyDescent="0.25">
      <c r="A102" t="s">
        <v>87</v>
      </c>
      <c r="B102" s="1" t="s">
        <v>260</v>
      </c>
      <c r="C102" t="s">
        <v>1</v>
      </c>
      <c r="D102" s="1" t="s">
        <v>251</v>
      </c>
      <c r="E102" t="s">
        <v>252</v>
      </c>
      <c r="F102" t="s">
        <v>253</v>
      </c>
      <c r="G102">
        <v>1383</v>
      </c>
      <c r="H102">
        <v>1383</v>
      </c>
      <c r="I102">
        <v>1383</v>
      </c>
      <c r="J102">
        <v>1383</v>
      </c>
      <c r="L102" s="2">
        <v>0</v>
      </c>
      <c r="M102" s="2">
        <v>0</v>
      </c>
      <c r="N102" s="2">
        <v>0</v>
      </c>
      <c r="O102" s="2">
        <v>10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f>+Tabla3[[#This Row],[V GRAVADAS]]</f>
        <v>10</v>
      </c>
      <c r="V102">
        <v>2</v>
      </c>
    </row>
    <row r="103" spans="1:22" hidden="1" x14ac:dyDescent="0.25">
      <c r="A103" t="s">
        <v>87</v>
      </c>
      <c r="B103" s="1" t="s">
        <v>261</v>
      </c>
      <c r="C103" t="s">
        <v>1</v>
      </c>
      <c r="D103" s="1" t="s">
        <v>251</v>
      </c>
      <c r="E103" t="s">
        <v>252</v>
      </c>
      <c r="F103" t="s">
        <v>253</v>
      </c>
      <c r="G103">
        <v>1384</v>
      </c>
      <c r="H103">
        <v>1384</v>
      </c>
      <c r="I103">
        <v>1384</v>
      </c>
      <c r="J103">
        <v>1384</v>
      </c>
      <c r="L103" s="2">
        <v>0</v>
      </c>
      <c r="M103" s="2">
        <v>0</v>
      </c>
      <c r="N103" s="2">
        <v>0</v>
      </c>
      <c r="O103" s="2">
        <v>22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f>+Tabla3[[#This Row],[V GRAVADAS]]</f>
        <v>22</v>
      </c>
      <c r="V103">
        <v>2</v>
      </c>
    </row>
    <row r="104" spans="1:22" hidden="1" x14ac:dyDescent="0.25">
      <c r="A104" t="s">
        <v>87</v>
      </c>
      <c r="B104" s="1" t="s">
        <v>262</v>
      </c>
      <c r="C104" t="s">
        <v>1</v>
      </c>
      <c r="D104" s="1" t="s">
        <v>251</v>
      </c>
      <c r="E104" t="s">
        <v>252</v>
      </c>
      <c r="F104" t="s">
        <v>253</v>
      </c>
      <c r="G104">
        <v>1385</v>
      </c>
      <c r="H104">
        <v>1385</v>
      </c>
      <c r="I104">
        <v>1385</v>
      </c>
      <c r="J104">
        <v>1385</v>
      </c>
      <c r="L104" s="2">
        <v>0</v>
      </c>
      <c r="M104" s="2">
        <v>0</v>
      </c>
      <c r="N104" s="2">
        <v>0</v>
      </c>
      <c r="O104" s="2">
        <v>10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f>+Tabla3[[#This Row],[V GRAVADAS]]</f>
        <v>10</v>
      </c>
      <c r="V104">
        <v>2</v>
      </c>
    </row>
    <row r="105" spans="1:22" hidden="1" x14ac:dyDescent="0.25">
      <c r="A105" t="s">
        <v>87</v>
      </c>
      <c r="B105" s="1" t="s">
        <v>263</v>
      </c>
      <c r="C105" t="s">
        <v>1</v>
      </c>
      <c r="D105" s="1" t="s">
        <v>251</v>
      </c>
      <c r="E105" t="s">
        <v>252</v>
      </c>
      <c r="F105" t="s">
        <v>253</v>
      </c>
      <c r="G105">
        <v>1386</v>
      </c>
      <c r="H105">
        <v>1386</v>
      </c>
      <c r="I105">
        <v>1386</v>
      </c>
      <c r="J105">
        <v>1386</v>
      </c>
      <c r="L105" s="2">
        <v>0</v>
      </c>
      <c r="M105" s="2">
        <v>0</v>
      </c>
      <c r="N105" s="2">
        <v>0</v>
      </c>
      <c r="O105" s="2">
        <v>26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f>+Tabla3[[#This Row],[V GRAVADAS]]</f>
        <v>26</v>
      </c>
      <c r="V105">
        <v>2</v>
      </c>
    </row>
    <row r="106" spans="1:22" hidden="1" x14ac:dyDescent="0.25">
      <c r="A106" t="s">
        <v>87</v>
      </c>
      <c r="B106" s="1" t="s">
        <v>264</v>
      </c>
      <c r="C106" t="s">
        <v>1</v>
      </c>
      <c r="D106" s="1" t="s">
        <v>251</v>
      </c>
      <c r="E106" t="s">
        <v>252</v>
      </c>
      <c r="F106" t="s">
        <v>253</v>
      </c>
      <c r="G106">
        <v>1387</v>
      </c>
      <c r="H106">
        <v>1387</v>
      </c>
      <c r="I106">
        <v>1387</v>
      </c>
      <c r="J106">
        <v>1387</v>
      </c>
      <c r="L106" s="2">
        <v>0</v>
      </c>
      <c r="M106" s="2">
        <v>0</v>
      </c>
      <c r="N106" s="2">
        <v>0</v>
      </c>
      <c r="O106" s="2">
        <v>14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f>+Tabla3[[#This Row],[V GRAVADAS]]</f>
        <v>14</v>
      </c>
      <c r="V106">
        <v>2</v>
      </c>
    </row>
    <row r="107" spans="1:22" hidden="1" x14ac:dyDescent="0.25">
      <c r="A107" t="s">
        <v>87</v>
      </c>
      <c r="B107" s="1" t="s">
        <v>265</v>
      </c>
      <c r="C107" t="s">
        <v>1</v>
      </c>
      <c r="D107" s="1" t="s">
        <v>251</v>
      </c>
      <c r="E107" t="s">
        <v>252</v>
      </c>
      <c r="F107" t="s">
        <v>253</v>
      </c>
      <c r="G107">
        <v>1388</v>
      </c>
      <c r="H107">
        <v>1388</v>
      </c>
      <c r="I107">
        <v>1388</v>
      </c>
      <c r="J107">
        <v>1388</v>
      </c>
      <c r="L107" s="2">
        <v>0</v>
      </c>
      <c r="M107" s="2">
        <v>0</v>
      </c>
      <c r="N107" s="2">
        <v>0</v>
      </c>
      <c r="O107" s="2">
        <v>18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f>+Tabla3[[#This Row],[V GRAVADAS]]</f>
        <v>18</v>
      </c>
      <c r="V107">
        <v>2</v>
      </c>
    </row>
    <row r="108" spans="1:22" hidden="1" x14ac:dyDescent="0.25">
      <c r="A108" t="s">
        <v>87</v>
      </c>
      <c r="B108" s="1" t="s">
        <v>266</v>
      </c>
      <c r="C108" t="s">
        <v>1</v>
      </c>
      <c r="D108" s="1" t="s">
        <v>251</v>
      </c>
      <c r="E108" t="s">
        <v>252</v>
      </c>
      <c r="F108" t="s">
        <v>253</v>
      </c>
      <c r="G108">
        <v>1389</v>
      </c>
      <c r="H108">
        <v>1389</v>
      </c>
      <c r="I108">
        <v>1389</v>
      </c>
      <c r="J108">
        <v>1389</v>
      </c>
      <c r="L108" s="2">
        <v>0</v>
      </c>
      <c r="M108" s="2">
        <v>0</v>
      </c>
      <c r="N108" s="2">
        <v>0</v>
      </c>
      <c r="O108" s="2">
        <v>10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f>+Tabla3[[#This Row],[V GRAVADAS]]</f>
        <v>10</v>
      </c>
      <c r="V108">
        <v>2</v>
      </c>
    </row>
    <row r="109" spans="1:22" hidden="1" x14ac:dyDescent="0.25">
      <c r="A109" t="s">
        <v>87</v>
      </c>
      <c r="B109" s="1" t="s">
        <v>267</v>
      </c>
      <c r="C109" t="s">
        <v>1</v>
      </c>
      <c r="D109" s="1" t="s">
        <v>251</v>
      </c>
      <c r="E109" t="s">
        <v>252</v>
      </c>
      <c r="F109" t="s">
        <v>253</v>
      </c>
      <c r="G109">
        <v>1390</v>
      </c>
      <c r="H109">
        <v>1390</v>
      </c>
      <c r="I109">
        <v>1390</v>
      </c>
      <c r="J109">
        <v>1390</v>
      </c>
      <c r="L109" s="2">
        <v>0</v>
      </c>
      <c r="M109" s="2">
        <v>0</v>
      </c>
      <c r="N109" s="2">
        <v>0</v>
      </c>
      <c r="O109" s="2">
        <v>4.25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f>+Tabla3[[#This Row],[V GRAVADAS]]</f>
        <v>4.25</v>
      </c>
      <c r="V109">
        <v>2</v>
      </c>
    </row>
    <row r="110" spans="1:22" hidden="1" x14ac:dyDescent="0.25">
      <c r="A110" t="s">
        <v>87</v>
      </c>
      <c r="B110" s="1" t="s">
        <v>268</v>
      </c>
      <c r="C110" t="s">
        <v>1</v>
      </c>
      <c r="D110" s="1" t="s">
        <v>251</v>
      </c>
      <c r="E110" t="s">
        <v>252</v>
      </c>
      <c r="F110" t="s">
        <v>253</v>
      </c>
      <c r="G110">
        <v>1391</v>
      </c>
      <c r="H110">
        <v>1391</v>
      </c>
      <c r="I110">
        <v>1391</v>
      </c>
      <c r="J110">
        <v>1391</v>
      </c>
      <c r="L110" s="2">
        <v>0</v>
      </c>
      <c r="M110" s="2">
        <v>0</v>
      </c>
      <c r="N110" s="2">
        <v>0</v>
      </c>
      <c r="O110" s="2">
        <v>6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f>+Tabla3[[#This Row],[V GRAVADAS]]</f>
        <v>6</v>
      </c>
      <c r="V110">
        <v>2</v>
      </c>
    </row>
    <row r="111" spans="1:22" hidden="1" x14ac:dyDescent="0.25">
      <c r="A111" t="s">
        <v>87</v>
      </c>
      <c r="B111" s="1" t="s">
        <v>269</v>
      </c>
      <c r="C111" t="s">
        <v>1</v>
      </c>
      <c r="D111" s="1" t="s">
        <v>251</v>
      </c>
      <c r="E111" t="s">
        <v>252</v>
      </c>
      <c r="F111" t="s">
        <v>253</v>
      </c>
      <c r="G111">
        <v>1392</v>
      </c>
      <c r="H111">
        <v>1392</v>
      </c>
      <c r="I111">
        <v>1392</v>
      </c>
      <c r="J111">
        <v>1392</v>
      </c>
      <c r="L111" s="2">
        <v>0</v>
      </c>
      <c r="M111" s="2">
        <v>0</v>
      </c>
      <c r="N111" s="2">
        <v>0</v>
      </c>
      <c r="O111" s="2">
        <v>32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f>+Tabla3[[#This Row],[V GRAVADAS]]</f>
        <v>32</v>
      </c>
      <c r="V111">
        <v>2</v>
      </c>
    </row>
    <row r="112" spans="1:22" hidden="1" x14ac:dyDescent="0.25">
      <c r="A112" t="s">
        <v>87</v>
      </c>
      <c r="B112" s="1" t="s">
        <v>270</v>
      </c>
      <c r="C112" t="s">
        <v>1</v>
      </c>
      <c r="D112" s="1" t="s">
        <v>251</v>
      </c>
      <c r="E112" t="s">
        <v>252</v>
      </c>
      <c r="F112" t="s">
        <v>253</v>
      </c>
      <c r="G112">
        <v>1393</v>
      </c>
      <c r="H112">
        <v>1393</v>
      </c>
      <c r="I112">
        <v>1393</v>
      </c>
      <c r="J112">
        <v>1393</v>
      </c>
      <c r="L112" s="2">
        <v>0</v>
      </c>
      <c r="M112" s="2">
        <v>0</v>
      </c>
      <c r="N112" s="2">
        <v>0</v>
      </c>
      <c r="O112" s="2">
        <v>10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f>+Tabla3[[#This Row],[V GRAVADAS]]</f>
        <v>10</v>
      </c>
      <c r="V112">
        <v>2</v>
      </c>
    </row>
    <row r="113" spans="1:22" hidden="1" x14ac:dyDescent="0.25">
      <c r="A113" t="s">
        <v>87</v>
      </c>
      <c r="B113" s="1" t="s">
        <v>271</v>
      </c>
      <c r="C113" t="s">
        <v>1</v>
      </c>
      <c r="D113" s="1" t="s">
        <v>251</v>
      </c>
      <c r="E113" t="s">
        <v>252</v>
      </c>
      <c r="F113" t="s">
        <v>253</v>
      </c>
      <c r="G113">
        <v>1394</v>
      </c>
      <c r="H113">
        <v>1394</v>
      </c>
      <c r="I113">
        <v>1394</v>
      </c>
      <c r="J113">
        <v>1394</v>
      </c>
      <c r="L113" s="2">
        <v>0</v>
      </c>
      <c r="M113" s="2">
        <v>0</v>
      </c>
      <c r="N113" s="2">
        <v>0</v>
      </c>
      <c r="O113" s="2">
        <v>3.25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f>+Tabla3[[#This Row],[V GRAVADAS]]</f>
        <v>3.25</v>
      </c>
      <c r="V113">
        <v>2</v>
      </c>
    </row>
    <row r="114" spans="1:22" hidden="1" x14ac:dyDescent="0.25">
      <c r="A114" t="s">
        <v>87</v>
      </c>
      <c r="B114" s="1" t="s">
        <v>272</v>
      </c>
      <c r="C114" t="s">
        <v>1</v>
      </c>
      <c r="D114" s="1" t="s">
        <v>251</v>
      </c>
      <c r="E114" t="s">
        <v>252</v>
      </c>
      <c r="F114" t="s">
        <v>253</v>
      </c>
      <c r="G114">
        <v>1395</v>
      </c>
      <c r="H114">
        <v>1395</v>
      </c>
      <c r="I114">
        <v>1395</v>
      </c>
      <c r="J114">
        <v>1395</v>
      </c>
      <c r="L114" s="2">
        <v>0</v>
      </c>
      <c r="M114" s="2">
        <v>0</v>
      </c>
      <c r="N114" s="2">
        <v>0</v>
      </c>
      <c r="O114" s="2">
        <v>8.5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f>+Tabla3[[#This Row],[V GRAVADAS]]</f>
        <v>8.5</v>
      </c>
      <c r="V114">
        <v>2</v>
      </c>
    </row>
    <row r="115" spans="1:22" hidden="1" x14ac:dyDescent="0.25">
      <c r="A115" t="s">
        <v>87</v>
      </c>
      <c r="B115" s="1" t="s">
        <v>273</v>
      </c>
      <c r="C115" t="s">
        <v>1</v>
      </c>
      <c r="D115" s="1" t="s">
        <v>251</v>
      </c>
      <c r="E115" t="s">
        <v>252</v>
      </c>
      <c r="F115" t="s">
        <v>253</v>
      </c>
      <c r="G115">
        <v>1396</v>
      </c>
      <c r="H115">
        <v>1396</v>
      </c>
      <c r="I115">
        <v>1396</v>
      </c>
      <c r="J115">
        <v>1396</v>
      </c>
      <c r="L115" s="2">
        <v>0</v>
      </c>
      <c r="M115" s="2">
        <v>0</v>
      </c>
      <c r="N115" s="2">
        <v>0</v>
      </c>
      <c r="O115" s="2">
        <v>4.25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f>+Tabla3[[#This Row],[V GRAVADAS]]</f>
        <v>4.25</v>
      </c>
      <c r="V115">
        <v>2</v>
      </c>
    </row>
    <row r="116" spans="1:22" hidden="1" x14ac:dyDescent="0.25">
      <c r="A116" t="s">
        <v>87</v>
      </c>
      <c r="B116" s="1" t="s">
        <v>274</v>
      </c>
      <c r="C116" t="s">
        <v>1</v>
      </c>
      <c r="D116" s="1" t="s">
        <v>251</v>
      </c>
      <c r="E116" t="s">
        <v>252</v>
      </c>
      <c r="F116" t="s">
        <v>253</v>
      </c>
      <c r="G116">
        <v>1397</v>
      </c>
      <c r="H116">
        <v>1397</v>
      </c>
      <c r="I116">
        <v>1397</v>
      </c>
      <c r="J116">
        <v>1397</v>
      </c>
      <c r="L116" s="2">
        <v>0</v>
      </c>
      <c r="M116" s="2">
        <v>0</v>
      </c>
      <c r="N116" s="2">
        <v>0</v>
      </c>
      <c r="O116" s="2">
        <v>10.75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f>+Tabla3[[#This Row],[V GRAVADAS]]</f>
        <v>10.75</v>
      </c>
      <c r="V116">
        <v>2</v>
      </c>
    </row>
    <row r="117" spans="1:22" hidden="1" x14ac:dyDescent="0.25">
      <c r="A117" t="s">
        <v>288</v>
      </c>
      <c r="B117" s="1" t="s">
        <v>289</v>
      </c>
      <c r="C117" t="s">
        <v>1</v>
      </c>
      <c r="D117" s="1" t="s">
        <v>251</v>
      </c>
      <c r="E117" t="s">
        <v>252</v>
      </c>
      <c r="F117" t="s">
        <v>253</v>
      </c>
      <c r="G117">
        <v>1398</v>
      </c>
      <c r="H117">
        <v>1398</v>
      </c>
      <c r="I117">
        <v>1398</v>
      </c>
      <c r="J117">
        <v>1398</v>
      </c>
      <c r="L117" s="2">
        <v>0</v>
      </c>
      <c r="M117" s="2">
        <v>0</v>
      </c>
      <c r="N117" s="2">
        <v>0</v>
      </c>
      <c r="O117" s="2">
        <v>10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f>+Tabla3[[#This Row],[V GRAVADAS]]</f>
        <v>10</v>
      </c>
      <c r="V117">
        <v>2</v>
      </c>
    </row>
    <row r="118" spans="1:22" hidden="1" x14ac:dyDescent="0.25">
      <c r="A118" t="s">
        <v>288</v>
      </c>
      <c r="B118" s="1" t="s">
        <v>290</v>
      </c>
      <c r="C118" t="s">
        <v>1</v>
      </c>
      <c r="D118" s="1" t="s">
        <v>251</v>
      </c>
      <c r="E118" t="s">
        <v>252</v>
      </c>
      <c r="F118" t="s">
        <v>253</v>
      </c>
      <c r="G118">
        <v>1399</v>
      </c>
      <c r="H118">
        <v>1399</v>
      </c>
      <c r="I118">
        <v>1399</v>
      </c>
      <c r="J118">
        <v>1399</v>
      </c>
      <c r="L118" s="2">
        <v>0</v>
      </c>
      <c r="M118" s="2">
        <v>0</v>
      </c>
      <c r="N118" s="2">
        <v>0</v>
      </c>
      <c r="O118" s="2">
        <v>6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f>+Tabla3[[#This Row],[V GRAVADAS]]</f>
        <v>6</v>
      </c>
      <c r="V118">
        <v>2</v>
      </c>
    </row>
    <row r="119" spans="1:22" hidden="1" x14ac:dyDescent="0.25">
      <c r="A119" t="s">
        <v>288</v>
      </c>
      <c r="B119" s="1" t="s">
        <v>291</v>
      </c>
      <c r="C119" t="s">
        <v>1</v>
      </c>
      <c r="D119" s="1" t="s">
        <v>251</v>
      </c>
      <c r="E119" t="s">
        <v>252</v>
      </c>
      <c r="F119" t="s">
        <v>253</v>
      </c>
      <c r="G119">
        <v>1400</v>
      </c>
      <c r="H119">
        <v>1400</v>
      </c>
      <c r="I119">
        <v>1400</v>
      </c>
      <c r="J119">
        <v>1400</v>
      </c>
      <c r="L119" s="2">
        <v>0</v>
      </c>
      <c r="M119" s="2">
        <v>0</v>
      </c>
      <c r="N119" s="2">
        <v>0</v>
      </c>
      <c r="O119" s="2">
        <v>23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f>+Tabla3[[#This Row],[V GRAVADAS]]</f>
        <v>23</v>
      </c>
      <c r="V119">
        <v>2</v>
      </c>
    </row>
    <row r="120" spans="1:22" hidden="1" x14ac:dyDescent="0.25">
      <c r="A120" t="s">
        <v>288</v>
      </c>
      <c r="B120" s="1" t="s">
        <v>292</v>
      </c>
      <c r="C120" t="s">
        <v>1</v>
      </c>
      <c r="D120" s="1" t="s">
        <v>251</v>
      </c>
      <c r="E120" t="s">
        <v>252</v>
      </c>
      <c r="F120" t="s">
        <v>253</v>
      </c>
      <c r="G120">
        <v>1401</v>
      </c>
      <c r="H120">
        <v>1401</v>
      </c>
      <c r="I120">
        <v>1401</v>
      </c>
      <c r="J120">
        <v>1401</v>
      </c>
      <c r="L120" s="2">
        <v>0</v>
      </c>
      <c r="M120" s="2">
        <v>0</v>
      </c>
      <c r="N120" s="2">
        <v>0</v>
      </c>
      <c r="O120" s="2">
        <v>4.25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f>+Tabla3[[#This Row],[V GRAVADAS]]</f>
        <v>4.25</v>
      </c>
      <c r="V120">
        <v>2</v>
      </c>
    </row>
    <row r="121" spans="1:22" hidden="1" x14ac:dyDescent="0.25">
      <c r="A121" t="s">
        <v>288</v>
      </c>
      <c r="B121" s="1" t="s">
        <v>293</v>
      </c>
      <c r="C121" t="s">
        <v>1</v>
      </c>
      <c r="D121" s="1" t="s">
        <v>251</v>
      </c>
      <c r="E121" t="s">
        <v>252</v>
      </c>
      <c r="F121" t="s">
        <v>253</v>
      </c>
      <c r="G121">
        <v>1402</v>
      </c>
      <c r="H121">
        <v>1402</v>
      </c>
      <c r="I121">
        <v>1402</v>
      </c>
      <c r="J121">
        <v>1402</v>
      </c>
      <c r="L121" s="2">
        <v>0</v>
      </c>
      <c r="M121" s="2">
        <v>0</v>
      </c>
      <c r="N121" s="2">
        <v>0</v>
      </c>
      <c r="O121" s="2">
        <v>34.5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f>+Tabla3[[#This Row],[V GRAVADAS]]</f>
        <v>34.5</v>
      </c>
      <c r="V121">
        <v>2</v>
      </c>
    </row>
    <row r="122" spans="1:22" hidden="1" x14ac:dyDescent="0.25">
      <c r="A122" t="s">
        <v>288</v>
      </c>
      <c r="B122" s="1" t="s">
        <v>294</v>
      </c>
      <c r="C122" t="s">
        <v>1</v>
      </c>
      <c r="D122" s="1" t="s">
        <v>251</v>
      </c>
      <c r="E122" t="s">
        <v>252</v>
      </c>
      <c r="F122" t="s">
        <v>253</v>
      </c>
      <c r="G122">
        <v>1403</v>
      </c>
      <c r="H122">
        <v>1403</v>
      </c>
      <c r="I122">
        <v>1403</v>
      </c>
      <c r="J122">
        <v>1403</v>
      </c>
      <c r="L122" s="2">
        <v>0</v>
      </c>
      <c r="M122" s="2">
        <v>0</v>
      </c>
      <c r="N122" s="2">
        <v>0</v>
      </c>
      <c r="O122" s="2">
        <v>22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f>+Tabla3[[#This Row],[V GRAVADAS]]</f>
        <v>22</v>
      </c>
      <c r="V122">
        <v>2</v>
      </c>
    </row>
    <row r="123" spans="1:22" hidden="1" x14ac:dyDescent="0.25">
      <c r="A123" t="s">
        <v>288</v>
      </c>
      <c r="B123" s="1" t="s">
        <v>295</v>
      </c>
      <c r="C123" t="s">
        <v>1</v>
      </c>
      <c r="D123" s="1" t="s">
        <v>251</v>
      </c>
      <c r="E123" t="s">
        <v>252</v>
      </c>
      <c r="F123" t="s">
        <v>253</v>
      </c>
      <c r="G123">
        <v>1404</v>
      </c>
      <c r="H123">
        <v>1404</v>
      </c>
      <c r="I123">
        <v>1404</v>
      </c>
      <c r="J123">
        <v>1404</v>
      </c>
      <c r="L123" s="2">
        <v>0</v>
      </c>
      <c r="M123" s="2">
        <v>0</v>
      </c>
      <c r="N123" s="2">
        <v>0</v>
      </c>
      <c r="O123" s="2">
        <v>12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f>+Tabla3[[#This Row],[V GRAVADAS]]</f>
        <v>12</v>
      </c>
      <c r="V123">
        <v>2</v>
      </c>
    </row>
    <row r="124" spans="1:22" hidden="1" x14ac:dyDescent="0.25">
      <c r="A124" t="s">
        <v>288</v>
      </c>
      <c r="B124" s="1" t="s">
        <v>296</v>
      </c>
      <c r="C124" t="s">
        <v>1</v>
      </c>
      <c r="D124" s="1" t="s">
        <v>251</v>
      </c>
      <c r="E124" t="s">
        <v>252</v>
      </c>
      <c r="F124" t="s">
        <v>253</v>
      </c>
      <c r="G124">
        <v>1405</v>
      </c>
      <c r="H124">
        <v>1405</v>
      </c>
      <c r="I124">
        <v>1405</v>
      </c>
      <c r="J124">
        <v>1405</v>
      </c>
      <c r="L124" s="2">
        <v>0</v>
      </c>
      <c r="M124" s="2">
        <v>0</v>
      </c>
      <c r="N124" s="2">
        <v>0</v>
      </c>
      <c r="O124" s="2">
        <v>2.25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f>+Tabla3[[#This Row],[V GRAVADAS]]</f>
        <v>2.25</v>
      </c>
      <c r="V124">
        <v>2</v>
      </c>
    </row>
    <row r="125" spans="1:22" hidden="1" x14ac:dyDescent="0.25">
      <c r="A125" t="s">
        <v>288</v>
      </c>
      <c r="B125" s="1" t="s">
        <v>297</v>
      </c>
      <c r="C125" t="s">
        <v>1</v>
      </c>
      <c r="D125" s="1" t="s">
        <v>251</v>
      </c>
      <c r="E125" t="s">
        <v>252</v>
      </c>
      <c r="F125" t="s">
        <v>253</v>
      </c>
      <c r="G125">
        <v>1406</v>
      </c>
      <c r="H125">
        <v>1406</v>
      </c>
      <c r="I125">
        <v>1406</v>
      </c>
      <c r="J125">
        <v>1406</v>
      </c>
      <c r="L125" s="2">
        <v>0</v>
      </c>
      <c r="M125" s="2">
        <v>0</v>
      </c>
      <c r="N125" s="2">
        <v>0</v>
      </c>
      <c r="O125" s="2">
        <v>7.25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f>+Tabla3[[#This Row],[V GRAVADAS]]</f>
        <v>7.25</v>
      </c>
      <c r="V125">
        <v>2</v>
      </c>
    </row>
    <row r="126" spans="1:22" hidden="1" x14ac:dyDescent="0.25">
      <c r="A126" t="s">
        <v>288</v>
      </c>
      <c r="B126" s="1" t="s">
        <v>298</v>
      </c>
      <c r="C126" t="s">
        <v>1</v>
      </c>
      <c r="D126" s="1" t="s">
        <v>251</v>
      </c>
      <c r="E126" t="s">
        <v>252</v>
      </c>
      <c r="F126" t="s">
        <v>253</v>
      </c>
      <c r="G126">
        <v>1407</v>
      </c>
      <c r="H126">
        <v>1407</v>
      </c>
      <c r="I126">
        <v>1407</v>
      </c>
      <c r="J126">
        <v>1407</v>
      </c>
      <c r="L126" s="2">
        <v>0</v>
      </c>
      <c r="M126" s="2">
        <v>0</v>
      </c>
      <c r="N126" s="2">
        <v>0</v>
      </c>
      <c r="O126" s="2">
        <v>21.5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f>+Tabla3[[#This Row],[V GRAVADAS]]</f>
        <v>21.5</v>
      </c>
      <c r="V126">
        <v>2</v>
      </c>
    </row>
    <row r="127" spans="1:22" hidden="1" x14ac:dyDescent="0.25">
      <c r="A127" t="s">
        <v>288</v>
      </c>
      <c r="B127" s="1" t="s">
        <v>299</v>
      </c>
      <c r="C127" t="s">
        <v>1</v>
      </c>
      <c r="D127" s="1" t="s">
        <v>251</v>
      </c>
      <c r="E127" t="s">
        <v>252</v>
      </c>
      <c r="F127" t="s">
        <v>253</v>
      </c>
      <c r="G127">
        <v>1408</v>
      </c>
      <c r="H127">
        <v>1408</v>
      </c>
      <c r="I127">
        <v>1408</v>
      </c>
      <c r="J127">
        <v>1408</v>
      </c>
      <c r="L127" s="2">
        <v>0</v>
      </c>
      <c r="M127" s="2">
        <v>0</v>
      </c>
      <c r="N127" s="2">
        <v>0</v>
      </c>
      <c r="O127" s="2">
        <v>11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f>+Tabla3[[#This Row],[V GRAVADAS]]</f>
        <v>11</v>
      </c>
      <c r="V127">
        <v>2</v>
      </c>
    </row>
    <row r="128" spans="1:22" hidden="1" x14ac:dyDescent="0.25">
      <c r="A128" t="s">
        <v>288</v>
      </c>
      <c r="B128" s="1" t="s">
        <v>300</v>
      </c>
      <c r="C128" t="s">
        <v>1</v>
      </c>
      <c r="D128" s="1" t="s">
        <v>251</v>
      </c>
      <c r="E128" t="s">
        <v>252</v>
      </c>
      <c r="F128" t="s">
        <v>253</v>
      </c>
      <c r="G128">
        <v>1409</v>
      </c>
      <c r="H128">
        <v>1409</v>
      </c>
      <c r="I128">
        <v>1409</v>
      </c>
      <c r="J128">
        <v>1409</v>
      </c>
      <c r="L128" s="2">
        <v>0</v>
      </c>
      <c r="M128" s="2">
        <v>0</v>
      </c>
      <c r="N128" s="2">
        <v>0</v>
      </c>
      <c r="O128" s="2">
        <v>22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f>+Tabla3[[#This Row],[V GRAVADAS]]</f>
        <v>22</v>
      </c>
      <c r="V128">
        <v>2</v>
      </c>
    </row>
    <row r="129" spans="1:22" hidden="1" x14ac:dyDescent="0.25">
      <c r="A129" t="s">
        <v>288</v>
      </c>
      <c r="B129" s="1" t="s">
        <v>301</v>
      </c>
      <c r="C129" t="s">
        <v>1</v>
      </c>
      <c r="D129" s="1" t="s">
        <v>251</v>
      </c>
      <c r="E129" t="s">
        <v>252</v>
      </c>
      <c r="F129" t="s">
        <v>253</v>
      </c>
      <c r="G129">
        <v>1410</v>
      </c>
      <c r="H129">
        <v>1410</v>
      </c>
      <c r="I129">
        <v>1410</v>
      </c>
      <c r="J129">
        <v>1410</v>
      </c>
      <c r="L129" s="2">
        <v>0</v>
      </c>
      <c r="M129" s="2">
        <v>0</v>
      </c>
      <c r="N129" s="2">
        <v>0</v>
      </c>
      <c r="O129" s="2">
        <v>20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f>+Tabla3[[#This Row],[V GRAVADAS]]</f>
        <v>20</v>
      </c>
      <c r="V129">
        <v>2</v>
      </c>
    </row>
    <row r="130" spans="1:22" hidden="1" x14ac:dyDescent="0.25">
      <c r="A130" t="s">
        <v>288</v>
      </c>
      <c r="B130" s="1" t="s">
        <v>302</v>
      </c>
      <c r="C130" t="s">
        <v>1</v>
      </c>
      <c r="D130" s="1" t="s">
        <v>251</v>
      </c>
      <c r="E130" t="s">
        <v>252</v>
      </c>
      <c r="F130" t="s">
        <v>253</v>
      </c>
      <c r="G130">
        <v>1411</v>
      </c>
      <c r="H130">
        <v>1411</v>
      </c>
      <c r="I130">
        <v>1411</v>
      </c>
      <c r="J130">
        <v>1411</v>
      </c>
      <c r="L130" s="2">
        <v>0</v>
      </c>
      <c r="M130" s="2">
        <v>0</v>
      </c>
      <c r="N130" s="2">
        <v>0</v>
      </c>
      <c r="O130" s="2">
        <v>21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f>+Tabla3[[#This Row],[V GRAVADAS]]</f>
        <v>21</v>
      </c>
      <c r="V130">
        <v>2</v>
      </c>
    </row>
    <row r="131" spans="1:22" hidden="1" x14ac:dyDescent="0.25">
      <c r="A131" t="s">
        <v>288</v>
      </c>
      <c r="B131" s="1" t="s">
        <v>303</v>
      </c>
      <c r="C131" t="s">
        <v>1</v>
      </c>
      <c r="D131" s="1" t="s">
        <v>251</v>
      </c>
      <c r="E131" t="s">
        <v>252</v>
      </c>
      <c r="F131" t="s">
        <v>253</v>
      </c>
      <c r="G131">
        <v>1412</v>
      </c>
      <c r="H131">
        <v>1412</v>
      </c>
      <c r="I131">
        <v>1412</v>
      </c>
      <c r="J131">
        <v>1412</v>
      </c>
      <c r="L131" s="2">
        <v>0</v>
      </c>
      <c r="M131" s="2">
        <v>0</v>
      </c>
      <c r="N131" s="2">
        <v>0</v>
      </c>
      <c r="O131" s="2">
        <v>20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f>+Tabla3[[#This Row],[V GRAVADAS]]</f>
        <v>20</v>
      </c>
      <c r="V131">
        <v>2</v>
      </c>
    </row>
    <row r="132" spans="1:22" hidden="1" x14ac:dyDescent="0.25">
      <c r="A132" t="s">
        <v>288</v>
      </c>
      <c r="B132" s="1" t="s">
        <v>304</v>
      </c>
      <c r="C132" t="s">
        <v>1</v>
      </c>
      <c r="D132" s="1" t="s">
        <v>251</v>
      </c>
      <c r="E132" t="s">
        <v>252</v>
      </c>
      <c r="F132" t="s">
        <v>253</v>
      </c>
      <c r="G132">
        <v>1413</v>
      </c>
      <c r="H132">
        <v>1413</v>
      </c>
      <c r="I132">
        <v>1413</v>
      </c>
      <c r="J132">
        <v>1413</v>
      </c>
      <c r="L132" s="2">
        <v>0</v>
      </c>
      <c r="M132" s="2">
        <v>0</v>
      </c>
      <c r="N132" s="2">
        <v>0</v>
      </c>
      <c r="O132" s="2">
        <v>16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f>+Tabla3[[#This Row],[V GRAVADAS]]</f>
        <v>16</v>
      </c>
      <c r="V132">
        <v>2</v>
      </c>
    </row>
    <row r="133" spans="1:22" hidden="1" x14ac:dyDescent="0.25">
      <c r="A133" t="s">
        <v>288</v>
      </c>
      <c r="B133" s="1" t="s">
        <v>305</v>
      </c>
      <c r="C133" t="s">
        <v>1</v>
      </c>
      <c r="D133" s="1" t="s">
        <v>251</v>
      </c>
      <c r="E133" t="s">
        <v>252</v>
      </c>
      <c r="F133" t="s">
        <v>253</v>
      </c>
      <c r="G133">
        <v>1414</v>
      </c>
      <c r="H133">
        <v>1414</v>
      </c>
      <c r="I133">
        <v>1414</v>
      </c>
      <c r="J133">
        <v>1414</v>
      </c>
      <c r="L133" s="2">
        <v>0</v>
      </c>
      <c r="M133" s="2">
        <v>0</v>
      </c>
      <c r="N133" s="2">
        <v>0</v>
      </c>
      <c r="O133" s="2">
        <v>22.75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f>+Tabla3[[#This Row],[V GRAVADAS]]</f>
        <v>22.75</v>
      </c>
      <c r="V133">
        <v>2</v>
      </c>
    </row>
    <row r="134" spans="1:22" hidden="1" x14ac:dyDescent="0.25">
      <c r="A134" t="s">
        <v>288</v>
      </c>
      <c r="B134" s="1" t="s">
        <v>306</v>
      </c>
      <c r="C134" t="s">
        <v>1</v>
      </c>
      <c r="D134" s="1" t="s">
        <v>251</v>
      </c>
      <c r="E134" t="s">
        <v>252</v>
      </c>
      <c r="F134" t="s">
        <v>253</v>
      </c>
      <c r="G134">
        <v>1415</v>
      </c>
      <c r="H134">
        <v>1415</v>
      </c>
      <c r="I134">
        <v>1415</v>
      </c>
      <c r="J134">
        <v>1415</v>
      </c>
      <c r="L134" s="2">
        <v>0</v>
      </c>
      <c r="M134" s="2">
        <v>0</v>
      </c>
      <c r="N134" s="2">
        <v>0</v>
      </c>
      <c r="O134" s="2">
        <v>20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f>+Tabla3[[#This Row],[V GRAVADAS]]</f>
        <v>20</v>
      </c>
      <c r="V134">
        <v>2</v>
      </c>
    </row>
    <row r="135" spans="1:22" hidden="1" x14ac:dyDescent="0.25">
      <c r="A135" t="s">
        <v>288</v>
      </c>
      <c r="B135" s="1" t="s">
        <v>307</v>
      </c>
      <c r="C135" t="s">
        <v>1</v>
      </c>
      <c r="D135" s="1" t="s">
        <v>251</v>
      </c>
      <c r="E135" t="s">
        <v>252</v>
      </c>
      <c r="F135" t="s">
        <v>253</v>
      </c>
      <c r="G135">
        <v>1416</v>
      </c>
      <c r="H135">
        <v>1416</v>
      </c>
      <c r="I135">
        <v>1416</v>
      </c>
      <c r="J135">
        <v>1416</v>
      </c>
      <c r="L135" s="2">
        <v>0</v>
      </c>
      <c r="M135" s="2">
        <v>0</v>
      </c>
      <c r="N135" s="2">
        <v>0</v>
      </c>
      <c r="O135" s="2">
        <v>11.5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f>+Tabla3[[#This Row],[V GRAVADAS]]</f>
        <v>11.5</v>
      </c>
      <c r="V135">
        <v>2</v>
      </c>
    </row>
    <row r="136" spans="1:22" hidden="1" x14ac:dyDescent="0.25">
      <c r="A136" t="s">
        <v>288</v>
      </c>
      <c r="B136" s="1" t="s">
        <v>308</v>
      </c>
      <c r="C136" t="s">
        <v>1</v>
      </c>
      <c r="D136" s="1" t="s">
        <v>251</v>
      </c>
      <c r="E136" t="s">
        <v>252</v>
      </c>
      <c r="F136" t="s">
        <v>253</v>
      </c>
      <c r="G136">
        <v>1417</v>
      </c>
      <c r="H136">
        <v>1417</v>
      </c>
      <c r="I136">
        <v>1417</v>
      </c>
      <c r="J136">
        <v>1417</v>
      </c>
      <c r="L136" s="2">
        <v>0</v>
      </c>
      <c r="M136" s="2">
        <v>0</v>
      </c>
      <c r="N136" s="2">
        <v>0</v>
      </c>
      <c r="O136" s="2">
        <v>13.75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f>+Tabla3[[#This Row],[V GRAVADAS]]</f>
        <v>13.75</v>
      </c>
      <c r="V136">
        <v>2</v>
      </c>
    </row>
    <row r="137" spans="1:22" hidden="1" x14ac:dyDescent="0.25">
      <c r="A137" t="s">
        <v>288</v>
      </c>
      <c r="B137" s="1" t="s">
        <v>309</v>
      </c>
      <c r="C137" t="s">
        <v>1</v>
      </c>
      <c r="D137" s="1" t="s">
        <v>251</v>
      </c>
      <c r="E137" t="s">
        <v>252</v>
      </c>
      <c r="F137" t="s">
        <v>253</v>
      </c>
      <c r="G137">
        <v>1418</v>
      </c>
      <c r="H137">
        <v>1418</v>
      </c>
      <c r="I137">
        <v>1418</v>
      </c>
      <c r="J137">
        <v>1418</v>
      </c>
      <c r="L137" s="2">
        <v>0</v>
      </c>
      <c r="M137" s="2">
        <v>0</v>
      </c>
      <c r="N137" s="2">
        <v>0</v>
      </c>
      <c r="O137" s="2">
        <v>22.25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f>+Tabla3[[#This Row],[V GRAVADAS]]</f>
        <v>22.25</v>
      </c>
      <c r="V137">
        <v>2</v>
      </c>
    </row>
    <row r="138" spans="1:22" hidden="1" x14ac:dyDescent="0.25">
      <c r="A138" t="s">
        <v>288</v>
      </c>
      <c r="B138" s="1" t="s">
        <v>310</v>
      </c>
      <c r="C138" t="s">
        <v>1</v>
      </c>
      <c r="D138" s="1" t="s">
        <v>251</v>
      </c>
      <c r="E138" t="s">
        <v>252</v>
      </c>
      <c r="F138" t="s">
        <v>253</v>
      </c>
      <c r="G138">
        <v>1419</v>
      </c>
      <c r="H138">
        <v>1419</v>
      </c>
      <c r="I138">
        <v>1419</v>
      </c>
      <c r="J138">
        <v>1419</v>
      </c>
      <c r="L138" s="2">
        <v>0</v>
      </c>
      <c r="M138" s="2">
        <v>0</v>
      </c>
      <c r="N138" s="2">
        <v>0</v>
      </c>
      <c r="O138" s="2">
        <v>20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f>+Tabla3[[#This Row],[V GRAVADAS]]</f>
        <v>20</v>
      </c>
      <c r="V138">
        <v>2</v>
      </c>
    </row>
    <row r="139" spans="1:22" hidden="1" x14ac:dyDescent="0.25">
      <c r="A139" t="s">
        <v>288</v>
      </c>
      <c r="B139" s="1" t="s">
        <v>311</v>
      </c>
      <c r="C139" t="s">
        <v>1</v>
      </c>
      <c r="D139" s="1" t="s">
        <v>251</v>
      </c>
      <c r="E139" t="s">
        <v>252</v>
      </c>
      <c r="F139" t="s">
        <v>253</v>
      </c>
      <c r="G139">
        <v>1420</v>
      </c>
      <c r="H139">
        <v>1420</v>
      </c>
      <c r="I139">
        <v>1420</v>
      </c>
      <c r="J139">
        <v>1420</v>
      </c>
      <c r="L139" s="2">
        <v>0</v>
      </c>
      <c r="M139" s="2">
        <v>0</v>
      </c>
      <c r="N139" s="2">
        <v>0</v>
      </c>
      <c r="O139" s="2">
        <v>2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f>+Tabla3[[#This Row],[V GRAVADAS]]</f>
        <v>2</v>
      </c>
      <c r="V139">
        <v>2</v>
      </c>
    </row>
    <row r="140" spans="1:22" hidden="1" x14ac:dyDescent="0.25">
      <c r="A140" t="s">
        <v>316</v>
      </c>
      <c r="B140" s="1" t="s">
        <v>317</v>
      </c>
      <c r="C140" t="s">
        <v>1</v>
      </c>
      <c r="D140" s="1" t="s">
        <v>251</v>
      </c>
      <c r="E140" t="s">
        <v>252</v>
      </c>
      <c r="F140" t="s">
        <v>253</v>
      </c>
      <c r="G140">
        <v>1421</v>
      </c>
      <c r="H140">
        <v>1421</v>
      </c>
      <c r="I140">
        <v>1421</v>
      </c>
      <c r="J140">
        <v>1421</v>
      </c>
      <c r="L140" s="2">
        <v>0</v>
      </c>
      <c r="M140" s="2">
        <v>0</v>
      </c>
      <c r="N140" s="2">
        <v>0</v>
      </c>
      <c r="O140" s="2">
        <v>10.75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f>+Tabla3[[#This Row],[V GRAVADAS]]</f>
        <v>10.75</v>
      </c>
      <c r="V140">
        <v>2</v>
      </c>
    </row>
    <row r="141" spans="1:22" hidden="1" x14ac:dyDescent="0.25">
      <c r="A141" t="s">
        <v>316</v>
      </c>
      <c r="B141" s="1" t="s">
        <v>318</v>
      </c>
      <c r="C141" t="s">
        <v>1</v>
      </c>
      <c r="D141" s="1" t="s">
        <v>251</v>
      </c>
      <c r="E141" t="s">
        <v>252</v>
      </c>
      <c r="F141" t="s">
        <v>253</v>
      </c>
      <c r="G141">
        <v>1422</v>
      </c>
      <c r="H141">
        <v>1422</v>
      </c>
      <c r="I141">
        <v>1422</v>
      </c>
      <c r="J141">
        <v>1422</v>
      </c>
      <c r="L141" s="2">
        <v>0</v>
      </c>
      <c r="M141" s="2">
        <v>0</v>
      </c>
      <c r="N141" s="2">
        <v>0</v>
      </c>
      <c r="O141" s="2">
        <v>3.25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f>+Tabla3[[#This Row],[V GRAVADAS]]</f>
        <v>3.25</v>
      </c>
      <c r="V141">
        <v>2</v>
      </c>
    </row>
    <row r="142" spans="1:22" hidden="1" x14ac:dyDescent="0.25">
      <c r="A142" t="s">
        <v>316</v>
      </c>
      <c r="B142" s="1" t="s">
        <v>319</v>
      </c>
      <c r="C142" t="s">
        <v>1</v>
      </c>
      <c r="D142" s="1" t="s">
        <v>251</v>
      </c>
      <c r="E142" t="s">
        <v>252</v>
      </c>
      <c r="F142" t="s">
        <v>253</v>
      </c>
      <c r="G142">
        <v>1423</v>
      </c>
      <c r="H142">
        <v>1423</v>
      </c>
      <c r="I142">
        <v>1423</v>
      </c>
      <c r="J142">
        <v>1423</v>
      </c>
      <c r="L142" s="2">
        <v>0</v>
      </c>
      <c r="M142" s="2">
        <v>0</v>
      </c>
      <c r="N142" s="2">
        <v>0</v>
      </c>
      <c r="O142" s="2">
        <v>10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f>+Tabla3[[#This Row],[V GRAVADAS]]</f>
        <v>10</v>
      </c>
      <c r="V142">
        <v>2</v>
      </c>
    </row>
    <row r="143" spans="1:22" hidden="1" x14ac:dyDescent="0.25">
      <c r="A143" t="s">
        <v>316</v>
      </c>
      <c r="B143" s="1" t="s">
        <v>320</v>
      </c>
      <c r="C143" t="s">
        <v>1</v>
      </c>
      <c r="D143" s="1" t="s">
        <v>251</v>
      </c>
      <c r="E143" t="s">
        <v>252</v>
      </c>
      <c r="F143" t="s">
        <v>253</v>
      </c>
      <c r="G143">
        <v>1424</v>
      </c>
      <c r="H143">
        <v>1424</v>
      </c>
      <c r="I143">
        <v>1424</v>
      </c>
      <c r="J143">
        <v>1424</v>
      </c>
      <c r="L143" s="2">
        <v>0</v>
      </c>
      <c r="M143" s="2">
        <v>0</v>
      </c>
      <c r="N143" s="2">
        <v>0</v>
      </c>
      <c r="O143" s="2">
        <v>25.25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f>+Tabla3[[#This Row],[V GRAVADAS]]</f>
        <v>25.25</v>
      </c>
      <c r="V143">
        <v>2</v>
      </c>
    </row>
    <row r="144" spans="1:22" hidden="1" x14ac:dyDescent="0.25">
      <c r="A144" t="s">
        <v>316</v>
      </c>
      <c r="B144" s="1" t="s">
        <v>321</v>
      </c>
      <c r="C144" t="s">
        <v>1</v>
      </c>
      <c r="D144" s="1" t="s">
        <v>251</v>
      </c>
      <c r="E144" t="s">
        <v>252</v>
      </c>
      <c r="F144" t="s">
        <v>253</v>
      </c>
      <c r="G144">
        <v>1425</v>
      </c>
      <c r="H144">
        <v>1425</v>
      </c>
      <c r="I144">
        <v>1425</v>
      </c>
      <c r="J144">
        <v>1425</v>
      </c>
      <c r="L144" s="2">
        <v>0</v>
      </c>
      <c r="M144" s="2">
        <v>0</v>
      </c>
      <c r="N144" s="2">
        <v>0</v>
      </c>
      <c r="O144" s="2">
        <v>18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f>+Tabla3[[#This Row],[V GRAVADAS]]</f>
        <v>18</v>
      </c>
      <c r="V144">
        <v>2</v>
      </c>
    </row>
    <row r="145" spans="1:22" hidden="1" x14ac:dyDescent="0.25">
      <c r="A145" t="s">
        <v>316</v>
      </c>
      <c r="B145" s="1" t="s">
        <v>322</v>
      </c>
      <c r="C145" t="s">
        <v>1</v>
      </c>
      <c r="D145" s="1" t="s">
        <v>251</v>
      </c>
      <c r="E145" t="s">
        <v>252</v>
      </c>
      <c r="F145" t="s">
        <v>253</v>
      </c>
      <c r="G145">
        <v>1426</v>
      </c>
      <c r="H145">
        <v>1426</v>
      </c>
      <c r="I145">
        <v>1426</v>
      </c>
      <c r="J145">
        <v>1426</v>
      </c>
      <c r="L145" s="2">
        <v>0</v>
      </c>
      <c r="M145" s="2">
        <v>0</v>
      </c>
      <c r="N145" s="2">
        <v>0</v>
      </c>
      <c r="O145" s="2">
        <v>25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f>+Tabla3[[#This Row],[V GRAVADAS]]</f>
        <v>25</v>
      </c>
      <c r="V145">
        <v>2</v>
      </c>
    </row>
    <row r="146" spans="1:22" hidden="1" x14ac:dyDescent="0.25">
      <c r="A146" t="s">
        <v>316</v>
      </c>
      <c r="B146" s="1" t="s">
        <v>323</v>
      </c>
      <c r="C146" t="s">
        <v>1</v>
      </c>
      <c r="D146" s="1" t="s">
        <v>251</v>
      </c>
      <c r="E146" t="s">
        <v>252</v>
      </c>
      <c r="F146" t="s">
        <v>253</v>
      </c>
      <c r="G146">
        <v>1427</v>
      </c>
      <c r="H146">
        <v>1427</v>
      </c>
      <c r="I146">
        <v>1427</v>
      </c>
      <c r="J146">
        <v>1427</v>
      </c>
      <c r="L146" s="2">
        <v>0</v>
      </c>
      <c r="M146" s="2">
        <v>0</v>
      </c>
      <c r="N146" s="2">
        <v>0</v>
      </c>
      <c r="O146" s="2">
        <v>4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f>+Tabla3[[#This Row],[V GRAVADAS]]</f>
        <v>4</v>
      </c>
      <c r="V146">
        <v>2</v>
      </c>
    </row>
    <row r="147" spans="1:22" hidden="1" x14ac:dyDescent="0.25">
      <c r="A147" t="s">
        <v>316</v>
      </c>
      <c r="B147" s="1" t="s">
        <v>324</v>
      </c>
      <c r="C147" t="s">
        <v>1</v>
      </c>
      <c r="D147" s="1" t="s">
        <v>251</v>
      </c>
      <c r="E147" t="s">
        <v>252</v>
      </c>
      <c r="F147" t="s">
        <v>253</v>
      </c>
      <c r="G147">
        <v>1428</v>
      </c>
      <c r="H147">
        <v>1428</v>
      </c>
      <c r="I147">
        <v>1428</v>
      </c>
      <c r="J147">
        <v>1428</v>
      </c>
      <c r="L147" s="2">
        <v>0</v>
      </c>
      <c r="M147" s="2">
        <v>0</v>
      </c>
      <c r="N147" s="2">
        <v>0</v>
      </c>
      <c r="O147" s="2">
        <v>15.25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f>+Tabla3[[#This Row],[V GRAVADAS]]</f>
        <v>15.25</v>
      </c>
      <c r="V147">
        <v>2</v>
      </c>
    </row>
    <row r="148" spans="1:22" hidden="1" x14ac:dyDescent="0.25">
      <c r="A148" t="s">
        <v>316</v>
      </c>
      <c r="B148" s="1" t="s">
        <v>325</v>
      </c>
      <c r="C148" t="s">
        <v>1</v>
      </c>
      <c r="D148" s="1" t="s">
        <v>251</v>
      </c>
      <c r="E148" t="s">
        <v>252</v>
      </c>
      <c r="F148" t="s">
        <v>253</v>
      </c>
      <c r="G148">
        <v>1429</v>
      </c>
      <c r="H148">
        <v>1429</v>
      </c>
      <c r="I148">
        <v>1429</v>
      </c>
      <c r="J148">
        <v>1429</v>
      </c>
      <c r="L148" s="2">
        <v>0</v>
      </c>
      <c r="M148" s="2">
        <v>0</v>
      </c>
      <c r="N148" s="2">
        <v>0</v>
      </c>
      <c r="O148" s="2">
        <v>24.25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f>+Tabla3[[#This Row],[V GRAVADAS]]</f>
        <v>24.25</v>
      </c>
      <c r="V148">
        <v>2</v>
      </c>
    </row>
    <row r="149" spans="1:22" hidden="1" x14ac:dyDescent="0.25">
      <c r="A149" t="s">
        <v>316</v>
      </c>
      <c r="B149" s="1" t="s">
        <v>326</v>
      </c>
      <c r="C149" t="s">
        <v>1</v>
      </c>
      <c r="D149" s="1" t="s">
        <v>251</v>
      </c>
      <c r="E149" t="s">
        <v>252</v>
      </c>
      <c r="F149" t="s">
        <v>253</v>
      </c>
      <c r="G149">
        <v>1430</v>
      </c>
      <c r="H149">
        <v>1430</v>
      </c>
      <c r="I149">
        <v>1430</v>
      </c>
      <c r="J149">
        <v>1430</v>
      </c>
      <c r="L149" s="2">
        <v>0</v>
      </c>
      <c r="M149" s="2">
        <v>0</v>
      </c>
      <c r="N149" s="2">
        <v>0</v>
      </c>
      <c r="O149" s="2">
        <v>13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f>+Tabla3[[#This Row],[V GRAVADAS]]</f>
        <v>13</v>
      </c>
      <c r="V149">
        <v>2</v>
      </c>
    </row>
    <row r="150" spans="1:22" hidden="1" x14ac:dyDescent="0.25">
      <c r="A150" t="s">
        <v>316</v>
      </c>
      <c r="B150" s="1" t="s">
        <v>327</v>
      </c>
      <c r="C150" t="s">
        <v>1</v>
      </c>
      <c r="D150" s="1" t="s">
        <v>251</v>
      </c>
      <c r="E150" t="s">
        <v>252</v>
      </c>
      <c r="F150" t="s">
        <v>253</v>
      </c>
      <c r="G150">
        <v>1431</v>
      </c>
      <c r="H150">
        <v>1431</v>
      </c>
      <c r="I150">
        <v>1431</v>
      </c>
      <c r="J150">
        <v>1431</v>
      </c>
      <c r="L150" s="2">
        <v>0</v>
      </c>
      <c r="M150" s="2">
        <v>0</v>
      </c>
      <c r="N150" s="2">
        <v>0</v>
      </c>
      <c r="O150" s="2">
        <v>9.5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f>+Tabla3[[#This Row],[V GRAVADAS]]</f>
        <v>9.5</v>
      </c>
      <c r="V150">
        <v>2</v>
      </c>
    </row>
    <row r="151" spans="1:22" hidden="1" x14ac:dyDescent="0.25">
      <c r="A151" t="s">
        <v>316</v>
      </c>
      <c r="B151" s="1" t="s">
        <v>328</v>
      </c>
      <c r="C151" t="s">
        <v>1</v>
      </c>
      <c r="D151" s="1" t="s">
        <v>251</v>
      </c>
      <c r="E151" t="s">
        <v>252</v>
      </c>
      <c r="F151" t="s">
        <v>253</v>
      </c>
      <c r="G151">
        <v>1432</v>
      </c>
      <c r="H151">
        <v>1432</v>
      </c>
      <c r="I151">
        <v>1432</v>
      </c>
      <c r="J151">
        <v>1432</v>
      </c>
      <c r="L151" s="2">
        <v>0</v>
      </c>
      <c r="M151" s="2">
        <v>0</v>
      </c>
      <c r="N151" s="2">
        <v>0</v>
      </c>
      <c r="O151" s="2">
        <v>12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f>+Tabla3[[#This Row],[V GRAVADAS]]</f>
        <v>12</v>
      </c>
      <c r="V151">
        <v>2</v>
      </c>
    </row>
    <row r="152" spans="1:22" hidden="1" x14ac:dyDescent="0.25">
      <c r="A152" t="s">
        <v>316</v>
      </c>
      <c r="B152" s="1" t="s">
        <v>329</v>
      </c>
      <c r="C152" t="s">
        <v>1</v>
      </c>
      <c r="D152" s="1" t="s">
        <v>251</v>
      </c>
      <c r="E152" t="s">
        <v>252</v>
      </c>
      <c r="F152" t="s">
        <v>253</v>
      </c>
      <c r="G152">
        <v>1433</v>
      </c>
      <c r="H152">
        <v>1433</v>
      </c>
      <c r="I152">
        <v>1433</v>
      </c>
      <c r="J152">
        <v>1433</v>
      </c>
      <c r="L152" s="2">
        <v>0</v>
      </c>
      <c r="M152" s="2">
        <v>0</v>
      </c>
      <c r="N152" s="2">
        <v>0</v>
      </c>
      <c r="O152" s="2">
        <v>25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f>+Tabla3[[#This Row],[V GRAVADAS]]</f>
        <v>25</v>
      </c>
      <c r="V152">
        <v>2</v>
      </c>
    </row>
    <row r="153" spans="1:22" hidden="1" x14ac:dyDescent="0.25">
      <c r="A153" t="s">
        <v>316</v>
      </c>
      <c r="B153" s="1" t="s">
        <v>330</v>
      </c>
      <c r="C153" t="s">
        <v>1</v>
      </c>
      <c r="D153" s="1" t="s">
        <v>251</v>
      </c>
      <c r="E153" t="s">
        <v>252</v>
      </c>
      <c r="F153" t="s">
        <v>253</v>
      </c>
      <c r="G153">
        <v>1434</v>
      </c>
      <c r="H153">
        <v>1434</v>
      </c>
      <c r="I153">
        <v>1434</v>
      </c>
      <c r="J153">
        <v>1434</v>
      </c>
      <c r="L153" s="2">
        <v>0</v>
      </c>
      <c r="M153" s="2">
        <v>0</v>
      </c>
      <c r="N153" s="2">
        <v>0</v>
      </c>
      <c r="O153" s="2">
        <v>10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f>+Tabla3[[#This Row],[V GRAVADAS]]</f>
        <v>10</v>
      </c>
      <c r="V153">
        <v>2</v>
      </c>
    </row>
    <row r="154" spans="1:22" hidden="1" x14ac:dyDescent="0.25">
      <c r="A154" t="s">
        <v>316</v>
      </c>
      <c r="B154" s="1" t="s">
        <v>331</v>
      </c>
      <c r="C154" t="s">
        <v>1</v>
      </c>
      <c r="D154" s="1" t="s">
        <v>251</v>
      </c>
      <c r="E154" t="s">
        <v>252</v>
      </c>
      <c r="F154" t="s">
        <v>253</v>
      </c>
      <c r="G154">
        <v>1435</v>
      </c>
      <c r="H154">
        <v>1435</v>
      </c>
      <c r="I154">
        <v>1435</v>
      </c>
      <c r="J154">
        <v>1435</v>
      </c>
      <c r="L154" s="2">
        <v>0</v>
      </c>
      <c r="M154" s="2">
        <v>0</v>
      </c>
      <c r="N154" s="2">
        <v>0</v>
      </c>
      <c r="O154" s="2">
        <v>11.5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f>+Tabla3[[#This Row],[V GRAVADAS]]</f>
        <v>11.5</v>
      </c>
      <c r="V154">
        <v>2</v>
      </c>
    </row>
    <row r="155" spans="1:22" hidden="1" x14ac:dyDescent="0.25">
      <c r="A155" t="s">
        <v>316</v>
      </c>
      <c r="B155" s="1" t="s">
        <v>332</v>
      </c>
      <c r="C155" t="s">
        <v>1</v>
      </c>
      <c r="D155" s="1" t="s">
        <v>251</v>
      </c>
      <c r="E155" t="s">
        <v>252</v>
      </c>
      <c r="F155" t="s">
        <v>253</v>
      </c>
      <c r="G155">
        <v>1436</v>
      </c>
      <c r="H155">
        <v>1436</v>
      </c>
      <c r="I155">
        <v>1436</v>
      </c>
      <c r="J155">
        <v>1436</v>
      </c>
      <c r="L155" s="2">
        <v>0</v>
      </c>
      <c r="M155" s="2">
        <v>0</v>
      </c>
      <c r="N155" s="2">
        <v>0</v>
      </c>
      <c r="O155" s="2">
        <v>25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f>+Tabla3[[#This Row],[V GRAVADAS]]</f>
        <v>25</v>
      </c>
      <c r="V155">
        <v>2</v>
      </c>
    </row>
    <row r="156" spans="1:22" hidden="1" x14ac:dyDescent="0.25">
      <c r="A156" t="s">
        <v>316</v>
      </c>
      <c r="B156" s="1" t="s">
        <v>333</v>
      </c>
      <c r="C156" t="s">
        <v>1</v>
      </c>
      <c r="D156" s="1" t="s">
        <v>251</v>
      </c>
      <c r="E156" t="s">
        <v>252</v>
      </c>
      <c r="F156" t="s">
        <v>253</v>
      </c>
      <c r="G156">
        <v>1437</v>
      </c>
      <c r="H156">
        <v>1437</v>
      </c>
      <c r="I156">
        <v>1437</v>
      </c>
      <c r="J156">
        <v>1437</v>
      </c>
      <c r="L156" s="2">
        <v>0</v>
      </c>
      <c r="M156" s="2">
        <v>0</v>
      </c>
      <c r="N156" s="2">
        <v>0</v>
      </c>
      <c r="O156" s="2">
        <v>13.25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f>+Tabla3[[#This Row],[V GRAVADAS]]</f>
        <v>13.25</v>
      </c>
      <c r="V156">
        <v>2</v>
      </c>
    </row>
    <row r="157" spans="1:22" hidden="1" x14ac:dyDescent="0.25">
      <c r="A157" t="s">
        <v>316</v>
      </c>
      <c r="B157" s="1" t="s">
        <v>334</v>
      </c>
      <c r="C157" t="s">
        <v>1</v>
      </c>
      <c r="D157" s="1" t="s">
        <v>251</v>
      </c>
      <c r="E157" t="s">
        <v>252</v>
      </c>
      <c r="F157" t="s">
        <v>253</v>
      </c>
      <c r="G157">
        <v>1438</v>
      </c>
      <c r="H157">
        <v>1438</v>
      </c>
      <c r="I157">
        <v>1438</v>
      </c>
      <c r="J157">
        <v>1438</v>
      </c>
      <c r="L157" s="2">
        <v>0</v>
      </c>
      <c r="M157" s="2">
        <v>0</v>
      </c>
      <c r="N157" s="2">
        <v>0</v>
      </c>
      <c r="O157" s="2">
        <v>18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f>+Tabla3[[#This Row],[V GRAVADAS]]</f>
        <v>18</v>
      </c>
      <c r="V157">
        <v>2</v>
      </c>
    </row>
    <row r="158" spans="1:22" hidden="1" x14ac:dyDescent="0.25">
      <c r="A158" t="s">
        <v>316</v>
      </c>
      <c r="B158" s="1" t="s">
        <v>335</v>
      </c>
      <c r="C158" t="s">
        <v>1</v>
      </c>
      <c r="D158" s="1" t="s">
        <v>251</v>
      </c>
      <c r="E158" t="s">
        <v>252</v>
      </c>
      <c r="F158" t="s">
        <v>253</v>
      </c>
      <c r="G158">
        <v>1439</v>
      </c>
      <c r="H158">
        <v>1439</v>
      </c>
      <c r="I158">
        <v>1439</v>
      </c>
      <c r="J158">
        <v>1439</v>
      </c>
      <c r="L158" s="2">
        <v>0</v>
      </c>
      <c r="M158" s="2">
        <v>0</v>
      </c>
      <c r="N158" s="2">
        <v>0</v>
      </c>
      <c r="O158" s="2">
        <v>25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f>+Tabla3[[#This Row],[V GRAVADAS]]</f>
        <v>25</v>
      </c>
      <c r="V158">
        <v>2</v>
      </c>
    </row>
    <row r="159" spans="1:22" hidden="1" x14ac:dyDescent="0.25">
      <c r="A159" t="s">
        <v>316</v>
      </c>
      <c r="B159" s="1" t="s">
        <v>336</v>
      </c>
      <c r="C159" t="s">
        <v>1</v>
      </c>
      <c r="D159" s="1" t="s">
        <v>251</v>
      </c>
      <c r="E159" t="s">
        <v>252</v>
      </c>
      <c r="F159" t="s">
        <v>253</v>
      </c>
      <c r="G159">
        <v>1440</v>
      </c>
      <c r="H159">
        <v>1440</v>
      </c>
      <c r="I159">
        <v>1440</v>
      </c>
      <c r="J159">
        <v>1440</v>
      </c>
      <c r="L159" s="2">
        <v>0</v>
      </c>
      <c r="M159" s="2">
        <v>0</v>
      </c>
      <c r="N159" s="2">
        <v>0</v>
      </c>
      <c r="O159" s="2">
        <v>17.25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f>+Tabla3[[#This Row],[V GRAVADAS]]</f>
        <v>17.25</v>
      </c>
      <c r="V159">
        <v>2</v>
      </c>
    </row>
    <row r="160" spans="1:22" hidden="1" x14ac:dyDescent="0.25">
      <c r="A160" t="s">
        <v>316</v>
      </c>
      <c r="B160" s="1" t="s">
        <v>337</v>
      </c>
      <c r="C160" t="s">
        <v>1</v>
      </c>
      <c r="D160" s="1" t="s">
        <v>251</v>
      </c>
      <c r="E160" t="s">
        <v>252</v>
      </c>
      <c r="F160" t="s">
        <v>253</v>
      </c>
      <c r="G160">
        <v>1441</v>
      </c>
      <c r="H160">
        <v>1441</v>
      </c>
      <c r="I160">
        <v>1441</v>
      </c>
      <c r="J160">
        <v>1441</v>
      </c>
      <c r="L160" s="2">
        <v>0</v>
      </c>
      <c r="M160" s="2">
        <v>0</v>
      </c>
      <c r="N160" s="2">
        <v>0</v>
      </c>
      <c r="O160" s="2">
        <v>2.25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f>+Tabla3[[#This Row],[V GRAVADAS]]</f>
        <v>2.25</v>
      </c>
      <c r="V160">
        <v>2</v>
      </c>
    </row>
    <row r="161" spans="1:22" hidden="1" x14ac:dyDescent="0.25">
      <c r="A161" t="s">
        <v>316</v>
      </c>
      <c r="B161" s="1" t="s">
        <v>338</v>
      </c>
      <c r="C161" t="s">
        <v>1</v>
      </c>
      <c r="D161" s="1" t="s">
        <v>251</v>
      </c>
      <c r="E161" t="s">
        <v>252</v>
      </c>
      <c r="F161" t="s">
        <v>253</v>
      </c>
      <c r="G161">
        <v>1442</v>
      </c>
      <c r="H161">
        <v>1442</v>
      </c>
      <c r="I161">
        <v>1442</v>
      </c>
      <c r="J161">
        <v>1442</v>
      </c>
      <c r="L161" s="2">
        <v>0</v>
      </c>
      <c r="M161" s="2">
        <v>0</v>
      </c>
      <c r="N161" s="2">
        <v>0</v>
      </c>
      <c r="O161" s="2">
        <v>13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f>+Tabla3[[#This Row],[V GRAVADAS]]</f>
        <v>13</v>
      </c>
      <c r="V161">
        <v>2</v>
      </c>
    </row>
    <row r="162" spans="1:22" hidden="1" x14ac:dyDescent="0.25">
      <c r="A162" t="s">
        <v>316</v>
      </c>
      <c r="B162" s="1" t="s">
        <v>338</v>
      </c>
      <c r="C162" t="s">
        <v>1</v>
      </c>
      <c r="D162" s="1" t="s">
        <v>251</v>
      </c>
      <c r="E162" t="s">
        <v>252</v>
      </c>
      <c r="F162" t="s">
        <v>253</v>
      </c>
      <c r="G162">
        <v>1443</v>
      </c>
      <c r="H162">
        <v>1443</v>
      </c>
      <c r="I162">
        <v>1443</v>
      </c>
      <c r="J162">
        <v>1443</v>
      </c>
      <c r="L162" s="2">
        <v>0</v>
      </c>
      <c r="M162" s="2">
        <v>0</v>
      </c>
      <c r="N162" s="2">
        <v>0</v>
      </c>
      <c r="O162" s="2">
        <v>40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f>+Tabla3[[#This Row],[V GRAVADAS]]</f>
        <v>40</v>
      </c>
      <c r="V162">
        <v>2</v>
      </c>
    </row>
    <row r="163" spans="1:22" hidden="1" x14ac:dyDescent="0.25">
      <c r="A163" t="s">
        <v>316</v>
      </c>
      <c r="B163" s="1" t="s">
        <v>339</v>
      </c>
      <c r="C163" t="s">
        <v>1</v>
      </c>
      <c r="D163" s="1" t="s">
        <v>251</v>
      </c>
      <c r="E163" t="s">
        <v>252</v>
      </c>
      <c r="F163" t="s">
        <v>253</v>
      </c>
      <c r="G163">
        <v>1444</v>
      </c>
      <c r="H163">
        <v>1444</v>
      </c>
      <c r="I163">
        <v>1444</v>
      </c>
      <c r="J163">
        <v>1444</v>
      </c>
      <c r="L163" s="2">
        <v>0</v>
      </c>
      <c r="M163" s="2">
        <v>0</v>
      </c>
      <c r="N163" s="2">
        <v>0</v>
      </c>
      <c r="O163" s="2">
        <v>6.5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f>+Tabla3[[#This Row],[V GRAVADAS]]</f>
        <v>6.5</v>
      </c>
      <c r="V163">
        <v>2</v>
      </c>
    </row>
    <row r="164" spans="1:22" hidden="1" x14ac:dyDescent="0.25">
      <c r="A164" t="s">
        <v>316</v>
      </c>
      <c r="B164" s="1" t="s">
        <v>340</v>
      </c>
      <c r="C164" t="s">
        <v>1</v>
      </c>
      <c r="D164" s="1" t="s">
        <v>251</v>
      </c>
      <c r="E164" t="s">
        <v>252</v>
      </c>
      <c r="F164" t="s">
        <v>253</v>
      </c>
      <c r="G164">
        <v>1445</v>
      </c>
      <c r="H164">
        <v>1445</v>
      </c>
      <c r="I164">
        <v>1445</v>
      </c>
      <c r="J164">
        <v>1445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f>+Tabla3[[#This Row],[V GRAVADAS]]</f>
        <v>0</v>
      </c>
      <c r="V164">
        <v>2</v>
      </c>
    </row>
    <row r="165" spans="1:22" hidden="1" x14ac:dyDescent="0.25">
      <c r="A165" t="s">
        <v>316</v>
      </c>
      <c r="B165" s="1" t="s">
        <v>341</v>
      </c>
      <c r="C165" t="s">
        <v>1</v>
      </c>
      <c r="D165" s="1" t="s">
        <v>251</v>
      </c>
      <c r="E165" t="s">
        <v>252</v>
      </c>
      <c r="F165" t="s">
        <v>253</v>
      </c>
      <c r="G165">
        <v>1446</v>
      </c>
      <c r="H165">
        <v>1446</v>
      </c>
      <c r="I165">
        <v>1446</v>
      </c>
      <c r="J165">
        <v>1446</v>
      </c>
      <c r="L165" s="2">
        <v>0</v>
      </c>
      <c r="M165" s="2">
        <v>0</v>
      </c>
      <c r="N165" s="2">
        <v>0</v>
      </c>
      <c r="O165" s="2">
        <v>7.25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f>+Tabla3[[#This Row],[V GRAVADAS]]</f>
        <v>7.25</v>
      </c>
      <c r="V165">
        <v>2</v>
      </c>
    </row>
    <row r="166" spans="1:22" hidden="1" x14ac:dyDescent="0.25">
      <c r="A166" t="s">
        <v>346</v>
      </c>
      <c r="B166" s="1" t="s">
        <v>347</v>
      </c>
      <c r="C166" t="s">
        <v>1</v>
      </c>
      <c r="D166" s="1" t="s">
        <v>251</v>
      </c>
      <c r="E166" t="s">
        <v>252</v>
      </c>
      <c r="F166" t="s">
        <v>253</v>
      </c>
      <c r="G166">
        <v>1447</v>
      </c>
      <c r="H166">
        <v>1447</v>
      </c>
      <c r="I166">
        <v>1447</v>
      </c>
      <c r="J166">
        <v>1447</v>
      </c>
      <c r="L166" s="2">
        <v>0</v>
      </c>
      <c r="M166" s="2">
        <v>0</v>
      </c>
      <c r="N166" s="2">
        <v>0</v>
      </c>
      <c r="O166" s="2">
        <v>11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f>+Tabla3[[#This Row],[V GRAVADAS]]</f>
        <v>11</v>
      </c>
      <c r="V166">
        <v>2</v>
      </c>
    </row>
    <row r="167" spans="1:22" hidden="1" x14ac:dyDescent="0.25">
      <c r="A167" t="s">
        <v>346</v>
      </c>
      <c r="B167" s="1" t="s">
        <v>348</v>
      </c>
      <c r="C167" t="s">
        <v>1</v>
      </c>
      <c r="D167" s="1" t="s">
        <v>251</v>
      </c>
      <c r="E167" t="s">
        <v>252</v>
      </c>
      <c r="F167" t="s">
        <v>253</v>
      </c>
      <c r="G167">
        <v>1448</v>
      </c>
      <c r="H167">
        <v>1448</v>
      </c>
      <c r="I167">
        <v>1448</v>
      </c>
      <c r="J167">
        <v>1448</v>
      </c>
      <c r="L167" s="2">
        <v>0</v>
      </c>
      <c r="M167" s="2">
        <v>0</v>
      </c>
      <c r="N167" s="2">
        <v>0</v>
      </c>
      <c r="O167" s="2">
        <v>25.25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f>+Tabla3[[#This Row],[V GRAVADAS]]</f>
        <v>25.25</v>
      </c>
      <c r="V167">
        <v>2</v>
      </c>
    </row>
    <row r="168" spans="1:22" hidden="1" x14ac:dyDescent="0.25">
      <c r="A168" t="s">
        <v>346</v>
      </c>
      <c r="B168" s="1" t="s">
        <v>365</v>
      </c>
      <c r="C168" t="s">
        <v>1</v>
      </c>
      <c r="D168" s="1" t="s">
        <v>251</v>
      </c>
      <c r="E168" t="s">
        <v>252</v>
      </c>
      <c r="F168" t="s">
        <v>253</v>
      </c>
      <c r="G168">
        <v>1449</v>
      </c>
      <c r="H168">
        <v>1449</v>
      </c>
      <c r="I168">
        <v>1449</v>
      </c>
      <c r="J168">
        <v>1449</v>
      </c>
      <c r="L168" s="2">
        <v>0</v>
      </c>
      <c r="M168" s="2">
        <v>0</v>
      </c>
      <c r="N168" s="2">
        <v>0</v>
      </c>
      <c r="O168" s="2">
        <v>13.25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f>+Tabla3[[#This Row],[V GRAVADAS]]</f>
        <v>13.25</v>
      </c>
      <c r="V168">
        <v>2</v>
      </c>
    </row>
    <row r="169" spans="1:22" hidden="1" x14ac:dyDescent="0.25">
      <c r="A169" t="s">
        <v>346</v>
      </c>
      <c r="B169" s="1" t="s">
        <v>366</v>
      </c>
      <c r="C169" t="s">
        <v>1</v>
      </c>
      <c r="D169" s="1" t="s">
        <v>251</v>
      </c>
      <c r="E169" t="s">
        <v>252</v>
      </c>
      <c r="F169" t="s">
        <v>253</v>
      </c>
      <c r="G169">
        <v>1450</v>
      </c>
      <c r="H169">
        <v>1450</v>
      </c>
      <c r="I169">
        <v>1450</v>
      </c>
      <c r="J169">
        <v>1450</v>
      </c>
      <c r="L169" s="2">
        <v>0</v>
      </c>
      <c r="M169" s="2">
        <v>0</v>
      </c>
      <c r="N169" s="2">
        <v>0</v>
      </c>
      <c r="O169" s="2">
        <v>13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f>+Tabla3[[#This Row],[V GRAVADAS]]</f>
        <v>13</v>
      </c>
      <c r="V169">
        <v>2</v>
      </c>
    </row>
    <row r="170" spans="1:22" hidden="1" x14ac:dyDescent="0.25">
      <c r="A170" t="s">
        <v>346</v>
      </c>
      <c r="B170" s="1" t="s">
        <v>367</v>
      </c>
      <c r="C170" t="s">
        <v>1</v>
      </c>
      <c r="D170" s="1" t="s">
        <v>251</v>
      </c>
      <c r="E170" t="s">
        <v>252</v>
      </c>
      <c r="F170" t="s">
        <v>253</v>
      </c>
      <c r="G170">
        <v>1451</v>
      </c>
      <c r="H170">
        <v>1451</v>
      </c>
      <c r="I170">
        <v>1451</v>
      </c>
      <c r="J170">
        <v>1451</v>
      </c>
      <c r="L170" s="2">
        <v>0</v>
      </c>
      <c r="M170" s="2">
        <v>0</v>
      </c>
      <c r="N170" s="2">
        <v>0</v>
      </c>
      <c r="O170" s="2">
        <v>7.25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f>+Tabla3[[#This Row],[V GRAVADAS]]</f>
        <v>7.25</v>
      </c>
      <c r="V170">
        <v>2</v>
      </c>
    </row>
    <row r="171" spans="1:22" hidden="1" x14ac:dyDescent="0.25">
      <c r="A171" t="s">
        <v>346</v>
      </c>
      <c r="B171" s="1" t="s">
        <v>368</v>
      </c>
      <c r="C171" t="s">
        <v>1</v>
      </c>
      <c r="D171" s="1" t="s">
        <v>251</v>
      </c>
      <c r="E171" t="s">
        <v>252</v>
      </c>
      <c r="F171" t="s">
        <v>253</v>
      </c>
      <c r="G171">
        <v>1452</v>
      </c>
      <c r="H171">
        <v>1452</v>
      </c>
      <c r="I171">
        <v>1452</v>
      </c>
      <c r="J171">
        <v>1452</v>
      </c>
      <c r="L171" s="2">
        <v>0</v>
      </c>
      <c r="M171" s="2">
        <v>0</v>
      </c>
      <c r="N171" s="2">
        <v>0</v>
      </c>
      <c r="O171" s="2">
        <v>36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f>+Tabla3[[#This Row],[V GRAVADAS]]</f>
        <v>36</v>
      </c>
      <c r="V171">
        <v>2</v>
      </c>
    </row>
    <row r="172" spans="1:22" hidden="1" x14ac:dyDescent="0.25">
      <c r="A172" t="s">
        <v>346</v>
      </c>
      <c r="B172" s="1" t="s">
        <v>369</v>
      </c>
      <c r="C172" t="s">
        <v>1</v>
      </c>
      <c r="D172" s="1" t="s">
        <v>251</v>
      </c>
      <c r="E172" t="s">
        <v>252</v>
      </c>
      <c r="F172" t="s">
        <v>253</v>
      </c>
      <c r="G172">
        <v>1453</v>
      </c>
      <c r="H172">
        <v>1453</v>
      </c>
      <c r="I172">
        <v>1453</v>
      </c>
      <c r="J172">
        <v>1453</v>
      </c>
      <c r="L172" s="2">
        <v>0</v>
      </c>
      <c r="M172" s="2">
        <v>0</v>
      </c>
      <c r="N172" s="2">
        <v>0</v>
      </c>
      <c r="O172" s="2">
        <v>23.35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f>+Tabla3[[#This Row],[V GRAVADAS]]</f>
        <v>23.35</v>
      </c>
      <c r="V172">
        <v>2</v>
      </c>
    </row>
    <row r="173" spans="1:22" hidden="1" x14ac:dyDescent="0.25">
      <c r="A173" t="s">
        <v>346</v>
      </c>
      <c r="B173" s="1" t="s">
        <v>370</v>
      </c>
      <c r="C173" t="s">
        <v>1</v>
      </c>
      <c r="D173" s="1" t="s">
        <v>251</v>
      </c>
      <c r="E173" t="s">
        <v>252</v>
      </c>
      <c r="F173" t="s">
        <v>253</v>
      </c>
      <c r="G173">
        <v>1454</v>
      </c>
      <c r="H173">
        <v>1454</v>
      </c>
      <c r="I173">
        <v>1454</v>
      </c>
      <c r="J173">
        <v>1454</v>
      </c>
      <c r="L173" s="2">
        <v>0</v>
      </c>
      <c r="M173" s="2">
        <v>0</v>
      </c>
      <c r="N173" s="2">
        <v>0</v>
      </c>
      <c r="O173" s="2">
        <v>19.5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f>+Tabla3[[#This Row],[V GRAVADAS]]</f>
        <v>19.5</v>
      </c>
      <c r="V173">
        <v>2</v>
      </c>
    </row>
    <row r="174" spans="1:22" hidden="1" x14ac:dyDescent="0.25">
      <c r="A174" t="s">
        <v>346</v>
      </c>
      <c r="B174" s="1" t="s">
        <v>371</v>
      </c>
      <c r="C174" t="s">
        <v>1</v>
      </c>
      <c r="D174" s="1" t="s">
        <v>251</v>
      </c>
      <c r="E174" t="s">
        <v>252</v>
      </c>
      <c r="F174" t="s">
        <v>253</v>
      </c>
      <c r="G174">
        <v>1455</v>
      </c>
      <c r="H174">
        <v>1455</v>
      </c>
      <c r="I174">
        <v>1455</v>
      </c>
      <c r="J174">
        <v>1455</v>
      </c>
      <c r="L174" s="2">
        <v>0</v>
      </c>
      <c r="M174" s="2">
        <v>0</v>
      </c>
      <c r="N174" s="2">
        <v>0</v>
      </c>
      <c r="O174" s="2">
        <v>10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f>+Tabla3[[#This Row],[V GRAVADAS]]</f>
        <v>10</v>
      </c>
      <c r="V174">
        <v>2</v>
      </c>
    </row>
    <row r="175" spans="1:22" hidden="1" x14ac:dyDescent="0.25">
      <c r="A175" t="s">
        <v>346</v>
      </c>
      <c r="B175" s="1" t="s">
        <v>372</v>
      </c>
      <c r="C175" t="s">
        <v>1</v>
      </c>
      <c r="D175" s="1" t="s">
        <v>251</v>
      </c>
      <c r="E175" t="s">
        <v>252</v>
      </c>
      <c r="F175" t="s">
        <v>253</v>
      </c>
      <c r="G175">
        <v>1456</v>
      </c>
      <c r="H175">
        <v>1456</v>
      </c>
      <c r="I175">
        <v>1456</v>
      </c>
      <c r="J175">
        <v>1456</v>
      </c>
      <c r="L175" s="2">
        <v>0</v>
      </c>
      <c r="M175" s="2">
        <v>0</v>
      </c>
      <c r="N175" s="2">
        <v>0</v>
      </c>
      <c r="O175" s="2">
        <v>11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f>+Tabla3[[#This Row],[V GRAVADAS]]</f>
        <v>11</v>
      </c>
      <c r="V175">
        <v>2</v>
      </c>
    </row>
    <row r="176" spans="1:22" hidden="1" x14ac:dyDescent="0.25">
      <c r="A176" t="s">
        <v>346</v>
      </c>
      <c r="B176" s="1" t="s">
        <v>373</v>
      </c>
      <c r="C176" t="s">
        <v>1</v>
      </c>
      <c r="D176" s="1" t="s">
        <v>251</v>
      </c>
      <c r="E176" t="s">
        <v>252</v>
      </c>
      <c r="F176" t="s">
        <v>253</v>
      </c>
      <c r="G176">
        <v>1457</v>
      </c>
      <c r="H176">
        <v>1457</v>
      </c>
      <c r="I176">
        <v>1457</v>
      </c>
      <c r="J176">
        <v>1457</v>
      </c>
      <c r="L176" s="2">
        <v>0</v>
      </c>
      <c r="M176" s="2">
        <v>0</v>
      </c>
      <c r="N176" s="2">
        <v>0</v>
      </c>
      <c r="O176" s="2">
        <v>4.25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f>+Tabla3[[#This Row],[V GRAVADAS]]</f>
        <v>4.25</v>
      </c>
      <c r="V176">
        <v>2</v>
      </c>
    </row>
    <row r="177" spans="1:22" hidden="1" x14ac:dyDescent="0.25">
      <c r="A177" t="s">
        <v>346</v>
      </c>
      <c r="B177" s="1" t="s">
        <v>374</v>
      </c>
      <c r="C177" t="s">
        <v>1</v>
      </c>
      <c r="D177" s="1" t="s">
        <v>251</v>
      </c>
      <c r="E177" t="s">
        <v>252</v>
      </c>
      <c r="F177" t="s">
        <v>253</v>
      </c>
      <c r="G177">
        <v>1458</v>
      </c>
      <c r="H177">
        <v>1458</v>
      </c>
      <c r="I177">
        <v>1458</v>
      </c>
      <c r="J177">
        <v>1458</v>
      </c>
      <c r="L177" s="2">
        <v>0</v>
      </c>
      <c r="M177" s="2">
        <v>0</v>
      </c>
      <c r="N177" s="2">
        <v>0</v>
      </c>
      <c r="O177" s="2">
        <v>23.25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f>+Tabla3[[#This Row],[V GRAVADAS]]</f>
        <v>23.25</v>
      </c>
      <c r="V177">
        <v>2</v>
      </c>
    </row>
    <row r="178" spans="1:22" hidden="1" x14ac:dyDescent="0.25">
      <c r="A178" t="s">
        <v>346</v>
      </c>
      <c r="B178" s="1" t="s">
        <v>375</v>
      </c>
      <c r="C178" t="s">
        <v>1</v>
      </c>
      <c r="D178" s="1" t="s">
        <v>251</v>
      </c>
      <c r="E178" t="s">
        <v>252</v>
      </c>
      <c r="F178" t="s">
        <v>253</v>
      </c>
      <c r="G178">
        <v>1459</v>
      </c>
      <c r="H178">
        <v>1459</v>
      </c>
      <c r="I178">
        <v>1459</v>
      </c>
      <c r="J178">
        <v>1459</v>
      </c>
      <c r="L178" s="2">
        <v>0</v>
      </c>
      <c r="M178" s="2">
        <v>0</v>
      </c>
      <c r="N178" s="2">
        <v>0</v>
      </c>
      <c r="O178" s="2">
        <v>3.5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f>+Tabla3[[#This Row],[V GRAVADAS]]</f>
        <v>3.5</v>
      </c>
      <c r="V178">
        <v>2</v>
      </c>
    </row>
    <row r="179" spans="1:22" hidden="1" x14ac:dyDescent="0.25">
      <c r="A179" t="s">
        <v>346</v>
      </c>
      <c r="B179" s="1" t="s">
        <v>376</v>
      </c>
      <c r="C179" t="s">
        <v>1</v>
      </c>
      <c r="D179" s="1" t="s">
        <v>251</v>
      </c>
      <c r="E179" t="s">
        <v>252</v>
      </c>
      <c r="F179" t="s">
        <v>253</v>
      </c>
      <c r="G179">
        <v>1460</v>
      </c>
      <c r="H179">
        <v>1460</v>
      </c>
      <c r="I179">
        <v>1460</v>
      </c>
      <c r="J179">
        <v>1460</v>
      </c>
      <c r="L179" s="2">
        <v>0</v>
      </c>
      <c r="M179" s="2">
        <v>0</v>
      </c>
      <c r="N179" s="2">
        <v>0</v>
      </c>
      <c r="O179" s="2">
        <v>18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f>+Tabla3[[#This Row],[V GRAVADAS]]</f>
        <v>18</v>
      </c>
      <c r="V179">
        <v>2</v>
      </c>
    </row>
    <row r="180" spans="1:22" hidden="1" x14ac:dyDescent="0.25">
      <c r="A180" t="s">
        <v>346</v>
      </c>
      <c r="B180" s="1" t="s">
        <v>377</v>
      </c>
      <c r="C180" t="s">
        <v>1</v>
      </c>
      <c r="D180" s="1" t="s">
        <v>251</v>
      </c>
      <c r="E180" t="s">
        <v>252</v>
      </c>
      <c r="F180" t="s">
        <v>253</v>
      </c>
      <c r="G180">
        <v>1461</v>
      </c>
      <c r="H180">
        <v>1461</v>
      </c>
      <c r="I180">
        <v>1461</v>
      </c>
      <c r="J180">
        <v>1461</v>
      </c>
      <c r="L180" s="2">
        <v>0</v>
      </c>
      <c r="M180" s="2">
        <v>0</v>
      </c>
      <c r="N180" s="2">
        <v>0</v>
      </c>
      <c r="O180" s="2">
        <v>19.5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f>+Tabla3[[#This Row],[V GRAVADAS]]</f>
        <v>19.5</v>
      </c>
      <c r="V180">
        <v>2</v>
      </c>
    </row>
    <row r="181" spans="1:22" hidden="1" x14ac:dyDescent="0.25">
      <c r="A181" t="s">
        <v>346</v>
      </c>
      <c r="B181" s="1" t="s">
        <v>378</v>
      </c>
      <c r="C181" t="s">
        <v>1</v>
      </c>
      <c r="D181" s="1" t="s">
        <v>251</v>
      </c>
      <c r="E181" t="s">
        <v>252</v>
      </c>
      <c r="F181" t="s">
        <v>253</v>
      </c>
      <c r="G181">
        <v>1462</v>
      </c>
      <c r="H181">
        <v>1462</v>
      </c>
      <c r="I181">
        <v>1462</v>
      </c>
      <c r="J181">
        <v>1462</v>
      </c>
      <c r="L181" s="2">
        <v>0</v>
      </c>
      <c r="M181" s="2">
        <v>0</v>
      </c>
      <c r="N181" s="2">
        <v>0</v>
      </c>
      <c r="O181" s="2">
        <v>27.25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f>+Tabla3[[#This Row],[V GRAVADAS]]</f>
        <v>27.25</v>
      </c>
      <c r="V181">
        <v>2</v>
      </c>
    </row>
    <row r="182" spans="1:22" hidden="1" x14ac:dyDescent="0.25">
      <c r="A182" t="s">
        <v>346</v>
      </c>
      <c r="B182" s="1" t="s">
        <v>379</v>
      </c>
      <c r="C182" t="s">
        <v>1</v>
      </c>
      <c r="D182" s="1" t="s">
        <v>251</v>
      </c>
      <c r="E182" t="s">
        <v>252</v>
      </c>
      <c r="F182" t="s">
        <v>253</v>
      </c>
      <c r="G182">
        <v>1463</v>
      </c>
      <c r="H182">
        <v>1463</v>
      </c>
      <c r="I182">
        <v>1463</v>
      </c>
      <c r="J182">
        <v>1463</v>
      </c>
      <c r="L182" s="2">
        <v>0</v>
      </c>
      <c r="M182" s="2">
        <v>0</v>
      </c>
      <c r="N182" s="2">
        <v>0</v>
      </c>
      <c r="O182" s="2">
        <v>20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f>+Tabla3[[#This Row],[V GRAVADAS]]</f>
        <v>20</v>
      </c>
      <c r="V182">
        <v>2</v>
      </c>
    </row>
    <row r="183" spans="1:22" hidden="1" x14ac:dyDescent="0.25">
      <c r="A183" t="s">
        <v>346</v>
      </c>
      <c r="B183" s="1" t="s">
        <v>380</v>
      </c>
      <c r="C183" t="s">
        <v>1</v>
      </c>
      <c r="D183" s="1" t="s">
        <v>251</v>
      </c>
      <c r="E183" t="s">
        <v>252</v>
      </c>
      <c r="F183" t="s">
        <v>253</v>
      </c>
      <c r="G183">
        <v>1464</v>
      </c>
      <c r="H183">
        <v>1464</v>
      </c>
      <c r="I183">
        <v>1464</v>
      </c>
      <c r="J183">
        <v>1464</v>
      </c>
      <c r="L183" s="2">
        <v>0</v>
      </c>
      <c r="M183" s="2">
        <v>0</v>
      </c>
      <c r="N183" s="2">
        <v>0</v>
      </c>
      <c r="O183" s="2">
        <v>25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f>+Tabla3[[#This Row],[V GRAVADAS]]</f>
        <v>25</v>
      </c>
      <c r="V183">
        <v>2</v>
      </c>
    </row>
    <row r="184" spans="1:22" hidden="1" x14ac:dyDescent="0.25">
      <c r="A184" t="s">
        <v>346</v>
      </c>
      <c r="B184" s="1" t="s">
        <v>381</v>
      </c>
      <c r="C184" t="s">
        <v>1</v>
      </c>
      <c r="D184" s="1" t="s">
        <v>251</v>
      </c>
      <c r="E184" t="s">
        <v>252</v>
      </c>
      <c r="F184" t="s">
        <v>253</v>
      </c>
      <c r="G184">
        <v>1465</v>
      </c>
      <c r="H184">
        <v>1465</v>
      </c>
      <c r="I184">
        <v>1465</v>
      </c>
      <c r="J184">
        <v>1465</v>
      </c>
      <c r="L184" s="2">
        <v>0</v>
      </c>
      <c r="M184" s="2">
        <v>0</v>
      </c>
      <c r="N184" s="2">
        <v>0</v>
      </c>
      <c r="O184" s="2">
        <v>33.5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f>+Tabla3[[#This Row],[V GRAVADAS]]</f>
        <v>33.5</v>
      </c>
      <c r="V184">
        <v>2</v>
      </c>
    </row>
    <row r="185" spans="1:22" hidden="1" x14ac:dyDescent="0.25">
      <c r="A185" t="s">
        <v>346</v>
      </c>
      <c r="B185" s="1" t="s">
        <v>382</v>
      </c>
      <c r="C185" t="s">
        <v>1</v>
      </c>
      <c r="D185" s="1" t="s">
        <v>251</v>
      </c>
      <c r="E185" t="s">
        <v>252</v>
      </c>
      <c r="F185" t="s">
        <v>253</v>
      </c>
      <c r="G185">
        <v>1466</v>
      </c>
      <c r="H185">
        <v>1466</v>
      </c>
      <c r="I185">
        <v>1466</v>
      </c>
      <c r="J185">
        <v>1466</v>
      </c>
      <c r="L185" s="2">
        <v>0</v>
      </c>
      <c r="M185" s="2">
        <v>0</v>
      </c>
      <c r="N185" s="2">
        <v>0</v>
      </c>
      <c r="O185" s="2">
        <v>20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f>+Tabla3[[#This Row],[V GRAVADAS]]</f>
        <v>20</v>
      </c>
      <c r="V185">
        <v>2</v>
      </c>
    </row>
    <row r="186" spans="1:22" hidden="1" x14ac:dyDescent="0.25">
      <c r="A186" t="s">
        <v>346</v>
      </c>
      <c r="B186" s="1" t="s">
        <v>383</v>
      </c>
      <c r="C186" t="s">
        <v>1</v>
      </c>
      <c r="D186" s="1" t="s">
        <v>251</v>
      </c>
      <c r="E186" t="s">
        <v>252</v>
      </c>
      <c r="F186" t="s">
        <v>253</v>
      </c>
      <c r="G186">
        <v>1467</v>
      </c>
      <c r="H186">
        <v>1467</v>
      </c>
      <c r="I186">
        <v>1467</v>
      </c>
      <c r="J186">
        <v>1467</v>
      </c>
      <c r="L186" s="2">
        <v>0</v>
      </c>
      <c r="M186" s="2">
        <v>0</v>
      </c>
      <c r="N186" s="2">
        <v>0</v>
      </c>
      <c r="O186" s="2">
        <v>15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f>+Tabla3[[#This Row],[V GRAVADAS]]</f>
        <v>15</v>
      </c>
      <c r="V186">
        <v>2</v>
      </c>
    </row>
    <row r="187" spans="1:22" hidden="1" x14ac:dyDescent="0.25">
      <c r="A187" t="s">
        <v>346</v>
      </c>
      <c r="B187" s="1" t="s">
        <v>384</v>
      </c>
      <c r="C187" t="s">
        <v>1</v>
      </c>
      <c r="D187" s="1" t="s">
        <v>251</v>
      </c>
      <c r="E187" t="s">
        <v>252</v>
      </c>
      <c r="F187" t="s">
        <v>253</v>
      </c>
      <c r="G187">
        <v>1468</v>
      </c>
      <c r="H187">
        <v>1468</v>
      </c>
      <c r="I187">
        <v>1468</v>
      </c>
      <c r="J187">
        <v>1468</v>
      </c>
      <c r="L187" s="2">
        <v>0</v>
      </c>
      <c r="M187" s="2">
        <v>0</v>
      </c>
      <c r="N187" s="2">
        <v>0</v>
      </c>
      <c r="O187" s="2">
        <v>2.25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f>+Tabla3[[#This Row],[V GRAVADAS]]</f>
        <v>2.25</v>
      </c>
      <c r="V187">
        <v>2</v>
      </c>
    </row>
    <row r="188" spans="1:22" hidden="1" x14ac:dyDescent="0.25">
      <c r="A188" t="s">
        <v>346</v>
      </c>
      <c r="B188" s="1" t="s">
        <v>385</v>
      </c>
      <c r="C188" t="s">
        <v>1</v>
      </c>
      <c r="D188" s="1" t="s">
        <v>251</v>
      </c>
      <c r="E188" t="s">
        <v>252</v>
      </c>
      <c r="F188" t="s">
        <v>253</v>
      </c>
      <c r="G188">
        <v>1469</v>
      </c>
      <c r="H188">
        <v>1469</v>
      </c>
      <c r="I188">
        <v>1469</v>
      </c>
      <c r="J188">
        <v>1469</v>
      </c>
      <c r="L188" s="2">
        <v>0</v>
      </c>
      <c r="M188" s="2">
        <v>0</v>
      </c>
      <c r="N188" s="2">
        <v>0</v>
      </c>
      <c r="O188" s="2">
        <v>15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f>+Tabla3[[#This Row],[V GRAVADAS]]</f>
        <v>15</v>
      </c>
      <c r="V188">
        <v>2</v>
      </c>
    </row>
    <row r="189" spans="1:22" hidden="1" x14ac:dyDescent="0.25">
      <c r="A189" t="s">
        <v>346</v>
      </c>
      <c r="B189" s="1" t="s">
        <v>386</v>
      </c>
      <c r="C189" t="s">
        <v>1</v>
      </c>
      <c r="D189" s="1" t="s">
        <v>251</v>
      </c>
      <c r="E189" t="s">
        <v>252</v>
      </c>
      <c r="F189" t="s">
        <v>253</v>
      </c>
      <c r="G189">
        <v>1470</v>
      </c>
      <c r="H189">
        <v>1470</v>
      </c>
      <c r="I189">
        <v>1470</v>
      </c>
      <c r="J189">
        <v>1470</v>
      </c>
      <c r="L189" s="2">
        <v>0</v>
      </c>
      <c r="M189" s="2">
        <v>0</v>
      </c>
      <c r="N189" s="2">
        <v>0</v>
      </c>
      <c r="O189" s="2">
        <v>13.25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f>+Tabla3[[#This Row],[V GRAVADAS]]</f>
        <v>13.25</v>
      </c>
      <c r="V189">
        <v>2</v>
      </c>
    </row>
    <row r="190" spans="1:22" hidden="1" x14ac:dyDescent="0.25">
      <c r="A190" t="s">
        <v>395</v>
      </c>
      <c r="B190" s="1" t="s">
        <v>396</v>
      </c>
      <c r="C190" t="s">
        <v>1</v>
      </c>
      <c r="D190" s="1" t="s">
        <v>251</v>
      </c>
      <c r="E190" t="s">
        <v>252</v>
      </c>
      <c r="F190" t="s">
        <v>253</v>
      </c>
      <c r="G190">
        <v>1471</v>
      </c>
      <c r="H190">
        <v>1471</v>
      </c>
      <c r="I190">
        <v>1471</v>
      </c>
      <c r="J190">
        <v>1471</v>
      </c>
      <c r="L190" s="2">
        <v>0</v>
      </c>
      <c r="M190" s="2">
        <v>0</v>
      </c>
      <c r="N190" s="2">
        <v>0</v>
      </c>
      <c r="O190" s="2">
        <v>4.5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f>+Tabla3[[#This Row],[V GRAVADAS]]</f>
        <v>4.5</v>
      </c>
      <c r="V190">
        <v>2</v>
      </c>
    </row>
    <row r="191" spans="1:22" hidden="1" x14ac:dyDescent="0.25">
      <c r="A191" t="s">
        <v>395</v>
      </c>
      <c r="B191" s="1" t="s">
        <v>397</v>
      </c>
      <c r="C191" t="s">
        <v>1</v>
      </c>
      <c r="D191" s="1" t="s">
        <v>251</v>
      </c>
      <c r="E191" t="s">
        <v>252</v>
      </c>
      <c r="F191" t="s">
        <v>253</v>
      </c>
      <c r="G191">
        <v>1472</v>
      </c>
      <c r="H191">
        <v>1472</v>
      </c>
      <c r="I191">
        <v>1472</v>
      </c>
      <c r="J191">
        <v>1472</v>
      </c>
      <c r="L191" s="2">
        <v>0</v>
      </c>
      <c r="M191" s="2">
        <v>0</v>
      </c>
      <c r="N191" s="2">
        <v>0</v>
      </c>
      <c r="O191" s="2">
        <v>16.5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f>+Tabla3[[#This Row],[V GRAVADAS]]</f>
        <v>16.5</v>
      </c>
      <c r="V191">
        <v>2</v>
      </c>
    </row>
    <row r="192" spans="1:22" hidden="1" x14ac:dyDescent="0.25">
      <c r="A192" t="s">
        <v>395</v>
      </c>
      <c r="B192" s="1" t="s">
        <v>398</v>
      </c>
      <c r="C192" t="s">
        <v>1</v>
      </c>
      <c r="D192" s="1" t="s">
        <v>251</v>
      </c>
      <c r="E192" t="s">
        <v>252</v>
      </c>
      <c r="F192" t="s">
        <v>253</v>
      </c>
      <c r="G192">
        <v>1473</v>
      </c>
      <c r="H192">
        <v>1473</v>
      </c>
      <c r="I192">
        <v>1473</v>
      </c>
      <c r="J192">
        <v>1473</v>
      </c>
      <c r="L192" s="2">
        <v>0</v>
      </c>
      <c r="M192" s="2">
        <v>0</v>
      </c>
      <c r="N192" s="2">
        <v>0</v>
      </c>
      <c r="O192" s="2">
        <v>12.5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f>+Tabla3[[#This Row],[V GRAVADAS]]</f>
        <v>12.5</v>
      </c>
      <c r="V192">
        <v>2</v>
      </c>
    </row>
    <row r="193" spans="1:22" hidden="1" x14ac:dyDescent="0.25">
      <c r="A193" t="s">
        <v>395</v>
      </c>
      <c r="B193" s="1" t="s">
        <v>399</v>
      </c>
      <c r="C193" t="s">
        <v>1</v>
      </c>
      <c r="D193" s="1" t="s">
        <v>251</v>
      </c>
      <c r="E193" t="s">
        <v>252</v>
      </c>
      <c r="F193" t="s">
        <v>253</v>
      </c>
      <c r="G193">
        <v>1474</v>
      </c>
      <c r="H193">
        <v>1474</v>
      </c>
      <c r="I193">
        <v>1474</v>
      </c>
      <c r="J193">
        <v>1474</v>
      </c>
      <c r="L193" s="2">
        <v>0</v>
      </c>
      <c r="M193" s="2">
        <v>0</v>
      </c>
      <c r="N193" s="2">
        <v>0</v>
      </c>
      <c r="O193" s="2">
        <v>7.25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f>+Tabla3[[#This Row],[V GRAVADAS]]</f>
        <v>7.25</v>
      </c>
      <c r="V193">
        <v>2</v>
      </c>
    </row>
    <row r="194" spans="1:22" hidden="1" x14ac:dyDescent="0.25">
      <c r="A194" t="s">
        <v>395</v>
      </c>
      <c r="B194" s="1" t="s">
        <v>400</v>
      </c>
      <c r="C194" t="s">
        <v>1</v>
      </c>
      <c r="D194" s="1" t="s">
        <v>251</v>
      </c>
      <c r="E194" t="s">
        <v>252</v>
      </c>
      <c r="F194" t="s">
        <v>253</v>
      </c>
      <c r="G194">
        <v>1475</v>
      </c>
      <c r="H194">
        <v>1475</v>
      </c>
      <c r="I194">
        <v>1475</v>
      </c>
      <c r="J194">
        <v>1475</v>
      </c>
      <c r="L194" s="2">
        <v>0</v>
      </c>
      <c r="M194" s="2">
        <v>0</v>
      </c>
      <c r="N194" s="2">
        <v>0</v>
      </c>
      <c r="O194" s="2">
        <v>11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f>+Tabla3[[#This Row],[V GRAVADAS]]</f>
        <v>11</v>
      </c>
      <c r="V194">
        <v>2</v>
      </c>
    </row>
    <row r="195" spans="1:22" hidden="1" x14ac:dyDescent="0.25">
      <c r="A195" t="s">
        <v>395</v>
      </c>
      <c r="B195" s="1" t="s">
        <v>401</v>
      </c>
      <c r="C195" t="s">
        <v>1</v>
      </c>
      <c r="D195" s="1" t="s">
        <v>251</v>
      </c>
      <c r="E195" t="s">
        <v>252</v>
      </c>
      <c r="F195" t="s">
        <v>253</v>
      </c>
      <c r="G195">
        <v>1476</v>
      </c>
      <c r="H195">
        <v>1476</v>
      </c>
      <c r="I195">
        <v>1476</v>
      </c>
      <c r="J195">
        <v>1476</v>
      </c>
      <c r="L195" s="2">
        <v>0</v>
      </c>
      <c r="M195" s="2">
        <v>0</v>
      </c>
      <c r="N195" s="2">
        <v>0</v>
      </c>
      <c r="O195" s="2">
        <v>28.25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f>+Tabla3[[#This Row],[V GRAVADAS]]</f>
        <v>28.25</v>
      </c>
      <c r="V195">
        <v>2</v>
      </c>
    </row>
    <row r="196" spans="1:22" hidden="1" x14ac:dyDescent="0.25">
      <c r="A196" t="s">
        <v>395</v>
      </c>
      <c r="B196" s="1" t="s">
        <v>402</v>
      </c>
      <c r="C196" t="s">
        <v>1</v>
      </c>
      <c r="D196" s="1" t="s">
        <v>251</v>
      </c>
      <c r="E196" t="s">
        <v>252</v>
      </c>
      <c r="F196" t="s">
        <v>253</v>
      </c>
      <c r="G196">
        <v>1477</v>
      </c>
      <c r="H196">
        <v>1477</v>
      </c>
      <c r="I196">
        <v>1477</v>
      </c>
      <c r="J196">
        <v>1477</v>
      </c>
      <c r="L196" s="2">
        <v>0</v>
      </c>
      <c r="M196" s="2">
        <v>0</v>
      </c>
      <c r="N196" s="2">
        <v>0</v>
      </c>
      <c r="O196" s="2">
        <v>12.25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f>+Tabla3[[#This Row],[V GRAVADAS]]</f>
        <v>12.25</v>
      </c>
      <c r="V196">
        <v>2</v>
      </c>
    </row>
    <row r="197" spans="1:22" hidden="1" x14ac:dyDescent="0.25">
      <c r="A197" t="s">
        <v>395</v>
      </c>
      <c r="B197" s="1" t="s">
        <v>403</v>
      </c>
      <c r="C197" t="s">
        <v>1</v>
      </c>
      <c r="D197" s="1" t="s">
        <v>251</v>
      </c>
      <c r="E197" t="s">
        <v>252</v>
      </c>
      <c r="F197" t="s">
        <v>253</v>
      </c>
      <c r="G197">
        <v>1478</v>
      </c>
      <c r="H197">
        <v>1478</v>
      </c>
      <c r="I197">
        <v>1478</v>
      </c>
      <c r="J197">
        <v>1478</v>
      </c>
      <c r="L197" s="2">
        <v>0</v>
      </c>
      <c r="M197" s="2">
        <v>0</v>
      </c>
      <c r="N197" s="2">
        <v>0</v>
      </c>
      <c r="O197" s="2">
        <v>4.5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f>+Tabla3[[#This Row],[V GRAVADAS]]</f>
        <v>4.5</v>
      </c>
      <c r="V197">
        <v>2</v>
      </c>
    </row>
    <row r="198" spans="1:22" hidden="1" x14ac:dyDescent="0.25">
      <c r="A198" t="s">
        <v>395</v>
      </c>
      <c r="B198" s="1" t="s">
        <v>404</v>
      </c>
      <c r="C198" t="s">
        <v>1</v>
      </c>
      <c r="D198" s="1" t="s">
        <v>251</v>
      </c>
      <c r="E198" t="s">
        <v>252</v>
      </c>
      <c r="F198" t="s">
        <v>253</v>
      </c>
      <c r="G198">
        <v>1479</v>
      </c>
      <c r="H198">
        <v>1479</v>
      </c>
      <c r="I198">
        <v>1479</v>
      </c>
      <c r="J198">
        <v>1479</v>
      </c>
      <c r="L198" s="2">
        <v>0</v>
      </c>
      <c r="M198" s="2">
        <v>0</v>
      </c>
      <c r="N198" s="2">
        <v>0</v>
      </c>
      <c r="O198" s="2">
        <v>6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f>+Tabla3[[#This Row],[V GRAVADAS]]</f>
        <v>6</v>
      </c>
      <c r="V198">
        <v>2</v>
      </c>
    </row>
    <row r="199" spans="1:22" hidden="1" x14ac:dyDescent="0.25">
      <c r="A199" t="s">
        <v>395</v>
      </c>
      <c r="B199" s="1" t="s">
        <v>405</v>
      </c>
      <c r="C199" t="s">
        <v>1</v>
      </c>
      <c r="D199" s="1" t="s">
        <v>251</v>
      </c>
      <c r="E199" t="s">
        <v>252</v>
      </c>
      <c r="F199" t="s">
        <v>253</v>
      </c>
      <c r="G199">
        <v>1480</v>
      </c>
      <c r="H199">
        <v>1480</v>
      </c>
      <c r="I199">
        <v>1480</v>
      </c>
      <c r="J199">
        <v>1480</v>
      </c>
      <c r="L199" s="2">
        <v>0</v>
      </c>
      <c r="M199" s="2">
        <v>0</v>
      </c>
      <c r="N199" s="2">
        <v>0</v>
      </c>
      <c r="O199" s="2">
        <v>10.5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f>+Tabla3[[#This Row],[V GRAVADAS]]</f>
        <v>10.5</v>
      </c>
      <c r="V199">
        <v>2</v>
      </c>
    </row>
    <row r="200" spans="1:22" hidden="1" x14ac:dyDescent="0.25">
      <c r="A200" t="s">
        <v>395</v>
      </c>
      <c r="B200" s="1" t="s">
        <v>406</v>
      </c>
      <c r="C200" t="s">
        <v>1</v>
      </c>
      <c r="D200" s="1" t="s">
        <v>251</v>
      </c>
      <c r="E200" t="s">
        <v>252</v>
      </c>
      <c r="F200" t="s">
        <v>253</v>
      </c>
      <c r="G200">
        <v>1481</v>
      </c>
      <c r="H200">
        <v>1481</v>
      </c>
      <c r="I200">
        <v>1481</v>
      </c>
      <c r="J200">
        <v>1481</v>
      </c>
      <c r="L200" s="2">
        <v>0</v>
      </c>
      <c r="M200" s="2">
        <v>0</v>
      </c>
      <c r="N200" s="2">
        <v>0</v>
      </c>
      <c r="O200" s="2">
        <v>21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f>+Tabla3[[#This Row],[V GRAVADAS]]</f>
        <v>21</v>
      </c>
      <c r="V200">
        <v>2</v>
      </c>
    </row>
    <row r="201" spans="1:22" hidden="1" x14ac:dyDescent="0.25">
      <c r="A201" t="s">
        <v>395</v>
      </c>
      <c r="B201" s="1" t="s">
        <v>407</v>
      </c>
      <c r="C201" t="s">
        <v>1</v>
      </c>
      <c r="D201" s="1" t="s">
        <v>251</v>
      </c>
      <c r="E201" t="s">
        <v>252</v>
      </c>
      <c r="F201" t="s">
        <v>253</v>
      </c>
      <c r="G201">
        <v>1482</v>
      </c>
      <c r="H201">
        <v>1482</v>
      </c>
      <c r="I201">
        <v>1482</v>
      </c>
      <c r="J201">
        <v>1482</v>
      </c>
      <c r="L201" s="2">
        <v>0</v>
      </c>
      <c r="M201" s="2">
        <v>0</v>
      </c>
      <c r="N201" s="2">
        <v>0</v>
      </c>
      <c r="O201" s="2">
        <v>24.5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f>+Tabla3[[#This Row],[V GRAVADAS]]</f>
        <v>24.5</v>
      </c>
      <c r="V201">
        <v>2</v>
      </c>
    </row>
    <row r="202" spans="1:22" hidden="1" x14ac:dyDescent="0.25">
      <c r="A202" t="s">
        <v>395</v>
      </c>
      <c r="B202" s="1" t="s">
        <v>408</v>
      </c>
      <c r="C202" t="s">
        <v>1</v>
      </c>
      <c r="D202" s="1" t="s">
        <v>251</v>
      </c>
      <c r="E202" t="s">
        <v>252</v>
      </c>
      <c r="F202" t="s">
        <v>253</v>
      </c>
      <c r="G202">
        <v>1483</v>
      </c>
      <c r="H202">
        <v>1483</v>
      </c>
      <c r="I202">
        <v>1483</v>
      </c>
      <c r="J202">
        <v>1483</v>
      </c>
      <c r="L202" s="2">
        <v>0</v>
      </c>
      <c r="M202" s="2">
        <v>0</v>
      </c>
      <c r="N202" s="2">
        <v>0</v>
      </c>
      <c r="O202" s="2">
        <v>23.2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f>+Tabla3[[#This Row],[V GRAVADAS]]</f>
        <v>23.2</v>
      </c>
      <c r="V202">
        <v>2</v>
      </c>
    </row>
    <row r="203" spans="1:22" hidden="1" x14ac:dyDescent="0.25">
      <c r="A203" t="s">
        <v>395</v>
      </c>
      <c r="B203" s="1" t="s">
        <v>409</v>
      </c>
      <c r="C203" t="s">
        <v>1</v>
      </c>
      <c r="D203" s="1" t="s">
        <v>251</v>
      </c>
      <c r="E203" t="s">
        <v>252</v>
      </c>
      <c r="F203" t="s">
        <v>253</v>
      </c>
      <c r="G203">
        <v>1484</v>
      </c>
      <c r="H203">
        <v>1484</v>
      </c>
      <c r="I203">
        <v>1484</v>
      </c>
      <c r="J203">
        <v>1484</v>
      </c>
      <c r="L203" s="2">
        <v>0</v>
      </c>
      <c r="M203" s="2">
        <v>0</v>
      </c>
      <c r="N203" s="2">
        <v>0</v>
      </c>
      <c r="O203" s="2">
        <v>20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f>+Tabla3[[#This Row],[V GRAVADAS]]</f>
        <v>20</v>
      </c>
      <c r="V203">
        <v>2</v>
      </c>
    </row>
    <row r="204" spans="1:22" hidden="1" x14ac:dyDescent="0.25">
      <c r="A204" t="s">
        <v>395</v>
      </c>
      <c r="B204" s="1" t="s">
        <v>410</v>
      </c>
      <c r="C204" t="s">
        <v>1</v>
      </c>
      <c r="D204" s="1" t="s">
        <v>251</v>
      </c>
      <c r="E204" t="s">
        <v>252</v>
      </c>
      <c r="F204" t="s">
        <v>253</v>
      </c>
      <c r="G204">
        <v>1485</v>
      </c>
      <c r="H204">
        <v>1485</v>
      </c>
      <c r="I204">
        <v>1485</v>
      </c>
      <c r="J204">
        <v>1485</v>
      </c>
      <c r="L204" s="2">
        <v>0</v>
      </c>
      <c r="M204" s="2">
        <v>0</v>
      </c>
      <c r="N204" s="2">
        <v>0</v>
      </c>
      <c r="O204" s="2">
        <v>11.25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f>+Tabla3[[#This Row],[V GRAVADAS]]</f>
        <v>11.25</v>
      </c>
      <c r="V204">
        <v>2</v>
      </c>
    </row>
    <row r="205" spans="1:22" hidden="1" x14ac:dyDescent="0.25">
      <c r="A205" t="s">
        <v>395</v>
      </c>
      <c r="B205" s="1" t="s">
        <v>411</v>
      </c>
      <c r="C205" t="s">
        <v>1</v>
      </c>
      <c r="D205" s="1" t="s">
        <v>251</v>
      </c>
      <c r="E205" t="s">
        <v>252</v>
      </c>
      <c r="F205" t="s">
        <v>253</v>
      </c>
      <c r="G205">
        <v>1486</v>
      </c>
      <c r="H205">
        <v>1486</v>
      </c>
      <c r="I205">
        <v>1486</v>
      </c>
      <c r="J205">
        <v>1486</v>
      </c>
      <c r="L205" s="2">
        <v>0</v>
      </c>
      <c r="M205" s="2">
        <v>0</v>
      </c>
      <c r="N205" s="2">
        <v>0</v>
      </c>
      <c r="O205" s="2">
        <v>16.5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f>+Tabla3[[#This Row],[V GRAVADAS]]</f>
        <v>16.5</v>
      </c>
      <c r="V205">
        <v>2</v>
      </c>
    </row>
    <row r="206" spans="1:22" hidden="1" x14ac:dyDescent="0.25">
      <c r="A206" t="s">
        <v>395</v>
      </c>
      <c r="B206" s="1" t="s">
        <v>412</v>
      </c>
      <c r="C206" t="s">
        <v>1</v>
      </c>
      <c r="D206" s="1" t="s">
        <v>251</v>
      </c>
      <c r="E206" t="s">
        <v>252</v>
      </c>
      <c r="F206" t="s">
        <v>253</v>
      </c>
      <c r="G206">
        <v>1487</v>
      </c>
      <c r="H206">
        <v>1487</v>
      </c>
      <c r="I206">
        <v>1487</v>
      </c>
      <c r="J206">
        <v>1487</v>
      </c>
      <c r="L206" s="2">
        <v>0</v>
      </c>
      <c r="M206" s="2">
        <v>0</v>
      </c>
      <c r="N206" s="2">
        <v>0</v>
      </c>
      <c r="O206" s="2">
        <v>28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f>+Tabla3[[#This Row],[V GRAVADAS]]</f>
        <v>28</v>
      </c>
      <c r="V206">
        <v>2</v>
      </c>
    </row>
    <row r="207" spans="1:22" hidden="1" x14ac:dyDescent="0.25">
      <c r="A207" t="s">
        <v>395</v>
      </c>
      <c r="B207" s="1" t="s">
        <v>413</v>
      </c>
      <c r="C207" t="s">
        <v>1</v>
      </c>
      <c r="D207" s="1" t="s">
        <v>251</v>
      </c>
      <c r="E207" t="s">
        <v>252</v>
      </c>
      <c r="F207" t="s">
        <v>253</v>
      </c>
      <c r="G207">
        <v>1488</v>
      </c>
      <c r="H207">
        <v>1488</v>
      </c>
      <c r="I207">
        <v>1488</v>
      </c>
      <c r="J207">
        <v>1488</v>
      </c>
      <c r="L207" s="2">
        <v>0</v>
      </c>
      <c r="M207" s="2">
        <v>0</v>
      </c>
      <c r="N207" s="2">
        <v>0</v>
      </c>
      <c r="O207" s="2">
        <v>31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f>+Tabla3[[#This Row],[V GRAVADAS]]</f>
        <v>31</v>
      </c>
      <c r="V207">
        <v>2</v>
      </c>
    </row>
    <row r="208" spans="1:22" hidden="1" x14ac:dyDescent="0.25">
      <c r="A208" t="s">
        <v>395</v>
      </c>
      <c r="B208" s="1" t="s">
        <v>413</v>
      </c>
      <c r="C208" t="s">
        <v>1</v>
      </c>
      <c r="D208" s="1" t="s">
        <v>251</v>
      </c>
      <c r="E208" t="s">
        <v>252</v>
      </c>
      <c r="F208" t="s">
        <v>253</v>
      </c>
      <c r="G208">
        <v>1489</v>
      </c>
      <c r="H208">
        <v>1489</v>
      </c>
      <c r="I208">
        <v>1489</v>
      </c>
      <c r="J208">
        <v>1489</v>
      </c>
      <c r="L208" s="2">
        <v>0</v>
      </c>
      <c r="M208" s="2">
        <v>0</v>
      </c>
      <c r="N208" s="2">
        <v>0</v>
      </c>
      <c r="O208" s="2">
        <v>28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f>+Tabla3[[#This Row],[V GRAVADAS]]</f>
        <v>28</v>
      </c>
      <c r="V208">
        <v>2</v>
      </c>
    </row>
    <row r="209" spans="1:22" hidden="1" x14ac:dyDescent="0.25">
      <c r="A209" t="s">
        <v>395</v>
      </c>
      <c r="B209" s="1" t="s">
        <v>414</v>
      </c>
      <c r="C209" t="s">
        <v>1</v>
      </c>
      <c r="D209" s="1" t="s">
        <v>251</v>
      </c>
      <c r="E209" t="s">
        <v>252</v>
      </c>
      <c r="F209" t="s">
        <v>253</v>
      </c>
      <c r="G209">
        <v>1490</v>
      </c>
      <c r="H209">
        <v>1490</v>
      </c>
      <c r="I209">
        <v>1490</v>
      </c>
      <c r="J209">
        <v>1490</v>
      </c>
      <c r="L209" s="2">
        <v>0</v>
      </c>
      <c r="M209" s="2">
        <v>0</v>
      </c>
      <c r="N209" s="2">
        <v>0</v>
      </c>
      <c r="O209" s="2">
        <v>32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f>+Tabla3[[#This Row],[V GRAVADAS]]</f>
        <v>32</v>
      </c>
      <c r="V209">
        <v>2</v>
      </c>
    </row>
    <row r="210" spans="1:22" hidden="1" x14ac:dyDescent="0.25">
      <c r="A210" t="s">
        <v>395</v>
      </c>
      <c r="B210" s="1" t="s">
        <v>415</v>
      </c>
      <c r="C210" t="s">
        <v>1</v>
      </c>
      <c r="D210" s="1" t="s">
        <v>251</v>
      </c>
      <c r="E210" t="s">
        <v>252</v>
      </c>
      <c r="F210" t="s">
        <v>253</v>
      </c>
      <c r="G210">
        <v>1491</v>
      </c>
      <c r="H210">
        <v>1491</v>
      </c>
      <c r="I210">
        <v>1491</v>
      </c>
      <c r="J210">
        <v>1491</v>
      </c>
      <c r="L210" s="2">
        <v>0</v>
      </c>
      <c r="M210" s="2">
        <v>0</v>
      </c>
      <c r="N210" s="2">
        <v>0</v>
      </c>
      <c r="O210" s="2">
        <v>9.5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f>+Tabla3[[#This Row],[V GRAVADAS]]</f>
        <v>9.5</v>
      </c>
      <c r="V210">
        <v>2</v>
      </c>
    </row>
    <row r="211" spans="1:22" hidden="1" x14ac:dyDescent="0.25">
      <c r="A211" t="s">
        <v>395</v>
      </c>
      <c r="B211" s="1" t="s">
        <v>416</v>
      </c>
      <c r="C211" t="s">
        <v>1</v>
      </c>
      <c r="D211" s="1" t="s">
        <v>251</v>
      </c>
      <c r="E211" t="s">
        <v>252</v>
      </c>
      <c r="F211" t="s">
        <v>253</v>
      </c>
      <c r="G211">
        <v>1492</v>
      </c>
      <c r="H211">
        <v>1492</v>
      </c>
      <c r="I211">
        <v>1492</v>
      </c>
      <c r="J211">
        <v>1492</v>
      </c>
      <c r="L211" s="2">
        <v>0</v>
      </c>
      <c r="M211" s="2">
        <v>0</v>
      </c>
      <c r="N211" s="2">
        <v>0</v>
      </c>
      <c r="O211" s="2">
        <v>40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f>+Tabla3[[#This Row],[V GRAVADAS]]</f>
        <v>40</v>
      </c>
      <c r="V211">
        <v>2</v>
      </c>
    </row>
    <row r="212" spans="1:22" hidden="1" x14ac:dyDescent="0.25">
      <c r="A212" t="s">
        <v>395</v>
      </c>
      <c r="B212" s="1" t="s">
        <v>417</v>
      </c>
      <c r="C212" t="s">
        <v>1</v>
      </c>
      <c r="D212" s="1" t="s">
        <v>251</v>
      </c>
      <c r="E212" t="s">
        <v>252</v>
      </c>
      <c r="F212" t="s">
        <v>253</v>
      </c>
      <c r="G212">
        <v>1493</v>
      </c>
      <c r="H212">
        <v>1493</v>
      </c>
      <c r="I212">
        <v>1493</v>
      </c>
      <c r="J212">
        <v>1493</v>
      </c>
      <c r="L212" s="2">
        <v>0</v>
      </c>
      <c r="M212" s="2">
        <v>0</v>
      </c>
      <c r="N212" s="2">
        <v>0</v>
      </c>
      <c r="O212" s="2">
        <v>18.75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f>+Tabla3[[#This Row],[V GRAVADAS]]</f>
        <v>18.75</v>
      </c>
      <c r="V212">
        <v>2</v>
      </c>
    </row>
    <row r="213" spans="1:22" hidden="1" x14ac:dyDescent="0.25">
      <c r="A213" t="s">
        <v>395</v>
      </c>
      <c r="B213" s="1" t="s">
        <v>418</v>
      </c>
      <c r="C213" t="s">
        <v>1</v>
      </c>
      <c r="D213" s="1" t="s">
        <v>251</v>
      </c>
      <c r="E213" t="s">
        <v>252</v>
      </c>
      <c r="F213" t="s">
        <v>253</v>
      </c>
      <c r="G213">
        <v>1494</v>
      </c>
      <c r="H213">
        <v>1494</v>
      </c>
      <c r="I213">
        <v>1494</v>
      </c>
      <c r="J213">
        <v>1494</v>
      </c>
      <c r="L213" s="2">
        <v>0</v>
      </c>
      <c r="M213" s="2">
        <v>0</v>
      </c>
      <c r="N213" s="2">
        <v>0</v>
      </c>
      <c r="O213" s="2">
        <v>17.5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f>+Tabla3[[#This Row],[V GRAVADAS]]</f>
        <v>17.5</v>
      </c>
      <c r="V213">
        <v>2</v>
      </c>
    </row>
    <row r="214" spans="1:22" x14ac:dyDescent="0.25">
      <c r="A214" t="s">
        <v>287</v>
      </c>
      <c r="B214"/>
      <c r="L214"/>
      <c r="M214"/>
      <c r="N214"/>
      <c r="O214" s="28">
        <f>SUBTOTAL(109,Tabla3[V GRAVADAS])</f>
        <v>641.25</v>
      </c>
      <c r="P214"/>
      <c r="Q214"/>
      <c r="R214"/>
      <c r="S214"/>
      <c r="T214"/>
      <c r="U214" s="28">
        <f>SUBTOTAL(109,Tabla3[TOTAL VENTA])</f>
        <v>641.25</v>
      </c>
    </row>
    <row r="215" spans="1:22" x14ac:dyDescent="0.25">
      <c r="O215" s="2">
        <f>+Tabla3[[#Totals],[V GRAVADAS]]/1.13</f>
        <v>567.4778761061948</v>
      </c>
      <c r="P215" s="2">
        <f>+O215*0.13</f>
        <v>73.772123893805329</v>
      </c>
    </row>
  </sheetData>
  <phoneticPr fontId="9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00B0F0"/>
  </sheetPr>
  <dimension ref="A1:H99"/>
  <sheetViews>
    <sheetView topLeftCell="A82" workbookViewId="0">
      <selection activeCell="A97" sqref="A97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</cols>
  <sheetData>
    <row r="1" spans="1:8" x14ac:dyDescent="0.25">
      <c r="A1" s="1" t="s">
        <v>70</v>
      </c>
      <c r="B1" t="s">
        <v>69</v>
      </c>
    </row>
    <row r="2" spans="1:8" x14ac:dyDescent="0.25">
      <c r="A2" s="1" t="s">
        <v>68</v>
      </c>
      <c r="B2" t="s">
        <v>67</v>
      </c>
      <c r="E2" s="1"/>
      <c r="F2" s="1"/>
      <c r="G2" s="1"/>
      <c r="H2" s="1"/>
    </row>
    <row r="3" spans="1:8" x14ac:dyDescent="0.25">
      <c r="A3" s="1" t="s">
        <v>66</v>
      </c>
      <c r="B3" t="s">
        <v>65</v>
      </c>
      <c r="E3" s="1"/>
      <c r="F3" s="1"/>
      <c r="G3" s="1"/>
      <c r="H3" s="1"/>
    </row>
    <row r="4" spans="1:8" x14ac:dyDescent="0.25">
      <c r="A4" s="1" t="s">
        <v>64</v>
      </c>
      <c r="B4" t="s">
        <v>63</v>
      </c>
      <c r="E4" s="1"/>
      <c r="F4" s="1"/>
      <c r="G4" s="1"/>
      <c r="H4" s="1"/>
    </row>
    <row r="5" spans="1:8" x14ac:dyDescent="0.25">
      <c r="A5" s="1" t="s">
        <v>62</v>
      </c>
      <c r="B5" t="s">
        <v>61</v>
      </c>
      <c r="E5" s="1"/>
      <c r="F5" s="1"/>
      <c r="G5" s="1"/>
      <c r="H5" s="1"/>
    </row>
    <row r="6" spans="1:8" x14ac:dyDescent="0.25">
      <c r="A6" s="1" t="s">
        <v>60</v>
      </c>
      <c r="B6" t="s">
        <v>59</v>
      </c>
      <c r="E6" s="1"/>
      <c r="F6" s="1"/>
      <c r="G6" s="1"/>
      <c r="H6" s="1"/>
    </row>
    <row r="7" spans="1:8" x14ac:dyDescent="0.25">
      <c r="A7" s="1" t="s">
        <v>58</v>
      </c>
      <c r="B7" t="s">
        <v>57</v>
      </c>
      <c r="E7" s="1"/>
      <c r="F7" s="1"/>
      <c r="G7" s="1"/>
      <c r="H7" s="1"/>
    </row>
    <row r="8" spans="1:8" x14ac:dyDescent="0.25">
      <c r="A8" s="1" t="s">
        <v>56</v>
      </c>
      <c r="B8" t="s">
        <v>55</v>
      </c>
      <c r="E8" s="1"/>
      <c r="F8" s="1"/>
      <c r="G8" s="1"/>
      <c r="H8" s="1"/>
    </row>
    <row r="9" spans="1:8" x14ac:dyDescent="0.25">
      <c r="A9" s="1" t="s">
        <v>54</v>
      </c>
      <c r="B9" t="s">
        <v>53</v>
      </c>
      <c r="E9" s="1"/>
      <c r="F9" s="1"/>
      <c r="G9" s="1"/>
      <c r="H9" s="1"/>
    </row>
    <row r="10" spans="1:8" x14ac:dyDescent="0.25">
      <c r="A10" s="1" t="s">
        <v>52</v>
      </c>
      <c r="B10" t="s">
        <v>51</v>
      </c>
      <c r="E10" s="1"/>
      <c r="F10" s="1"/>
      <c r="G10" s="1"/>
      <c r="H10" s="1"/>
    </row>
    <row r="11" spans="1:8" x14ac:dyDescent="0.25">
      <c r="A11" s="1" t="s">
        <v>50</v>
      </c>
      <c r="B11" t="s">
        <v>49</v>
      </c>
      <c r="E11" s="1"/>
      <c r="F11" s="1"/>
      <c r="G11" s="1"/>
      <c r="H11" s="1"/>
    </row>
    <row r="12" spans="1:8" x14ac:dyDescent="0.25">
      <c r="A12" s="1" t="s">
        <v>48</v>
      </c>
      <c r="B12" t="s">
        <v>47</v>
      </c>
      <c r="E12" s="1"/>
      <c r="F12" s="1"/>
      <c r="G12" s="1"/>
      <c r="H12" s="1"/>
    </row>
    <row r="13" spans="1:8" x14ac:dyDescent="0.25">
      <c r="A13" s="1" t="s">
        <v>46</v>
      </c>
      <c r="B13" t="s">
        <v>45</v>
      </c>
    </row>
    <row r="14" spans="1:8" x14ac:dyDescent="0.25">
      <c r="A14" s="1" t="s">
        <v>44</v>
      </c>
      <c r="B14" t="s">
        <v>43</v>
      </c>
    </row>
    <row r="15" spans="1:8" x14ac:dyDescent="0.25">
      <c r="A15" s="1" t="s">
        <v>42</v>
      </c>
      <c r="B15" t="s">
        <v>41</v>
      </c>
    </row>
    <row r="16" spans="1:8" x14ac:dyDescent="0.25">
      <c r="A16" s="1" t="s">
        <v>40</v>
      </c>
      <c r="B16" t="s">
        <v>39</v>
      </c>
    </row>
    <row r="17" spans="1:2" x14ac:dyDescent="0.25">
      <c r="A17" s="1" t="s">
        <v>38</v>
      </c>
      <c r="B17" t="s">
        <v>37</v>
      </c>
    </row>
    <row r="18" spans="1:2" x14ac:dyDescent="0.25">
      <c r="A18" s="1" t="s">
        <v>36</v>
      </c>
      <c r="B18" t="s">
        <v>35</v>
      </c>
    </row>
    <row r="19" spans="1:2" x14ac:dyDescent="0.25">
      <c r="A19" s="1" t="s">
        <v>34</v>
      </c>
      <c r="B19" t="s">
        <v>33</v>
      </c>
    </row>
    <row r="20" spans="1:2" x14ac:dyDescent="0.25">
      <c r="A20" s="1" t="s">
        <v>32</v>
      </c>
      <c r="B20" t="s">
        <v>31</v>
      </c>
    </row>
    <row r="21" spans="1:2" x14ac:dyDescent="0.25">
      <c r="A21" s="1" t="s">
        <v>95</v>
      </c>
      <c r="B21" t="s">
        <v>96</v>
      </c>
    </row>
    <row r="22" spans="1:2" x14ac:dyDescent="0.25">
      <c r="A22" s="1" t="s">
        <v>97</v>
      </c>
      <c r="B22" t="s">
        <v>98</v>
      </c>
    </row>
    <row r="23" spans="1:2" x14ac:dyDescent="0.25">
      <c r="A23" s="1" t="s">
        <v>99</v>
      </c>
      <c r="B23" t="s">
        <v>100</v>
      </c>
    </row>
    <row r="24" spans="1:2" x14ac:dyDescent="0.25">
      <c r="A24" s="1" t="s">
        <v>101</v>
      </c>
      <c r="B24" t="s">
        <v>102</v>
      </c>
    </row>
    <row r="25" spans="1:2" x14ac:dyDescent="0.25">
      <c r="A25" s="1" t="s">
        <v>103</v>
      </c>
      <c r="B25" t="s">
        <v>104</v>
      </c>
    </row>
    <row r="26" spans="1:2" x14ac:dyDescent="0.25">
      <c r="A26" s="1" t="s">
        <v>105</v>
      </c>
      <c r="B26" t="s">
        <v>106</v>
      </c>
    </row>
    <row r="27" spans="1:2" x14ac:dyDescent="0.25">
      <c r="A27" s="1" t="s">
        <v>107</v>
      </c>
      <c r="B27" t="s">
        <v>108</v>
      </c>
    </row>
    <row r="28" spans="1:2" x14ac:dyDescent="0.25">
      <c r="A28" s="1" t="s">
        <v>109</v>
      </c>
      <c r="B28" t="s">
        <v>110</v>
      </c>
    </row>
    <row r="29" spans="1:2" x14ac:dyDescent="0.25">
      <c r="A29" s="1" t="s">
        <v>111</v>
      </c>
      <c r="B29" t="s">
        <v>112</v>
      </c>
    </row>
    <row r="30" spans="1:2" x14ac:dyDescent="0.25">
      <c r="A30" s="1" t="s">
        <v>113</v>
      </c>
      <c r="B30" t="s">
        <v>114</v>
      </c>
    </row>
    <row r="31" spans="1:2" x14ac:dyDescent="0.25">
      <c r="A31" s="1" t="s">
        <v>115</v>
      </c>
      <c r="B31" t="s">
        <v>116</v>
      </c>
    </row>
    <row r="32" spans="1:2" x14ac:dyDescent="0.25">
      <c r="A32" s="1" t="s">
        <v>117</v>
      </c>
      <c r="B32" t="s">
        <v>118</v>
      </c>
    </row>
    <row r="33" spans="1:2" x14ac:dyDescent="0.25">
      <c r="A33" s="1" t="s">
        <v>119</v>
      </c>
      <c r="B33" t="s">
        <v>120</v>
      </c>
    </row>
    <row r="34" spans="1:2" x14ac:dyDescent="0.25">
      <c r="A34" s="1" t="s">
        <v>121</v>
      </c>
      <c r="B34" t="s">
        <v>122</v>
      </c>
    </row>
    <row r="35" spans="1:2" x14ac:dyDescent="0.25">
      <c r="A35" s="1" t="s">
        <v>123</v>
      </c>
      <c r="B35" t="s">
        <v>124</v>
      </c>
    </row>
    <row r="36" spans="1:2" x14ac:dyDescent="0.25">
      <c r="A36" s="1" t="s">
        <v>125</v>
      </c>
      <c r="B36" t="s">
        <v>126</v>
      </c>
    </row>
    <row r="37" spans="1:2" x14ac:dyDescent="0.25">
      <c r="A37" s="1" t="s">
        <v>127</v>
      </c>
      <c r="B37" t="s">
        <v>128</v>
      </c>
    </row>
    <row r="38" spans="1:2" x14ac:dyDescent="0.25">
      <c r="A38" s="1" t="s">
        <v>129</v>
      </c>
      <c r="B38" t="s">
        <v>130</v>
      </c>
    </row>
    <row r="39" spans="1:2" x14ac:dyDescent="0.25">
      <c r="A39" s="1" t="s">
        <v>131</v>
      </c>
      <c r="B39" t="s">
        <v>132</v>
      </c>
    </row>
    <row r="40" spans="1:2" x14ac:dyDescent="0.25">
      <c r="A40" s="1" t="s">
        <v>133</v>
      </c>
      <c r="B40" t="s">
        <v>134</v>
      </c>
    </row>
    <row r="41" spans="1:2" x14ac:dyDescent="0.25">
      <c r="A41" s="1" t="s">
        <v>135</v>
      </c>
      <c r="B41" t="s">
        <v>136</v>
      </c>
    </row>
    <row r="42" spans="1:2" x14ac:dyDescent="0.25">
      <c r="A42" s="1" t="s">
        <v>137</v>
      </c>
      <c r="B42" t="s">
        <v>138</v>
      </c>
    </row>
    <row r="43" spans="1:2" x14ac:dyDescent="0.25">
      <c r="A43" s="1" t="s">
        <v>139</v>
      </c>
      <c r="B43" t="s">
        <v>140</v>
      </c>
    </row>
    <row r="44" spans="1:2" x14ac:dyDescent="0.25">
      <c r="A44" s="1" t="s">
        <v>141</v>
      </c>
      <c r="B44" t="s">
        <v>142</v>
      </c>
    </row>
    <row r="45" spans="1:2" x14ac:dyDescent="0.25">
      <c r="A45" s="1" t="s">
        <v>143</v>
      </c>
      <c r="B45" t="s">
        <v>144</v>
      </c>
    </row>
    <row r="46" spans="1:2" x14ac:dyDescent="0.25">
      <c r="A46" s="1" t="s">
        <v>145</v>
      </c>
      <c r="B46" t="s">
        <v>146</v>
      </c>
    </row>
    <row r="47" spans="1:2" x14ac:dyDescent="0.25">
      <c r="A47" s="1" t="s">
        <v>147</v>
      </c>
      <c r="B47" t="s">
        <v>148</v>
      </c>
    </row>
    <row r="48" spans="1:2" x14ac:dyDescent="0.25">
      <c r="A48" s="1" t="s">
        <v>149</v>
      </c>
      <c r="B48" s="1" t="s">
        <v>30</v>
      </c>
    </row>
    <row r="49" spans="1:2" x14ac:dyDescent="0.25">
      <c r="A49" s="1" t="s">
        <v>150</v>
      </c>
      <c r="B49" t="s">
        <v>151</v>
      </c>
    </row>
    <row r="50" spans="1:2" x14ac:dyDescent="0.25">
      <c r="A50" s="1" t="s">
        <v>152</v>
      </c>
      <c r="B50" t="s">
        <v>153</v>
      </c>
    </row>
    <row r="51" spans="1:2" x14ac:dyDescent="0.25">
      <c r="A51" s="1" t="s">
        <v>154</v>
      </c>
      <c r="B51" t="s">
        <v>155</v>
      </c>
    </row>
    <row r="52" spans="1:2" x14ac:dyDescent="0.25">
      <c r="A52" s="1" t="s">
        <v>156</v>
      </c>
      <c r="B52" t="s">
        <v>157</v>
      </c>
    </row>
    <row r="53" spans="1:2" x14ac:dyDescent="0.25">
      <c r="A53" s="1" t="s">
        <v>158</v>
      </c>
      <c r="B53" t="s">
        <v>159</v>
      </c>
    </row>
    <row r="54" spans="1:2" x14ac:dyDescent="0.25">
      <c r="A54" s="1" t="s">
        <v>160</v>
      </c>
      <c r="B54" t="s">
        <v>161</v>
      </c>
    </row>
    <row r="55" spans="1:2" x14ac:dyDescent="0.25">
      <c r="A55" s="1" t="s">
        <v>162</v>
      </c>
      <c r="B55" t="s">
        <v>163</v>
      </c>
    </row>
    <row r="56" spans="1:2" x14ac:dyDescent="0.25">
      <c r="A56" s="1" t="s">
        <v>29</v>
      </c>
      <c r="B56" t="s">
        <v>164</v>
      </c>
    </row>
    <row r="57" spans="1:2" x14ac:dyDescent="0.25">
      <c r="A57" s="1" t="s">
        <v>165</v>
      </c>
      <c r="B57" t="s">
        <v>166</v>
      </c>
    </row>
    <row r="58" spans="1:2" x14ac:dyDescent="0.25">
      <c r="A58" s="1" t="s">
        <v>167</v>
      </c>
      <c r="B58" t="s">
        <v>168</v>
      </c>
    </row>
    <row r="59" spans="1:2" x14ac:dyDescent="0.25">
      <c r="A59" s="1" t="s">
        <v>169</v>
      </c>
      <c r="B59" t="s">
        <v>170</v>
      </c>
    </row>
    <row r="60" spans="1:2" x14ac:dyDescent="0.25">
      <c r="A60" s="1" t="s">
        <v>171</v>
      </c>
      <c r="B60" t="s">
        <v>172</v>
      </c>
    </row>
    <row r="61" spans="1:2" x14ac:dyDescent="0.25">
      <c r="A61" s="1" t="s">
        <v>173</v>
      </c>
      <c r="B61" t="s">
        <v>174</v>
      </c>
    </row>
    <row r="62" spans="1:2" x14ac:dyDescent="0.25">
      <c r="A62" s="1" t="s">
        <v>175</v>
      </c>
      <c r="B62" t="s">
        <v>176</v>
      </c>
    </row>
    <row r="63" spans="1:2" x14ac:dyDescent="0.25">
      <c r="A63" s="1" t="s">
        <v>177</v>
      </c>
      <c r="B63" t="s">
        <v>178</v>
      </c>
    </row>
    <row r="64" spans="1:2" x14ac:dyDescent="0.25">
      <c r="A64" s="1" t="s">
        <v>179</v>
      </c>
      <c r="B64" t="s">
        <v>180</v>
      </c>
    </row>
    <row r="65" spans="1:2" x14ac:dyDescent="0.25">
      <c r="A65" s="1" t="s">
        <v>181</v>
      </c>
      <c r="B65" t="s">
        <v>182</v>
      </c>
    </row>
    <row r="66" spans="1:2" x14ac:dyDescent="0.25">
      <c r="A66" s="1" t="s">
        <v>183</v>
      </c>
      <c r="B66" t="s">
        <v>184</v>
      </c>
    </row>
    <row r="67" spans="1:2" x14ac:dyDescent="0.25">
      <c r="A67" s="1" t="s">
        <v>185</v>
      </c>
      <c r="B67" t="s">
        <v>186</v>
      </c>
    </row>
    <row r="68" spans="1:2" x14ac:dyDescent="0.25">
      <c r="A68" s="1" t="s">
        <v>187</v>
      </c>
      <c r="B68" t="s">
        <v>188</v>
      </c>
    </row>
    <row r="69" spans="1:2" x14ac:dyDescent="0.25">
      <c r="A69" s="1" t="s">
        <v>189</v>
      </c>
      <c r="B69" t="s">
        <v>190</v>
      </c>
    </row>
    <row r="70" spans="1:2" x14ac:dyDescent="0.25">
      <c r="A70" s="1" t="s">
        <v>191</v>
      </c>
      <c r="B70" t="s">
        <v>192</v>
      </c>
    </row>
    <row r="71" spans="1:2" x14ac:dyDescent="0.25">
      <c r="A71" s="1" t="s">
        <v>193</v>
      </c>
      <c r="B71" t="s">
        <v>194</v>
      </c>
    </row>
    <row r="72" spans="1:2" x14ac:dyDescent="0.25">
      <c r="A72" s="1" t="s">
        <v>195</v>
      </c>
      <c r="B72" t="s">
        <v>196</v>
      </c>
    </row>
    <row r="73" spans="1:2" x14ac:dyDescent="0.25">
      <c r="A73" s="1" t="s">
        <v>197</v>
      </c>
      <c r="B73" t="s">
        <v>198</v>
      </c>
    </row>
    <row r="74" spans="1:2" x14ac:dyDescent="0.25">
      <c r="A74" s="1" t="s">
        <v>199</v>
      </c>
      <c r="B74" t="s">
        <v>200</v>
      </c>
    </row>
    <row r="75" spans="1:2" x14ac:dyDescent="0.25">
      <c r="A75" s="1" t="s">
        <v>201</v>
      </c>
      <c r="B75" t="s">
        <v>202</v>
      </c>
    </row>
    <row r="76" spans="1:2" x14ac:dyDescent="0.25">
      <c r="A76" s="1" t="s">
        <v>203</v>
      </c>
      <c r="B76" t="s">
        <v>204</v>
      </c>
    </row>
    <row r="77" spans="1:2" x14ac:dyDescent="0.25">
      <c r="A77" s="1" t="s">
        <v>205</v>
      </c>
      <c r="B77" t="s">
        <v>206</v>
      </c>
    </row>
    <row r="78" spans="1:2" x14ac:dyDescent="0.25">
      <c r="A78" s="1" t="s">
        <v>207</v>
      </c>
      <c r="B78" s="26" t="s">
        <v>208</v>
      </c>
    </row>
    <row r="79" spans="1:2" x14ac:dyDescent="0.25">
      <c r="A79" s="1" t="s">
        <v>209</v>
      </c>
      <c r="B79" t="s">
        <v>210</v>
      </c>
    </row>
    <row r="80" spans="1:2" x14ac:dyDescent="0.25">
      <c r="A80" s="1" t="s">
        <v>211</v>
      </c>
      <c r="B80" t="s">
        <v>212</v>
      </c>
    </row>
    <row r="81" spans="1:2" x14ac:dyDescent="0.25">
      <c r="A81" s="1" t="s">
        <v>213</v>
      </c>
      <c r="B81" t="s">
        <v>214</v>
      </c>
    </row>
    <row r="82" spans="1:2" x14ac:dyDescent="0.25">
      <c r="A82" s="1" t="s">
        <v>215</v>
      </c>
      <c r="B82" t="s">
        <v>216</v>
      </c>
    </row>
    <row r="83" spans="1:2" x14ac:dyDescent="0.25">
      <c r="A83" s="1" t="s">
        <v>217</v>
      </c>
      <c r="B83" t="s">
        <v>218</v>
      </c>
    </row>
    <row r="84" spans="1:2" x14ac:dyDescent="0.25">
      <c r="A84" s="1" t="s">
        <v>219</v>
      </c>
      <c r="B84" t="s">
        <v>220</v>
      </c>
    </row>
    <row r="85" spans="1:2" x14ac:dyDescent="0.25">
      <c r="A85" s="1" t="s">
        <v>221</v>
      </c>
      <c r="B85" t="s">
        <v>222</v>
      </c>
    </row>
    <row r="86" spans="1:2" x14ac:dyDescent="0.25">
      <c r="A86" s="1" t="s">
        <v>223</v>
      </c>
      <c r="B86" t="s">
        <v>224</v>
      </c>
    </row>
    <row r="87" spans="1:2" x14ac:dyDescent="0.25">
      <c r="A87" s="1" t="s">
        <v>225</v>
      </c>
      <c r="B87" t="s">
        <v>226</v>
      </c>
    </row>
    <row r="88" spans="1:2" x14ac:dyDescent="0.25">
      <c r="A88" s="1" t="s">
        <v>227</v>
      </c>
      <c r="B88" t="s">
        <v>228</v>
      </c>
    </row>
    <row r="89" spans="1:2" x14ac:dyDescent="0.25">
      <c r="A89" s="1" t="s">
        <v>229</v>
      </c>
      <c r="B89" t="s">
        <v>230</v>
      </c>
    </row>
    <row r="90" spans="1:2" x14ac:dyDescent="0.25">
      <c r="A90" s="1" t="s">
        <v>231</v>
      </c>
      <c r="B90" t="s">
        <v>232</v>
      </c>
    </row>
    <row r="91" spans="1:2" x14ac:dyDescent="0.25">
      <c r="A91" s="1" t="s">
        <v>233</v>
      </c>
      <c r="B91" t="s">
        <v>234</v>
      </c>
    </row>
    <row r="92" spans="1:2" x14ac:dyDescent="0.25">
      <c r="A92" s="1" t="s">
        <v>235</v>
      </c>
      <c r="B92" s="27" t="s">
        <v>236</v>
      </c>
    </row>
    <row r="93" spans="1:2" x14ac:dyDescent="0.25">
      <c r="A93" s="1" t="s">
        <v>237</v>
      </c>
      <c r="B93" t="s">
        <v>238</v>
      </c>
    </row>
    <row r="94" spans="1:2" x14ac:dyDescent="0.25">
      <c r="A94" s="1" t="s">
        <v>239</v>
      </c>
      <c r="B94" t="s">
        <v>240</v>
      </c>
    </row>
    <row r="95" spans="1:2" x14ac:dyDescent="0.25">
      <c r="A95" s="1" t="s">
        <v>241</v>
      </c>
      <c r="B95" t="s">
        <v>242</v>
      </c>
    </row>
    <row r="96" spans="1:2" x14ac:dyDescent="0.25">
      <c r="A96" s="1" t="s">
        <v>243</v>
      </c>
      <c r="B96" t="s">
        <v>244</v>
      </c>
    </row>
    <row r="97" spans="1:2" x14ac:dyDescent="0.25">
      <c r="A97" s="1" t="s">
        <v>245</v>
      </c>
      <c r="B97" t="s">
        <v>246</v>
      </c>
    </row>
    <row r="98" spans="1:2" x14ac:dyDescent="0.25">
      <c r="A98" s="1" t="s">
        <v>247</v>
      </c>
      <c r="B98" t="s">
        <v>248</v>
      </c>
    </row>
    <row r="99" spans="1:2" x14ac:dyDescent="0.25">
      <c r="A99" s="1" t="s">
        <v>249</v>
      </c>
      <c r="B99" t="s">
        <v>250</v>
      </c>
    </row>
  </sheetData>
  <conditionalFormatting sqref="A1:A1048576">
    <cfRule type="duplicateValues" dxfId="0" priority="1"/>
  </conditionalFormatting>
  <dataValidations count="1">
    <dataValidation allowBlank="1" showInputMessage="1" showErrorMessage="1" errorTitle="Error" error="debe ingresar un nombre que tenga entre 3 y 40 carácteres " promptTitle=" " sqref="B78" xr:uid="{00000000-0002-0000-0600-000000000000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/>
  <dimension ref="A1:G24"/>
  <sheetViews>
    <sheetView workbookViewId="0">
      <selection activeCell="G1" sqref="G1:G24"/>
    </sheetView>
  </sheetViews>
  <sheetFormatPr baseColWidth="10" defaultRowHeight="15" x14ac:dyDescent="0.25"/>
  <cols>
    <col min="3" max="3" width="11.42578125" style="1"/>
  </cols>
  <sheetData>
    <row r="1" spans="1:7" x14ac:dyDescent="0.25">
      <c r="A1">
        <v>1471</v>
      </c>
      <c r="B1">
        <v>4.5</v>
      </c>
      <c r="C1" s="1" t="s">
        <v>251</v>
      </c>
      <c r="D1">
        <v>12</v>
      </c>
      <c r="E1">
        <v>2021</v>
      </c>
      <c r="F1" t="s">
        <v>349</v>
      </c>
      <c r="G1" t="str">
        <f>+C1&amp;F1&amp;D1&amp;F1&amp;E1</f>
        <v>01/12/2021</v>
      </c>
    </row>
    <row r="2" spans="1:7" x14ac:dyDescent="0.25">
      <c r="A2">
        <v>1472</v>
      </c>
      <c r="B2">
        <v>16.5</v>
      </c>
      <c r="C2" s="1" t="s">
        <v>389</v>
      </c>
      <c r="D2">
        <v>12</v>
      </c>
      <c r="E2">
        <v>2021</v>
      </c>
      <c r="F2" t="s">
        <v>349</v>
      </c>
      <c r="G2" t="str">
        <f>+C2&amp;F2&amp;D2&amp;F2&amp;E2</f>
        <v>02/12/2021</v>
      </c>
    </row>
    <row r="3" spans="1:7" x14ac:dyDescent="0.25">
      <c r="A3">
        <v>1473</v>
      </c>
      <c r="B3">
        <v>12.5</v>
      </c>
      <c r="C3" s="1" t="s">
        <v>0</v>
      </c>
      <c r="D3">
        <v>12</v>
      </c>
      <c r="E3">
        <v>2021</v>
      </c>
      <c r="F3" t="s">
        <v>349</v>
      </c>
      <c r="G3" t="str">
        <f t="shared" ref="G3:G24" si="0">+C3&amp;F3&amp;D3&amp;F3&amp;E3</f>
        <v>03/12/2021</v>
      </c>
    </row>
    <row r="4" spans="1:7" x14ac:dyDescent="0.25">
      <c r="A4">
        <v>1474</v>
      </c>
      <c r="B4">
        <v>7.25</v>
      </c>
      <c r="C4" s="1" t="s">
        <v>350</v>
      </c>
      <c r="D4">
        <v>12</v>
      </c>
      <c r="E4">
        <v>2021</v>
      </c>
      <c r="F4" t="s">
        <v>349</v>
      </c>
      <c r="G4" t="str">
        <f t="shared" si="0"/>
        <v>04/12/2021</v>
      </c>
    </row>
    <row r="5" spans="1:7" x14ac:dyDescent="0.25">
      <c r="A5">
        <v>1475</v>
      </c>
      <c r="B5">
        <v>11</v>
      </c>
      <c r="C5" s="1" t="s">
        <v>351</v>
      </c>
      <c r="D5">
        <v>12</v>
      </c>
      <c r="E5">
        <v>2021</v>
      </c>
      <c r="F5" t="s">
        <v>349</v>
      </c>
      <c r="G5" t="str">
        <f t="shared" si="0"/>
        <v>06/12/2021</v>
      </c>
    </row>
    <row r="6" spans="1:7" x14ac:dyDescent="0.25">
      <c r="A6">
        <v>1476</v>
      </c>
      <c r="B6">
        <v>28.25</v>
      </c>
      <c r="C6" s="1" t="s">
        <v>390</v>
      </c>
      <c r="D6">
        <v>12</v>
      </c>
      <c r="E6">
        <v>2021</v>
      </c>
      <c r="F6" t="s">
        <v>349</v>
      </c>
      <c r="G6" t="str">
        <f t="shared" si="0"/>
        <v>07/12/2021</v>
      </c>
    </row>
    <row r="7" spans="1:7" x14ac:dyDescent="0.25">
      <c r="A7">
        <v>1477</v>
      </c>
      <c r="B7">
        <v>12.25</v>
      </c>
      <c r="C7" s="1" t="s">
        <v>352</v>
      </c>
      <c r="D7">
        <v>12</v>
      </c>
      <c r="E7">
        <v>2021</v>
      </c>
      <c r="F7" t="s">
        <v>349</v>
      </c>
      <c r="G7" t="str">
        <f t="shared" si="0"/>
        <v>08/12/2021</v>
      </c>
    </row>
    <row r="8" spans="1:7" x14ac:dyDescent="0.25">
      <c r="A8">
        <v>1478</v>
      </c>
      <c r="B8">
        <v>4.5</v>
      </c>
      <c r="C8" s="1" t="s">
        <v>353</v>
      </c>
      <c r="D8">
        <v>12</v>
      </c>
      <c r="E8">
        <v>2021</v>
      </c>
      <c r="F8" t="s">
        <v>349</v>
      </c>
      <c r="G8" t="str">
        <f t="shared" si="0"/>
        <v>09/12/2021</v>
      </c>
    </row>
    <row r="9" spans="1:7" x14ac:dyDescent="0.25">
      <c r="A9">
        <v>1479</v>
      </c>
      <c r="B9">
        <v>6</v>
      </c>
      <c r="C9" s="1" t="s">
        <v>354</v>
      </c>
      <c r="D9">
        <v>12</v>
      </c>
      <c r="E9">
        <v>2021</v>
      </c>
      <c r="F9" t="s">
        <v>349</v>
      </c>
      <c r="G9" t="str">
        <f t="shared" si="0"/>
        <v>10/12/2021</v>
      </c>
    </row>
    <row r="10" spans="1:7" x14ac:dyDescent="0.25">
      <c r="A10">
        <v>1480</v>
      </c>
      <c r="B10">
        <v>10.5</v>
      </c>
      <c r="C10" s="1" t="s">
        <v>355</v>
      </c>
      <c r="D10">
        <v>12</v>
      </c>
      <c r="E10">
        <v>2021</v>
      </c>
      <c r="F10" t="s">
        <v>349</v>
      </c>
      <c r="G10" t="str">
        <f t="shared" si="0"/>
        <v>11/12/2021</v>
      </c>
    </row>
    <row r="11" spans="1:7" x14ac:dyDescent="0.25">
      <c r="A11">
        <v>1481</v>
      </c>
      <c r="B11">
        <v>21</v>
      </c>
      <c r="C11" s="1" t="s">
        <v>356</v>
      </c>
      <c r="D11">
        <v>12</v>
      </c>
      <c r="E11">
        <v>2021</v>
      </c>
      <c r="F11" t="s">
        <v>349</v>
      </c>
      <c r="G11" t="str">
        <f t="shared" si="0"/>
        <v>13/12/2021</v>
      </c>
    </row>
    <row r="12" spans="1:7" x14ac:dyDescent="0.25">
      <c r="A12">
        <v>1482</v>
      </c>
      <c r="B12">
        <v>24.5</v>
      </c>
      <c r="C12" s="1" t="s">
        <v>391</v>
      </c>
      <c r="D12">
        <v>12</v>
      </c>
      <c r="E12">
        <v>2021</v>
      </c>
      <c r="F12" t="s">
        <v>349</v>
      </c>
      <c r="G12" t="str">
        <f t="shared" si="0"/>
        <v>14/12/2021</v>
      </c>
    </row>
    <row r="13" spans="1:7" x14ac:dyDescent="0.25">
      <c r="A13">
        <v>1483</v>
      </c>
      <c r="B13">
        <v>23.2</v>
      </c>
      <c r="C13" s="1" t="s">
        <v>357</v>
      </c>
      <c r="D13">
        <v>12</v>
      </c>
      <c r="E13">
        <v>2021</v>
      </c>
      <c r="F13" t="s">
        <v>349</v>
      </c>
      <c r="G13" t="str">
        <f t="shared" si="0"/>
        <v>15/12/2021</v>
      </c>
    </row>
    <row r="14" spans="1:7" x14ac:dyDescent="0.25">
      <c r="A14">
        <v>1484</v>
      </c>
      <c r="B14">
        <v>20</v>
      </c>
      <c r="C14" s="1" t="s">
        <v>358</v>
      </c>
      <c r="D14">
        <v>12</v>
      </c>
      <c r="E14">
        <v>2021</v>
      </c>
      <c r="F14" t="s">
        <v>349</v>
      </c>
      <c r="G14" t="str">
        <f t="shared" si="0"/>
        <v>16/12/2021</v>
      </c>
    </row>
    <row r="15" spans="1:7" x14ac:dyDescent="0.25">
      <c r="A15">
        <v>1485</v>
      </c>
      <c r="B15">
        <v>11.25</v>
      </c>
      <c r="C15" s="1" t="s">
        <v>359</v>
      </c>
      <c r="D15">
        <v>12</v>
      </c>
      <c r="E15">
        <v>2021</v>
      </c>
      <c r="F15" t="s">
        <v>349</v>
      </c>
      <c r="G15" t="str">
        <f t="shared" si="0"/>
        <v>17/12/2021</v>
      </c>
    </row>
    <row r="16" spans="1:7" x14ac:dyDescent="0.25">
      <c r="A16">
        <v>1486</v>
      </c>
      <c r="B16">
        <v>16.5</v>
      </c>
      <c r="C16" s="1" t="s">
        <v>360</v>
      </c>
      <c r="D16">
        <v>12</v>
      </c>
      <c r="E16">
        <v>2021</v>
      </c>
      <c r="F16" t="s">
        <v>349</v>
      </c>
      <c r="G16" t="str">
        <f t="shared" si="0"/>
        <v>18/12/2021</v>
      </c>
    </row>
    <row r="17" spans="1:7" x14ac:dyDescent="0.25">
      <c r="A17">
        <v>1487</v>
      </c>
      <c r="B17">
        <v>28</v>
      </c>
      <c r="C17" s="1" t="s">
        <v>361</v>
      </c>
      <c r="D17">
        <v>12</v>
      </c>
      <c r="E17">
        <v>2021</v>
      </c>
      <c r="F17" t="s">
        <v>349</v>
      </c>
      <c r="G17" t="str">
        <f t="shared" si="0"/>
        <v>20/12/2021</v>
      </c>
    </row>
    <row r="18" spans="1:7" x14ac:dyDescent="0.25">
      <c r="A18">
        <v>1488</v>
      </c>
      <c r="B18">
        <v>31</v>
      </c>
      <c r="C18" s="1" t="s">
        <v>392</v>
      </c>
      <c r="D18">
        <v>12</v>
      </c>
      <c r="E18">
        <v>2021</v>
      </c>
      <c r="F18" t="s">
        <v>349</v>
      </c>
      <c r="G18" t="str">
        <f t="shared" si="0"/>
        <v>21/12/2021</v>
      </c>
    </row>
    <row r="19" spans="1:7" x14ac:dyDescent="0.25">
      <c r="A19">
        <v>1489</v>
      </c>
      <c r="B19">
        <v>28</v>
      </c>
      <c r="C19" s="1" t="s">
        <v>392</v>
      </c>
      <c r="D19">
        <v>12</v>
      </c>
      <c r="E19">
        <v>2021</v>
      </c>
      <c r="F19" t="s">
        <v>349</v>
      </c>
      <c r="G19" t="str">
        <f t="shared" si="0"/>
        <v>21/12/2021</v>
      </c>
    </row>
    <row r="20" spans="1:7" x14ac:dyDescent="0.25">
      <c r="A20">
        <v>1490</v>
      </c>
      <c r="B20">
        <v>32</v>
      </c>
      <c r="C20" s="1" t="s">
        <v>362</v>
      </c>
      <c r="D20">
        <v>12</v>
      </c>
      <c r="E20">
        <v>2021</v>
      </c>
      <c r="F20" t="s">
        <v>349</v>
      </c>
      <c r="G20" t="str">
        <f t="shared" si="0"/>
        <v>22/12/2021</v>
      </c>
    </row>
    <row r="21" spans="1:7" x14ac:dyDescent="0.25">
      <c r="A21">
        <v>1491</v>
      </c>
      <c r="B21">
        <v>9.5</v>
      </c>
      <c r="C21" s="1" t="s">
        <v>363</v>
      </c>
      <c r="D21">
        <v>12</v>
      </c>
      <c r="E21">
        <v>2021</v>
      </c>
      <c r="F21" t="s">
        <v>349</v>
      </c>
      <c r="G21" t="str">
        <f t="shared" si="0"/>
        <v>23/12/2021</v>
      </c>
    </row>
    <row r="22" spans="1:7" x14ac:dyDescent="0.25">
      <c r="A22">
        <v>1492</v>
      </c>
      <c r="B22">
        <v>40</v>
      </c>
      <c r="C22" s="1" t="s">
        <v>393</v>
      </c>
      <c r="D22">
        <v>12</v>
      </c>
      <c r="E22">
        <v>2021</v>
      </c>
      <c r="F22" t="s">
        <v>349</v>
      </c>
      <c r="G22" t="str">
        <f t="shared" si="0"/>
        <v>27/12/2021</v>
      </c>
    </row>
    <row r="23" spans="1:7" x14ac:dyDescent="0.25">
      <c r="A23">
        <v>1493</v>
      </c>
      <c r="B23">
        <v>18.75</v>
      </c>
      <c r="C23" s="1" t="s">
        <v>394</v>
      </c>
      <c r="D23">
        <v>12</v>
      </c>
      <c r="E23">
        <v>2021</v>
      </c>
      <c r="F23" t="s">
        <v>349</v>
      </c>
      <c r="G23" t="str">
        <f t="shared" si="0"/>
        <v>28/12/2021</v>
      </c>
    </row>
    <row r="24" spans="1:7" x14ac:dyDescent="0.25">
      <c r="A24">
        <v>1494</v>
      </c>
      <c r="B24">
        <v>17.5</v>
      </c>
      <c r="C24" s="1" t="s">
        <v>364</v>
      </c>
      <c r="D24">
        <v>12</v>
      </c>
      <c r="E24">
        <v>2021</v>
      </c>
      <c r="F24" t="s">
        <v>349</v>
      </c>
      <c r="G24" t="str">
        <f t="shared" si="0"/>
        <v>29/12/2021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Hoja1</vt:lpstr>
      <vt:lpstr>Contribuyente!Área_de_impresión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cesar Perez</cp:lastModifiedBy>
  <dcterms:created xsi:type="dcterms:W3CDTF">2021-04-05T22:54:25Z</dcterms:created>
  <dcterms:modified xsi:type="dcterms:W3CDTF">2023-10-18T17:17:08Z</dcterms:modified>
</cp:coreProperties>
</file>